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Sdilene_ULA\Usek provozne technicky\Dokumenty_Sdilene\OSUN\03_NEMCV\24 - OSUN\Požadavek VZ\2025\Stavební oprava koupelen a WC - budova D  - INT AAJ\"/>
    </mc:Choice>
  </mc:AlternateContent>
  <bookViews>
    <workbookView xWindow="0" yWindow="0" windowWidth="28740" windowHeight="11640" firstSheet="1" activeTab="1"/>
  </bookViews>
  <sheets>
    <sheet name="Rekapitulace stavby" sheetId="1" state="veryHidden" r:id="rId1"/>
    <sheet name="REKAPITULACE" sheetId="8" r:id="rId2"/>
    <sheet name="Ins. pokoj - 1140" sheetId="5" r:id="rId3"/>
    <sheet name="DMZ 1160" sheetId="2" r:id="rId4"/>
    <sheet name="DMZ 1171" sheetId="3" r:id="rId5"/>
    <sheet name="Čistící místnost - 1203" sheetId="6" r:id="rId6"/>
    <sheet name="Koupelna 1211" sheetId="4" r:id="rId7"/>
    <sheet name="Sprchy 2x - 1220" sheetId="7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'DMZ 1160'!$C$88:$K$375</definedName>
    <definedName name="_xlnm.Print_Titles" localSheetId="3">'DMZ 1160'!$88:$88</definedName>
    <definedName name="_xlnm.Print_Titles" localSheetId="0">'Rekapitulace stavby'!$52:$52</definedName>
    <definedName name="_xlnm.Print_Area" localSheetId="3">'DMZ 1160'!$C$4:$J$37,'DMZ 1160'!$C$43:$J$72,'DMZ 1160'!$C$78:$K$375</definedName>
    <definedName name="_xlnm.Print_Area" localSheetId="0">'Rekapitulace stavby'!$D$4:$AO$36,'Rekapitulace stavby'!$C$42:$AQ$56</definedName>
  </definedNames>
  <calcPr calcId="162913"/>
</workbook>
</file>

<file path=xl/calcChain.xml><?xml version="1.0" encoding="utf-8"?>
<calcChain xmlns="http://schemas.openxmlformats.org/spreadsheetml/2006/main">
  <c r="C16" i="8" l="1"/>
  <c r="BK393" i="7" l="1"/>
  <c r="BI393" i="7"/>
  <c r="BH393" i="7"/>
  <c r="BG393" i="7"/>
  <c r="BF393" i="7"/>
  <c r="T393" i="7"/>
  <c r="R393" i="7"/>
  <c r="P393" i="7"/>
  <c r="J393" i="7"/>
  <c r="BE393" i="7" s="1"/>
  <c r="BK388" i="7"/>
  <c r="BK387" i="7" s="1"/>
  <c r="J387" i="7" s="1"/>
  <c r="J74" i="7" s="1"/>
  <c r="BI388" i="7"/>
  <c r="BH388" i="7"/>
  <c r="BG388" i="7"/>
  <c r="BF388" i="7"/>
  <c r="BE388" i="7"/>
  <c r="T388" i="7"/>
  <c r="T387" i="7" s="1"/>
  <c r="R388" i="7"/>
  <c r="R387" i="7" s="1"/>
  <c r="P388" i="7"/>
  <c r="J388" i="7"/>
  <c r="P387" i="7"/>
  <c r="BK385" i="7"/>
  <c r="BI385" i="7"/>
  <c r="BH385" i="7"/>
  <c r="BG385" i="7"/>
  <c r="BF385" i="7"/>
  <c r="T385" i="7"/>
  <c r="T384" i="7" s="1"/>
  <c r="R385" i="7"/>
  <c r="R384" i="7" s="1"/>
  <c r="P385" i="7"/>
  <c r="P384" i="7" s="1"/>
  <c r="J385" i="7"/>
  <c r="BE385" i="7" s="1"/>
  <c r="BK384" i="7"/>
  <c r="J384" i="7"/>
  <c r="J73" i="7" s="1"/>
  <c r="BK381" i="7"/>
  <c r="BI381" i="7"/>
  <c r="BH381" i="7"/>
  <c r="BG381" i="7"/>
  <c r="BF381" i="7"/>
  <c r="BE381" i="7"/>
  <c r="T381" i="7"/>
  <c r="R381" i="7"/>
  <c r="P381" i="7"/>
  <c r="J381" i="7"/>
  <c r="BK378" i="7"/>
  <c r="BI378" i="7"/>
  <c r="BH378" i="7"/>
  <c r="BG378" i="7"/>
  <c r="BF378" i="7"/>
  <c r="BE378" i="7"/>
  <c r="T378" i="7"/>
  <c r="R378" i="7"/>
  <c r="P378" i="7"/>
  <c r="J378" i="7"/>
  <c r="BK375" i="7"/>
  <c r="BI375" i="7"/>
  <c r="BH375" i="7"/>
  <c r="BG375" i="7"/>
  <c r="BF375" i="7"/>
  <c r="T375" i="7"/>
  <c r="R375" i="7"/>
  <c r="P375" i="7"/>
  <c r="J375" i="7"/>
  <c r="BE375" i="7" s="1"/>
  <c r="BK372" i="7"/>
  <c r="BI372" i="7"/>
  <c r="BH372" i="7"/>
  <c r="BG372" i="7"/>
  <c r="BF372" i="7"/>
  <c r="T372" i="7"/>
  <c r="R372" i="7"/>
  <c r="P372" i="7"/>
  <c r="J372" i="7"/>
  <c r="BE372" i="7" s="1"/>
  <c r="BK368" i="7"/>
  <c r="BI368" i="7"/>
  <c r="BH368" i="7"/>
  <c r="BG368" i="7"/>
  <c r="BF368" i="7"/>
  <c r="BE368" i="7"/>
  <c r="T368" i="7"/>
  <c r="R368" i="7"/>
  <c r="P368" i="7"/>
  <c r="J368" i="7"/>
  <c r="BK365" i="7"/>
  <c r="BI365" i="7"/>
  <c r="BH365" i="7"/>
  <c r="BG365" i="7"/>
  <c r="BF365" i="7"/>
  <c r="BE365" i="7"/>
  <c r="T365" i="7"/>
  <c r="R365" i="7"/>
  <c r="P365" i="7"/>
  <c r="J365" i="7"/>
  <c r="BK361" i="7"/>
  <c r="BI361" i="7"/>
  <c r="BH361" i="7"/>
  <c r="BG361" i="7"/>
  <c r="BF361" i="7"/>
  <c r="T361" i="7"/>
  <c r="R361" i="7"/>
  <c r="P361" i="7"/>
  <c r="J361" i="7"/>
  <c r="BE361" i="7" s="1"/>
  <c r="BK358" i="7"/>
  <c r="BI358" i="7"/>
  <c r="BH358" i="7"/>
  <c r="BG358" i="7"/>
  <c r="BF358" i="7"/>
  <c r="T358" i="7"/>
  <c r="R358" i="7"/>
  <c r="P358" i="7"/>
  <c r="J358" i="7"/>
  <c r="BE358" i="7" s="1"/>
  <c r="BK354" i="7"/>
  <c r="BI354" i="7"/>
  <c r="BH354" i="7"/>
  <c r="BG354" i="7"/>
  <c r="BF354" i="7"/>
  <c r="BE354" i="7"/>
  <c r="T354" i="7"/>
  <c r="R354" i="7"/>
  <c r="P354" i="7"/>
  <c r="J354" i="7"/>
  <c r="BK350" i="7"/>
  <c r="BI350" i="7"/>
  <c r="BH350" i="7"/>
  <c r="BG350" i="7"/>
  <c r="BF350" i="7"/>
  <c r="BE350" i="7"/>
  <c r="T350" i="7"/>
  <c r="R350" i="7"/>
  <c r="P350" i="7"/>
  <c r="J350" i="7"/>
  <c r="BK347" i="7"/>
  <c r="BI347" i="7"/>
  <c r="BH347" i="7"/>
  <c r="BG347" i="7"/>
  <c r="BF347" i="7"/>
  <c r="T347" i="7"/>
  <c r="R347" i="7"/>
  <c r="P347" i="7"/>
  <c r="J347" i="7"/>
  <c r="BE347" i="7" s="1"/>
  <c r="BK344" i="7"/>
  <c r="BI344" i="7"/>
  <c r="BH344" i="7"/>
  <c r="BG344" i="7"/>
  <c r="BF344" i="7"/>
  <c r="T344" i="7"/>
  <c r="R344" i="7"/>
  <c r="P344" i="7"/>
  <c r="J344" i="7"/>
  <c r="BE344" i="7" s="1"/>
  <c r="BK340" i="7"/>
  <c r="BI340" i="7"/>
  <c r="BH340" i="7"/>
  <c r="BG340" i="7"/>
  <c r="BF340" i="7"/>
  <c r="BE340" i="7"/>
  <c r="T340" i="7"/>
  <c r="R340" i="7"/>
  <c r="R339" i="7" s="1"/>
  <c r="P340" i="7"/>
  <c r="J340" i="7"/>
  <c r="BK339" i="7"/>
  <c r="J339" i="7" s="1"/>
  <c r="J72" i="7" s="1"/>
  <c r="T339" i="7"/>
  <c r="P339" i="7"/>
  <c r="BK336" i="7"/>
  <c r="BI336" i="7"/>
  <c r="BH336" i="7"/>
  <c r="BG336" i="7"/>
  <c r="BF336" i="7"/>
  <c r="T336" i="7"/>
  <c r="R336" i="7"/>
  <c r="P336" i="7"/>
  <c r="J336" i="7"/>
  <c r="BE336" i="7" s="1"/>
  <c r="BK333" i="7"/>
  <c r="BI333" i="7"/>
  <c r="BH333" i="7"/>
  <c r="BG333" i="7"/>
  <c r="BF333" i="7"/>
  <c r="T333" i="7"/>
  <c r="R333" i="7"/>
  <c r="P333" i="7"/>
  <c r="J333" i="7"/>
  <c r="BE333" i="7" s="1"/>
  <c r="BK330" i="7"/>
  <c r="BI330" i="7"/>
  <c r="BH330" i="7"/>
  <c r="BG330" i="7"/>
  <c r="BF330" i="7"/>
  <c r="BE330" i="7"/>
  <c r="T330" i="7"/>
  <c r="R330" i="7"/>
  <c r="P330" i="7"/>
  <c r="J330" i="7"/>
  <c r="BK326" i="7"/>
  <c r="BI326" i="7"/>
  <c r="BH326" i="7"/>
  <c r="BG326" i="7"/>
  <c r="BF326" i="7"/>
  <c r="BE326" i="7"/>
  <c r="T326" i="7"/>
  <c r="R326" i="7"/>
  <c r="P326" i="7"/>
  <c r="J326" i="7"/>
  <c r="BK323" i="7"/>
  <c r="BI323" i="7"/>
  <c r="BH323" i="7"/>
  <c r="BG323" i="7"/>
  <c r="BF323" i="7"/>
  <c r="T323" i="7"/>
  <c r="R323" i="7"/>
  <c r="P323" i="7"/>
  <c r="J323" i="7"/>
  <c r="BE323" i="7" s="1"/>
  <c r="BK320" i="7"/>
  <c r="BI320" i="7"/>
  <c r="BH320" i="7"/>
  <c r="BG320" i="7"/>
  <c r="BF320" i="7"/>
  <c r="T320" i="7"/>
  <c r="R320" i="7"/>
  <c r="P320" i="7"/>
  <c r="J320" i="7"/>
  <c r="BE320" i="7" s="1"/>
  <c r="BK316" i="7"/>
  <c r="BI316" i="7"/>
  <c r="BH316" i="7"/>
  <c r="BG316" i="7"/>
  <c r="BF316" i="7"/>
  <c r="BE316" i="7"/>
  <c r="T316" i="7"/>
  <c r="R316" i="7"/>
  <c r="P316" i="7"/>
  <c r="J316" i="7"/>
  <c r="BK313" i="7"/>
  <c r="BI313" i="7"/>
  <c r="BH313" i="7"/>
  <c r="BG313" i="7"/>
  <c r="BF313" i="7"/>
  <c r="BE313" i="7"/>
  <c r="T313" i="7"/>
  <c r="R313" i="7"/>
  <c r="P313" i="7"/>
  <c r="J313" i="7"/>
  <c r="BK310" i="7"/>
  <c r="BI310" i="7"/>
  <c r="BH310" i="7"/>
  <c r="BG310" i="7"/>
  <c r="BF310" i="7"/>
  <c r="T310" i="7"/>
  <c r="R310" i="7"/>
  <c r="P310" i="7"/>
  <c r="P297" i="7" s="1"/>
  <c r="J310" i="7"/>
  <c r="BE310" i="7" s="1"/>
  <c r="BK305" i="7"/>
  <c r="BI305" i="7"/>
  <c r="BH305" i="7"/>
  <c r="BG305" i="7"/>
  <c r="BF305" i="7"/>
  <c r="T305" i="7"/>
  <c r="T297" i="7" s="1"/>
  <c r="R305" i="7"/>
  <c r="P305" i="7"/>
  <c r="J305" i="7"/>
  <c r="BE305" i="7" s="1"/>
  <c r="BK302" i="7"/>
  <c r="BI302" i="7"/>
  <c r="BH302" i="7"/>
  <c r="BG302" i="7"/>
  <c r="BF302" i="7"/>
  <c r="BE302" i="7"/>
  <c r="T302" i="7"/>
  <c r="R302" i="7"/>
  <c r="P302" i="7"/>
  <c r="J302" i="7"/>
  <c r="BK298" i="7"/>
  <c r="BI298" i="7"/>
  <c r="BH298" i="7"/>
  <c r="BG298" i="7"/>
  <c r="BF298" i="7"/>
  <c r="BE298" i="7"/>
  <c r="T298" i="7"/>
  <c r="R298" i="7"/>
  <c r="R297" i="7" s="1"/>
  <c r="P298" i="7"/>
  <c r="J298" i="7"/>
  <c r="BK297" i="7"/>
  <c r="J297" i="7" s="1"/>
  <c r="J71" i="7" s="1"/>
  <c r="BK294" i="7"/>
  <c r="BI294" i="7"/>
  <c r="BH294" i="7"/>
  <c r="BG294" i="7"/>
  <c r="BF294" i="7"/>
  <c r="BE294" i="7"/>
  <c r="T294" i="7"/>
  <c r="R294" i="7"/>
  <c r="P294" i="7"/>
  <c r="J294" i="7"/>
  <c r="BK291" i="7"/>
  <c r="BI291" i="7"/>
  <c r="BH291" i="7"/>
  <c r="BG291" i="7"/>
  <c r="BF291" i="7"/>
  <c r="T291" i="7"/>
  <c r="R291" i="7"/>
  <c r="P291" i="7"/>
  <c r="J291" i="7"/>
  <c r="BE291" i="7" s="1"/>
  <c r="BK287" i="7"/>
  <c r="BI287" i="7"/>
  <c r="BH287" i="7"/>
  <c r="BG287" i="7"/>
  <c r="BF287" i="7"/>
  <c r="T287" i="7"/>
  <c r="R287" i="7"/>
  <c r="P287" i="7"/>
  <c r="J287" i="7"/>
  <c r="BE287" i="7" s="1"/>
  <c r="BK283" i="7"/>
  <c r="BI283" i="7"/>
  <c r="BH283" i="7"/>
  <c r="BG283" i="7"/>
  <c r="BF283" i="7"/>
  <c r="BE283" i="7"/>
  <c r="T283" i="7"/>
  <c r="R283" i="7"/>
  <c r="P283" i="7"/>
  <c r="J283" i="7"/>
  <c r="BK280" i="7"/>
  <c r="BI280" i="7"/>
  <c r="BH280" i="7"/>
  <c r="BG280" i="7"/>
  <c r="BF280" i="7"/>
  <c r="BE280" i="7"/>
  <c r="T280" i="7"/>
  <c r="R280" i="7"/>
  <c r="P280" i="7"/>
  <c r="J280" i="7"/>
  <c r="BK276" i="7"/>
  <c r="BI276" i="7"/>
  <c r="BH276" i="7"/>
  <c r="BG276" i="7"/>
  <c r="BF276" i="7"/>
  <c r="T276" i="7"/>
  <c r="R276" i="7"/>
  <c r="P276" i="7"/>
  <c r="J276" i="7"/>
  <c r="BE276" i="7" s="1"/>
  <c r="BK273" i="7"/>
  <c r="BI273" i="7"/>
  <c r="BH273" i="7"/>
  <c r="BG273" i="7"/>
  <c r="BF273" i="7"/>
  <c r="T273" i="7"/>
  <c r="R273" i="7"/>
  <c r="R265" i="7" s="1"/>
  <c r="P273" i="7"/>
  <c r="J273" i="7"/>
  <c r="BE273" i="7" s="1"/>
  <c r="BK270" i="7"/>
  <c r="BI270" i="7"/>
  <c r="BH270" i="7"/>
  <c r="BG270" i="7"/>
  <c r="BF270" i="7"/>
  <c r="BE270" i="7"/>
  <c r="T270" i="7"/>
  <c r="R270" i="7"/>
  <c r="P270" i="7"/>
  <c r="J270" i="7"/>
  <c r="BK266" i="7"/>
  <c r="BK265" i="7" s="1"/>
  <c r="J265" i="7" s="1"/>
  <c r="J70" i="7" s="1"/>
  <c r="BI266" i="7"/>
  <c r="BH266" i="7"/>
  <c r="BG266" i="7"/>
  <c r="BF266" i="7"/>
  <c r="BE266" i="7"/>
  <c r="T266" i="7"/>
  <c r="R266" i="7"/>
  <c r="P266" i="7"/>
  <c r="J266" i="7"/>
  <c r="T265" i="7"/>
  <c r="P265" i="7"/>
  <c r="BK262" i="7"/>
  <c r="BI262" i="7"/>
  <c r="BH262" i="7"/>
  <c r="BG262" i="7"/>
  <c r="BF262" i="7"/>
  <c r="BE262" i="7"/>
  <c r="T262" i="7"/>
  <c r="R262" i="7"/>
  <c r="P262" i="7"/>
  <c r="J262" i="7"/>
  <c r="BK259" i="7"/>
  <c r="BI259" i="7"/>
  <c r="BH259" i="7"/>
  <c r="BG259" i="7"/>
  <c r="BF259" i="7"/>
  <c r="BE259" i="7"/>
  <c r="T259" i="7"/>
  <c r="R259" i="7"/>
  <c r="P259" i="7"/>
  <c r="J259" i="7"/>
  <c r="BK256" i="7"/>
  <c r="BI256" i="7"/>
  <c r="BH256" i="7"/>
  <c r="BG256" i="7"/>
  <c r="BF256" i="7"/>
  <c r="T256" i="7"/>
  <c r="R256" i="7"/>
  <c r="P256" i="7"/>
  <c r="J256" i="7"/>
  <c r="BE256" i="7" s="1"/>
  <c r="BK252" i="7"/>
  <c r="BK251" i="7" s="1"/>
  <c r="J251" i="7" s="1"/>
  <c r="J69" i="7" s="1"/>
  <c r="BI252" i="7"/>
  <c r="BH252" i="7"/>
  <c r="BG252" i="7"/>
  <c r="BF252" i="7"/>
  <c r="T252" i="7"/>
  <c r="T251" i="7" s="1"/>
  <c r="R252" i="7"/>
  <c r="R251" i="7" s="1"/>
  <c r="P252" i="7"/>
  <c r="P251" i="7" s="1"/>
  <c r="J252" i="7"/>
  <c r="BE252" i="7" s="1"/>
  <c r="BK248" i="7"/>
  <c r="BI248" i="7"/>
  <c r="BH248" i="7"/>
  <c r="BG248" i="7"/>
  <c r="BF248" i="7"/>
  <c r="T248" i="7"/>
  <c r="R248" i="7"/>
  <c r="P248" i="7"/>
  <c r="J248" i="7"/>
  <c r="BE248" i="7" s="1"/>
  <c r="BK245" i="7"/>
  <c r="BI245" i="7"/>
  <c r="BH245" i="7"/>
  <c r="BG245" i="7"/>
  <c r="BF245" i="7"/>
  <c r="BE245" i="7"/>
  <c r="T245" i="7"/>
  <c r="R245" i="7"/>
  <c r="P245" i="7"/>
  <c r="J245" i="7"/>
  <c r="BK242" i="7"/>
  <c r="BI242" i="7"/>
  <c r="BH242" i="7"/>
  <c r="BG242" i="7"/>
  <c r="BF242" i="7"/>
  <c r="BE242" i="7"/>
  <c r="T242" i="7"/>
  <c r="R242" i="7"/>
  <c r="P242" i="7"/>
  <c r="J242" i="7"/>
  <c r="BK240" i="7"/>
  <c r="BI240" i="7"/>
  <c r="BH240" i="7"/>
  <c r="BG240" i="7"/>
  <c r="BF240" i="7"/>
  <c r="T240" i="7"/>
  <c r="R240" i="7"/>
  <c r="P240" i="7"/>
  <c r="J240" i="7"/>
  <c r="BE240" i="7" s="1"/>
  <c r="BK237" i="7"/>
  <c r="BI237" i="7"/>
  <c r="BH237" i="7"/>
  <c r="BG237" i="7"/>
  <c r="BF237" i="7"/>
  <c r="T237" i="7"/>
  <c r="R237" i="7"/>
  <c r="R236" i="7" s="1"/>
  <c r="P237" i="7"/>
  <c r="J237" i="7"/>
  <c r="BE237" i="7" s="1"/>
  <c r="BK236" i="7"/>
  <c r="J236" i="7" s="1"/>
  <c r="J68" i="7" s="1"/>
  <c r="T236" i="7"/>
  <c r="P236" i="7"/>
  <c r="BK234" i="7"/>
  <c r="BI234" i="7"/>
  <c r="BH234" i="7"/>
  <c r="BG234" i="7"/>
  <c r="BF234" i="7"/>
  <c r="T234" i="7"/>
  <c r="R234" i="7"/>
  <c r="P234" i="7"/>
  <c r="J234" i="7"/>
  <c r="BE234" i="7" s="1"/>
  <c r="BK232" i="7"/>
  <c r="BK231" i="7" s="1"/>
  <c r="J231" i="7" s="1"/>
  <c r="J67" i="7" s="1"/>
  <c r="BI232" i="7"/>
  <c r="BH232" i="7"/>
  <c r="BG232" i="7"/>
  <c r="BF232" i="7"/>
  <c r="T232" i="7"/>
  <c r="T231" i="7" s="1"/>
  <c r="R232" i="7"/>
  <c r="P232" i="7"/>
  <c r="P231" i="7" s="1"/>
  <c r="J232" i="7"/>
  <c r="BE232" i="7" s="1"/>
  <c r="R231" i="7"/>
  <c r="BK228" i="7"/>
  <c r="BI228" i="7"/>
  <c r="BH228" i="7"/>
  <c r="BG228" i="7"/>
  <c r="BF228" i="7"/>
  <c r="BE228" i="7"/>
  <c r="T228" i="7"/>
  <c r="R228" i="7"/>
  <c r="P228" i="7"/>
  <c r="J228" i="7"/>
  <c r="BK225" i="7"/>
  <c r="BI225" i="7"/>
  <c r="BH225" i="7"/>
  <c r="BG225" i="7"/>
  <c r="BF225" i="7"/>
  <c r="BE225" i="7"/>
  <c r="T225" i="7"/>
  <c r="R225" i="7"/>
  <c r="P225" i="7"/>
  <c r="J225" i="7"/>
  <c r="BK223" i="7"/>
  <c r="BI223" i="7"/>
  <c r="BH223" i="7"/>
  <c r="BG223" i="7"/>
  <c r="BF223" i="7"/>
  <c r="T223" i="7"/>
  <c r="R223" i="7"/>
  <c r="P223" i="7"/>
  <c r="J223" i="7"/>
  <c r="BE223" i="7" s="1"/>
  <c r="BK220" i="7"/>
  <c r="BI220" i="7"/>
  <c r="BH220" i="7"/>
  <c r="BG220" i="7"/>
  <c r="BF220" i="7"/>
  <c r="T220" i="7"/>
  <c r="R220" i="7"/>
  <c r="P220" i="7"/>
  <c r="J220" i="7"/>
  <c r="BE220" i="7" s="1"/>
  <c r="BK217" i="7"/>
  <c r="BI217" i="7"/>
  <c r="BH217" i="7"/>
  <c r="BG217" i="7"/>
  <c r="BF217" i="7"/>
  <c r="BE217" i="7"/>
  <c r="T217" i="7"/>
  <c r="R217" i="7"/>
  <c r="P217" i="7"/>
  <c r="J217" i="7"/>
  <c r="BK214" i="7"/>
  <c r="BI214" i="7"/>
  <c r="BH214" i="7"/>
  <c r="BG214" i="7"/>
  <c r="BF214" i="7"/>
  <c r="BE214" i="7"/>
  <c r="T214" i="7"/>
  <c r="R214" i="7"/>
  <c r="P214" i="7"/>
  <c r="J214" i="7"/>
  <c r="BK212" i="7"/>
  <c r="BI212" i="7"/>
  <c r="BH212" i="7"/>
  <c r="BG212" i="7"/>
  <c r="BF212" i="7"/>
  <c r="T212" i="7"/>
  <c r="R212" i="7"/>
  <c r="P212" i="7"/>
  <c r="J212" i="7"/>
  <c r="BE212" i="7" s="1"/>
  <c r="BK210" i="7"/>
  <c r="BI210" i="7"/>
  <c r="BH210" i="7"/>
  <c r="BG210" i="7"/>
  <c r="BF210" i="7"/>
  <c r="T210" i="7"/>
  <c r="R210" i="7"/>
  <c r="P210" i="7"/>
  <c r="J210" i="7"/>
  <c r="BE210" i="7" s="1"/>
  <c r="BK207" i="7"/>
  <c r="BI207" i="7"/>
  <c r="BH207" i="7"/>
  <c r="BG207" i="7"/>
  <c r="BF207" i="7"/>
  <c r="T207" i="7"/>
  <c r="R207" i="7"/>
  <c r="R206" i="7" s="1"/>
  <c r="P207" i="7"/>
  <c r="J207" i="7"/>
  <c r="BE207" i="7" s="1"/>
  <c r="BK206" i="7"/>
  <c r="J206" i="7" s="1"/>
  <c r="J66" i="7" s="1"/>
  <c r="T206" i="7"/>
  <c r="P206" i="7"/>
  <c r="BK203" i="7"/>
  <c r="BI203" i="7"/>
  <c r="BH203" i="7"/>
  <c r="BG203" i="7"/>
  <c r="BF203" i="7"/>
  <c r="BE203" i="7"/>
  <c r="T203" i="7"/>
  <c r="R203" i="7"/>
  <c r="P203" i="7"/>
  <c r="J203" i="7"/>
  <c r="BK200" i="7"/>
  <c r="BI200" i="7"/>
  <c r="BH200" i="7"/>
  <c r="BG200" i="7"/>
  <c r="BF200" i="7"/>
  <c r="T200" i="7"/>
  <c r="R200" i="7"/>
  <c r="P200" i="7"/>
  <c r="J200" i="7"/>
  <c r="BE200" i="7" s="1"/>
  <c r="BK197" i="7"/>
  <c r="BI197" i="7"/>
  <c r="BH197" i="7"/>
  <c r="BG197" i="7"/>
  <c r="BF197" i="7"/>
  <c r="T197" i="7"/>
  <c r="R197" i="7"/>
  <c r="P197" i="7"/>
  <c r="J197" i="7"/>
  <c r="BE197" i="7" s="1"/>
  <c r="BK194" i="7"/>
  <c r="BI194" i="7"/>
  <c r="BH194" i="7"/>
  <c r="BG194" i="7"/>
  <c r="BF194" i="7"/>
  <c r="BE194" i="7"/>
  <c r="T194" i="7"/>
  <c r="R194" i="7"/>
  <c r="P194" i="7"/>
  <c r="J194" i="7"/>
  <c r="BK191" i="7"/>
  <c r="BI191" i="7"/>
  <c r="BH191" i="7"/>
  <c r="BG191" i="7"/>
  <c r="BF191" i="7"/>
  <c r="BE191" i="7"/>
  <c r="T191" i="7"/>
  <c r="R191" i="7"/>
  <c r="P191" i="7"/>
  <c r="J191" i="7"/>
  <c r="BK188" i="7"/>
  <c r="BI188" i="7"/>
  <c r="BH188" i="7"/>
  <c r="BG188" i="7"/>
  <c r="BF188" i="7"/>
  <c r="T188" i="7"/>
  <c r="T178" i="7" s="1"/>
  <c r="R188" i="7"/>
  <c r="P188" i="7"/>
  <c r="J188" i="7"/>
  <c r="BE188" i="7" s="1"/>
  <c r="BK185" i="7"/>
  <c r="BI185" i="7"/>
  <c r="BH185" i="7"/>
  <c r="BG185" i="7"/>
  <c r="BF185" i="7"/>
  <c r="T185" i="7"/>
  <c r="R185" i="7"/>
  <c r="P185" i="7"/>
  <c r="J185" i="7"/>
  <c r="BE185" i="7" s="1"/>
  <c r="BK182" i="7"/>
  <c r="BI182" i="7"/>
  <c r="BH182" i="7"/>
  <c r="BG182" i="7"/>
  <c r="BF182" i="7"/>
  <c r="BE182" i="7"/>
  <c r="T182" i="7"/>
  <c r="R182" i="7"/>
  <c r="P182" i="7"/>
  <c r="J182" i="7"/>
  <c r="BK179" i="7"/>
  <c r="BK178" i="7" s="1"/>
  <c r="J178" i="7" s="1"/>
  <c r="J65" i="7" s="1"/>
  <c r="BI179" i="7"/>
  <c r="BH179" i="7"/>
  <c r="BG179" i="7"/>
  <c r="BF179" i="7"/>
  <c r="T179" i="7"/>
  <c r="R179" i="7"/>
  <c r="R178" i="7" s="1"/>
  <c r="P179" i="7"/>
  <c r="P178" i="7" s="1"/>
  <c r="J179" i="7"/>
  <c r="BE179" i="7" s="1"/>
  <c r="BK175" i="7"/>
  <c r="BI175" i="7"/>
  <c r="BH175" i="7"/>
  <c r="BG175" i="7"/>
  <c r="BF175" i="7"/>
  <c r="T175" i="7"/>
  <c r="R175" i="7"/>
  <c r="P175" i="7"/>
  <c r="J175" i="7"/>
  <c r="BE175" i="7" s="1"/>
  <c r="BK172" i="7"/>
  <c r="BI172" i="7"/>
  <c r="BH172" i="7"/>
  <c r="BG172" i="7"/>
  <c r="BF172" i="7"/>
  <c r="BE172" i="7"/>
  <c r="T172" i="7"/>
  <c r="R172" i="7"/>
  <c r="R171" i="7" s="1"/>
  <c r="P172" i="7"/>
  <c r="J172" i="7"/>
  <c r="BK171" i="7"/>
  <c r="J171" i="7" s="1"/>
  <c r="J64" i="7" s="1"/>
  <c r="T171" i="7"/>
  <c r="P171" i="7"/>
  <c r="BK168" i="7"/>
  <c r="BI168" i="7"/>
  <c r="BH168" i="7"/>
  <c r="BG168" i="7"/>
  <c r="BF168" i="7"/>
  <c r="BE168" i="7"/>
  <c r="T168" i="7"/>
  <c r="R168" i="7"/>
  <c r="P168" i="7"/>
  <c r="P157" i="7" s="1"/>
  <c r="P156" i="7" s="1"/>
  <c r="J168" i="7"/>
  <c r="BK165" i="7"/>
  <c r="BI165" i="7"/>
  <c r="BH165" i="7"/>
  <c r="BG165" i="7"/>
  <c r="BF165" i="7"/>
  <c r="T165" i="7"/>
  <c r="T157" i="7" s="1"/>
  <c r="R165" i="7"/>
  <c r="P165" i="7"/>
  <c r="J165" i="7"/>
  <c r="BE165" i="7" s="1"/>
  <c r="BK158" i="7"/>
  <c r="BK157" i="7" s="1"/>
  <c r="BI158" i="7"/>
  <c r="BH158" i="7"/>
  <c r="BG158" i="7"/>
  <c r="BF158" i="7"/>
  <c r="T158" i="7"/>
  <c r="R158" i="7"/>
  <c r="P158" i="7"/>
  <c r="J158" i="7"/>
  <c r="BE158" i="7" s="1"/>
  <c r="R157" i="7"/>
  <c r="BK153" i="7"/>
  <c r="BK149" i="7" s="1"/>
  <c r="J149" i="7" s="1"/>
  <c r="J61" i="7" s="1"/>
  <c r="BI153" i="7"/>
  <c r="BH153" i="7"/>
  <c r="BG153" i="7"/>
  <c r="BF153" i="7"/>
  <c r="BE153" i="7"/>
  <c r="T153" i="7"/>
  <c r="R153" i="7"/>
  <c r="P153" i="7"/>
  <c r="P149" i="7" s="1"/>
  <c r="J153" i="7"/>
  <c r="BK150" i="7"/>
  <c r="BI150" i="7"/>
  <c r="BH150" i="7"/>
  <c r="BG150" i="7"/>
  <c r="BF150" i="7"/>
  <c r="T150" i="7"/>
  <c r="T149" i="7" s="1"/>
  <c r="R150" i="7"/>
  <c r="R149" i="7" s="1"/>
  <c r="P150" i="7"/>
  <c r="J150" i="7"/>
  <c r="BE150" i="7" s="1"/>
  <c r="BK146" i="7"/>
  <c r="BI146" i="7"/>
  <c r="BH146" i="7"/>
  <c r="BG146" i="7"/>
  <c r="BF146" i="7"/>
  <c r="BE146" i="7"/>
  <c r="T146" i="7"/>
  <c r="R146" i="7"/>
  <c r="P146" i="7"/>
  <c r="J146" i="7"/>
  <c r="BK142" i="7"/>
  <c r="BI142" i="7"/>
  <c r="BH142" i="7"/>
  <c r="BG142" i="7"/>
  <c r="BF142" i="7"/>
  <c r="BE142" i="7"/>
  <c r="T142" i="7"/>
  <c r="R142" i="7"/>
  <c r="P142" i="7"/>
  <c r="J142" i="7"/>
  <c r="BK139" i="7"/>
  <c r="BI139" i="7"/>
  <c r="BH139" i="7"/>
  <c r="BG139" i="7"/>
  <c r="F33" i="7" s="1"/>
  <c r="BF139" i="7"/>
  <c r="T139" i="7"/>
  <c r="R139" i="7"/>
  <c r="P139" i="7"/>
  <c r="J139" i="7"/>
  <c r="BE139" i="7" s="1"/>
  <c r="BK135" i="7"/>
  <c r="BI135" i="7"/>
  <c r="F35" i="7" s="1"/>
  <c r="BH135" i="7"/>
  <c r="BG135" i="7"/>
  <c r="BF135" i="7"/>
  <c r="T135" i="7"/>
  <c r="R135" i="7"/>
  <c r="P135" i="7"/>
  <c r="J135" i="7"/>
  <c r="BE135" i="7" s="1"/>
  <c r="BK132" i="7"/>
  <c r="BI132" i="7"/>
  <c r="BH132" i="7"/>
  <c r="BG132" i="7"/>
  <c r="BF132" i="7"/>
  <c r="BE132" i="7"/>
  <c r="T132" i="7"/>
  <c r="R132" i="7"/>
  <c r="R131" i="7" s="1"/>
  <c r="P132" i="7"/>
  <c r="J132" i="7"/>
  <c r="BK131" i="7"/>
  <c r="J131" i="7" s="1"/>
  <c r="J60" i="7" s="1"/>
  <c r="T131" i="7"/>
  <c r="P131" i="7"/>
  <c r="BK127" i="7"/>
  <c r="BI127" i="7"/>
  <c r="BH127" i="7"/>
  <c r="BG127" i="7"/>
  <c r="BF127" i="7"/>
  <c r="BE127" i="7"/>
  <c r="T127" i="7"/>
  <c r="R127" i="7"/>
  <c r="P127" i="7"/>
  <c r="J127" i="7"/>
  <c r="BK124" i="7"/>
  <c r="BI124" i="7"/>
  <c r="BH124" i="7"/>
  <c r="BG124" i="7"/>
  <c r="BF124" i="7"/>
  <c r="T124" i="7"/>
  <c r="R124" i="7"/>
  <c r="P124" i="7"/>
  <c r="J124" i="7"/>
  <c r="BE124" i="7" s="1"/>
  <c r="BK121" i="7"/>
  <c r="BI121" i="7"/>
  <c r="BH121" i="7"/>
  <c r="BG121" i="7"/>
  <c r="BF121" i="7"/>
  <c r="T121" i="7"/>
  <c r="R121" i="7"/>
  <c r="P121" i="7"/>
  <c r="J121" i="7"/>
  <c r="BE121" i="7" s="1"/>
  <c r="BK117" i="7"/>
  <c r="BI117" i="7"/>
  <c r="BH117" i="7"/>
  <c r="F34" i="7" s="1"/>
  <c r="BG117" i="7"/>
  <c r="BF117" i="7"/>
  <c r="BE117" i="7"/>
  <c r="T117" i="7"/>
  <c r="R117" i="7"/>
  <c r="P117" i="7"/>
  <c r="J117" i="7"/>
  <c r="BK113" i="7"/>
  <c r="BK105" i="7" s="1"/>
  <c r="J105" i="7" s="1"/>
  <c r="J59" i="7" s="1"/>
  <c r="BI113" i="7"/>
  <c r="BH113" i="7"/>
  <c r="BG113" i="7"/>
  <c r="BF113" i="7"/>
  <c r="BE113" i="7"/>
  <c r="T113" i="7"/>
  <c r="R113" i="7"/>
  <c r="P113" i="7"/>
  <c r="P105" i="7" s="1"/>
  <c r="J113" i="7"/>
  <c r="BK109" i="7"/>
  <c r="BI109" i="7"/>
  <c r="BH109" i="7"/>
  <c r="BG109" i="7"/>
  <c r="BF109" i="7"/>
  <c r="T109" i="7"/>
  <c r="T105" i="7" s="1"/>
  <c r="R109" i="7"/>
  <c r="P109" i="7"/>
  <c r="J109" i="7"/>
  <c r="BE109" i="7" s="1"/>
  <c r="BK106" i="7"/>
  <c r="BI106" i="7"/>
  <c r="BH106" i="7"/>
  <c r="BG106" i="7"/>
  <c r="BF106" i="7"/>
  <c r="J32" i="7" s="1"/>
  <c r="T106" i="7"/>
  <c r="R106" i="7"/>
  <c r="P106" i="7"/>
  <c r="J106" i="7"/>
  <c r="BE106" i="7" s="1"/>
  <c r="R105" i="7"/>
  <c r="BK101" i="7"/>
  <c r="BI101" i="7"/>
  <c r="BH101" i="7"/>
  <c r="BG101" i="7"/>
  <c r="BF101" i="7"/>
  <c r="BE101" i="7"/>
  <c r="T101" i="7"/>
  <c r="R101" i="7"/>
  <c r="P101" i="7"/>
  <c r="J101" i="7"/>
  <c r="BK100" i="7"/>
  <c r="J100" i="7" s="1"/>
  <c r="J58" i="7" s="1"/>
  <c r="T100" i="7"/>
  <c r="R100" i="7"/>
  <c r="P100" i="7"/>
  <c r="BK95" i="7"/>
  <c r="BI95" i="7"/>
  <c r="BH95" i="7"/>
  <c r="BG95" i="7"/>
  <c r="BF95" i="7"/>
  <c r="BE95" i="7"/>
  <c r="T95" i="7"/>
  <c r="T94" i="7" s="1"/>
  <c r="R95" i="7"/>
  <c r="P95" i="7"/>
  <c r="J95" i="7"/>
  <c r="BK94" i="7"/>
  <c r="R94" i="7"/>
  <c r="R93" i="7" s="1"/>
  <c r="P94" i="7"/>
  <c r="J94" i="7"/>
  <c r="J57" i="7" s="1"/>
  <c r="F86" i="7"/>
  <c r="E84" i="7"/>
  <c r="F48" i="7"/>
  <c r="E46" i="7"/>
  <c r="J35" i="7"/>
  <c r="J34" i="7"/>
  <c r="J33" i="7"/>
  <c r="J22" i="7"/>
  <c r="E22" i="7"/>
  <c r="J89" i="7" s="1"/>
  <c r="J21" i="7"/>
  <c r="J19" i="7"/>
  <c r="E19" i="7"/>
  <c r="J88" i="7" s="1"/>
  <c r="J18" i="7"/>
  <c r="J16" i="7"/>
  <c r="E16" i="7"/>
  <c r="F89" i="7" s="1"/>
  <c r="J15" i="7"/>
  <c r="J13" i="7"/>
  <c r="E13" i="7"/>
  <c r="F50" i="7" s="1"/>
  <c r="J12" i="7"/>
  <c r="J10" i="7"/>
  <c r="J48" i="7" s="1"/>
  <c r="J50" i="7" l="1"/>
  <c r="P93" i="7"/>
  <c r="P92" i="7" s="1"/>
  <c r="T156" i="7"/>
  <c r="BK93" i="7"/>
  <c r="R156" i="7"/>
  <c r="R92" i="7" s="1"/>
  <c r="J157" i="7"/>
  <c r="J63" i="7" s="1"/>
  <c r="BK156" i="7"/>
  <c r="J156" i="7" s="1"/>
  <c r="J62" i="7" s="1"/>
  <c r="J31" i="7"/>
  <c r="T93" i="7"/>
  <c r="T92" i="7" s="1"/>
  <c r="F31" i="7"/>
  <c r="F51" i="7"/>
  <c r="J86" i="7"/>
  <c r="J51" i="7"/>
  <c r="F88" i="7"/>
  <c r="F32" i="7"/>
  <c r="J93" i="7" l="1"/>
  <c r="J56" i="7" s="1"/>
  <c r="BK92" i="7"/>
  <c r="J92" i="7" s="1"/>
  <c r="J28" i="7" l="1"/>
  <c r="J37" i="7" s="1"/>
  <c r="J55" i="7"/>
  <c r="BK327" i="6" l="1"/>
  <c r="BI327" i="6"/>
  <c r="BH327" i="6"/>
  <c r="BG327" i="6"/>
  <c r="BF327" i="6"/>
  <c r="BE327" i="6"/>
  <c r="T327" i="6"/>
  <c r="R327" i="6"/>
  <c r="R326" i="6" s="1"/>
  <c r="R325" i="6" s="1"/>
  <c r="P327" i="6"/>
  <c r="J327" i="6"/>
  <c r="BK326" i="6"/>
  <c r="J326" i="6" s="1"/>
  <c r="J70" i="6" s="1"/>
  <c r="T326" i="6"/>
  <c r="P326" i="6"/>
  <c r="P325" i="6" s="1"/>
  <c r="BK325" i="6"/>
  <c r="J325" i="6" s="1"/>
  <c r="J69" i="6" s="1"/>
  <c r="T325" i="6"/>
  <c r="BK321" i="6"/>
  <c r="BI321" i="6"/>
  <c r="BH321" i="6"/>
  <c r="BG321" i="6"/>
  <c r="BF321" i="6"/>
  <c r="T321" i="6"/>
  <c r="R321" i="6"/>
  <c r="P321" i="6"/>
  <c r="P315" i="6" s="1"/>
  <c r="J321" i="6"/>
  <c r="BE321" i="6" s="1"/>
  <c r="BK316" i="6"/>
  <c r="BI316" i="6"/>
  <c r="BH316" i="6"/>
  <c r="BG316" i="6"/>
  <c r="BF316" i="6"/>
  <c r="T316" i="6"/>
  <c r="R316" i="6"/>
  <c r="R315" i="6" s="1"/>
  <c r="P316" i="6"/>
  <c r="J316" i="6"/>
  <c r="BE316" i="6" s="1"/>
  <c r="BK315" i="6"/>
  <c r="J315" i="6" s="1"/>
  <c r="J68" i="6" s="1"/>
  <c r="T315" i="6"/>
  <c r="BK312" i="6"/>
  <c r="BI312" i="6"/>
  <c r="BH312" i="6"/>
  <c r="BG312" i="6"/>
  <c r="BF312" i="6"/>
  <c r="BE312" i="6"/>
  <c r="T312" i="6"/>
  <c r="R312" i="6"/>
  <c r="P312" i="6"/>
  <c r="J312" i="6"/>
  <c r="BK309" i="6"/>
  <c r="BI309" i="6"/>
  <c r="BH309" i="6"/>
  <c r="BG309" i="6"/>
  <c r="BF309" i="6"/>
  <c r="T309" i="6"/>
  <c r="R309" i="6"/>
  <c r="P309" i="6"/>
  <c r="J309" i="6"/>
  <c r="BE309" i="6" s="1"/>
  <c r="BK306" i="6"/>
  <c r="BI306" i="6"/>
  <c r="BH306" i="6"/>
  <c r="BG306" i="6"/>
  <c r="BF306" i="6"/>
  <c r="T306" i="6"/>
  <c r="R306" i="6"/>
  <c r="P306" i="6"/>
  <c r="J306" i="6"/>
  <c r="BE306" i="6" s="1"/>
  <c r="BK303" i="6"/>
  <c r="BI303" i="6"/>
  <c r="BH303" i="6"/>
  <c r="BG303" i="6"/>
  <c r="BF303" i="6"/>
  <c r="BE303" i="6"/>
  <c r="T303" i="6"/>
  <c r="R303" i="6"/>
  <c r="P303" i="6"/>
  <c r="J303" i="6"/>
  <c r="BK299" i="6"/>
  <c r="BI299" i="6"/>
  <c r="BH299" i="6"/>
  <c r="BG299" i="6"/>
  <c r="BF299" i="6"/>
  <c r="BE299" i="6"/>
  <c r="T299" i="6"/>
  <c r="R299" i="6"/>
  <c r="P299" i="6"/>
  <c r="J299" i="6"/>
  <c r="BK296" i="6"/>
  <c r="BI296" i="6"/>
  <c r="BH296" i="6"/>
  <c r="BG296" i="6"/>
  <c r="BF296" i="6"/>
  <c r="T296" i="6"/>
  <c r="R296" i="6"/>
  <c r="P296" i="6"/>
  <c r="J296" i="6"/>
  <c r="BE296" i="6" s="1"/>
  <c r="BK292" i="6"/>
  <c r="BI292" i="6"/>
  <c r="BH292" i="6"/>
  <c r="BG292" i="6"/>
  <c r="BF292" i="6"/>
  <c r="T292" i="6"/>
  <c r="R292" i="6"/>
  <c r="P292" i="6"/>
  <c r="J292" i="6"/>
  <c r="BE292" i="6" s="1"/>
  <c r="BK289" i="6"/>
  <c r="BI289" i="6"/>
  <c r="BH289" i="6"/>
  <c r="BG289" i="6"/>
  <c r="BF289" i="6"/>
  <c r="BE289" i="6"/>
  <c r="T289" i="6"/>
  <c r="R289" i="6"/>
  <c r="P289" i="6"/>
  <c r="J289" i="6"/>
  <c r="BK285" i="6"/>
  <c r="BI285" i="6"/>
  <c r="BH285" i="6"/>
  <c r="BG285" i="6"/>
  <c r="BF285" i="6"/>
  <c r="BE285" i="6"/>
  <c r="T285" i="6"/>
  <c r="R285" i="6"/>
  <c r="P285" i="6"/>
  <c r="J285" i="6"/>
  <c r="BK282" i="6"/>
  <c r="BI282" i="6"/>
  <c r="BH282" i="6"/>
  <c r="BG282" i="6"/>
  <c r="BF282" i="6"/>
  <c r="T282" i="6"/>
  <c r="R282" i="6"/>
  <c r="P282" i="6"/>
  <c r="J282" i="6"/>
  <c r="BE282" i="6" s="1"/>
  <c r="BK279" i="6"/>
  <c r="BI279" i="6"/>
  <c r="BH279" i="6"/>
  <c r="BG279" i="6"/>
  <c r="BF279" i="6"/>
  <c r="T279" i="6"/>
  <c r="R279" i="6"/>
  <c r="P279" i="6"/>
  <c r="J279" i="6"/>
  <c r="BE279" i="6" s="1"/>
  <c r="BK276" i="6"/>
  <c r="BI276" i="6"/>
  <c r="BH276" i="6"/>
  <c r="BG276" i="6"/>
  <c r="BF276" i="6"/>
  <c r="BE276" i="6"/>
  <c r="T276" i="6"/>
  <c r="T271" i="6" s="1"/>
  <c r="R276" i="6"/>
  <c r="R271" i="6" s="1"/>
  <c r="P276" i="6"/>
  <c r="J276" i="6"/>
  <c r="BK272" i="6"/>
  <c r="BI272" i="6"/>
  <c r="BH272" i="6"/>
  <c r="BG272" i="6"/>
  <c r="BF272" i="6"/>
  <c r="BE272" i="6"/>
  <c r="T272" i="6"/>
  <c r="R272" i="6"/>
  <c r="P272" i="6"/>
  <c r="P271" i="6" s="1"/>
  <c r="J272" i="6"/>
  <c r="BK271" i="6"/>
  <c r="J271" i="6" s="1"/>
  <c r="J67" i="6" s="1"/>
  <c r="BK268" i="6"/>
  <c r="BI268" i="6"/>
  <c r="BH268" i="6"/>
  <c r="BG268" i="6"/>
  <c r="BF268" i="6"/>
  <c r="T268" i="6"/>
  <c r="R268" i="6"/>
  <c r="P268" i="6"/>
  <c r="J268" i="6"/>
  <c r="BE268" i="6" s="1"/>
  <c r="BK265" i="6"/>
  <c r="BI265" i="6"/>
  <c r="BH265" i="6"/>
  <c r="BG265" i="6"/>
  <c r="BF265" i="6"/>
  <c r="T265" i="6"/>
  <c r="R265" i="6"/>
  <c r="P265" i="6"/>
  <c r="J265" i="6"/>
  <c r="BE265" i="6" s="1"/>
  <c r="BK261" i="6"/>
  <c r="BI261" i="6"/>
  <c r="BH261" i="6"/>
  <c r="BG261" i="6"/>
  <c r="BF261" i="6"/>
  <c r="BE261" i="6"/>
  <c r="T261" i="6"/>
  <c r="R261" i="6"/>
  <c r="P261" i="6"/>
  <c r="J261" i="6"/>
  <c r="BK258" i="6"/>
  <c r="BI258" i="6"/>
  <c r="BH258" i="6"/>
  <c r="BG258" i="6"/>
  <c r="BF258" i="6"/>
  <c r="BE258" i="6"/>
  <c r="T258" i="6"/>
  <c r="R258" i="6"/>
  <c r="P258" i="6"/>
  <c r="J258" i="6"/>
  <c r="BK255" i="6"/>
  <c r="BI255" i="6"/>
  <c r="BH255" i="6"/>
  <c r="BG255" i="6"/>
  <c r="BF255" i="6"/>
  <c r="T255" i="6"/>
  <c r="R255" i="6"/>
  <c r="P255" i="6"/>
  <c r="J255" i="6"/>
  <c r="BE255" i="6" s="1"/>
  <c r="BK251" i="6"/>
  <c r="BI251" i="6"/>
  <c r="BH251" i="6"/>
  <c r="BG251" i="6"/>
  <c r="BF251" i="6"/>
  <c r="T251" i="6"/>
  <c r="R251" i="6"/>
  <c r="P251" i="6"/>
  <c r="J251" i="6"/>
  <c r="BE251" i="6" s="1"/>
  <c r="BK248" i="6"/>
  <c r="BI248" i="6"/>
  <c r="BH248" i="6"/>
  <c r="BG248" i="6"/>
  <c r="BF248" i="6"/>
  <c r="BE248" i="6"/>
  <c r="T248" i="6"/>
  <c r="R248" i="6"/>
  <c r="P248" i="6"/>
  <c r="J248" i="6"/>
  <c r="BK245" i="6"/>
  <c r="BI245" i="6"/>
  <c r="BH245" i="6"/>
  <c r="BG245" i="6"/>
  <c r="BF245" i="6"/>
  <c r="BE245" i="6"/>
  <c r="T245" i="6"/>
  <c r="R245" i="6"/>
  <c r="R240" i="6" s="1"/>
  <c r="P245" i="6"/>
  <c r="J245" i="6"/>
  <c r="BK241" i="6"/>
  <c r="BK240" i="6" s="1"/>
  <c r="J240" i="6" s="1"/>
  <c r="J66" i="6" s="1"/>
  <c r="BI241" i="6"/>
  <c r="BH241" i="6"/>
  <c r="BG241" i="6"/>
  <c r="BF241" i="6"/>
  <c r="T241" i="6"/>
  <c r="R241" i="6"/>
  <c r="P241" i="6"/>
  <c r="J241" i="6"/>
  <c r="BE241" i="6" s="1"/>
  <c r="T240" i="6"/>
  <c r="P240" i="6"/>
  <c r="BK237" i="6"/>
  <c r="BI237" i="6"/>
  <c r="BH237" i="6"/>
  <c r="BG237" i="6"/>
  <c r="BF237" i="6"/>
  <c r="BE237" i="6"/>
  <c r="T237" i="6"/>
  <c r="R237" i="6"/>
  <c r="P237" i="6"/>
  <c r="J237" i="6"/>
  <c r="BK234" i="6"/>
  <c r="BI234" i="6"/>
  <c r="BH234" i="6"/>
  <c r="BG234" i="6"/>
  <c r="BF234" i="6"/>
  <c r="BE234" i="6"/>
  <c r="T234" i="6"/>
  <c r="R234" i="6"/>
  <c r="P234" i="6"/>
  <c r="J234" i="6"/>
  <c r="BK231" i="6"/>
  <c r="BK225" i="6" s="1"/>
  <c r="J225" i="6" s="1"/>
  <c r="J65" i="6" s="1"/>
  <c r="BI231" i="6"/>
  <c r="BH231" i="6"/>
  <c r="BG231" i="6"/>
  <c r="BF231" i="6"/>
  <c r="T231" i="6"/>
  <c r="R231" i="6"/>
  <c r="P231" i="6"/>
  <c r="J231" i="6"/>
  <c r="BE231" i="6" s="1"/>
  <c r="BK229" i="6"/>
  <c r="BI229" i="6"/>
  <c r="BH229" i="6"/>
  <c r="BG229" i="6"/>
  <c r="BF229" i="6"/>
  <c r="T229" i="6"/>
  <c r="R229" i="6"/>
  <c r="P229" i="6"/>
  <c r="P225" i="6" s="1"/>
  <c r="J229" i="6"/>
  <c r="BE229" i="6" s="1"/>
  <c r="BK226" i="6"/>
  <c r="BI226" i="6"/>
  <c r="BH226" i="6"/>
  <c r="BG226" i="6"/>
  <c r="BF226" i="6"/>
  <c r="BE226" i="6"/>
  <c r="T226" i="6"/>
  <c r="T225" i="6" s="1"/>
  <c r="R226" i="6"/>
  <c r="P226" i="6"/>
  <c r="J226" i="6"/>
  <c r="R225" i="6"/>
  <c r="BK223" i="6"/>
  <c r="BI223" i="6"/>
  <c r="BH223" i="6"/>
  <c r="BG223" i="6"/>
  <c r="BF223" i="6"/>
  <c r="BE223" i="6"/>
  <c r="T223" i="6"/>
  <c r="R223" i="6"/>
  <c r="R220" i="6" s="1"/>
  <c r="P223" i="6"/>
  <c r="J223" i="6"/>
  <c r="BK221" i="6"/>
  <c r="BK220" i="6" s="1"/>
  <c r="J220" i="6" s="1"/>
  <c r="J64" i="6" s="1"/>
  <c r="BI221" i="6"/>
  <c r="BH221" i="6"/>
  <c r="BG221" i="6"/>
  <c r="BF221" i="6"/>
  <c r="T221" i="6"/>
  <c r="R221" i="6"/>
  <c r="P221" i="6"/>
  <c r="J221" i="6"/>
  <c r="BE221" i="6" s="1"/>
  <c r="T220" i="6"/>
  <c r="P220" i="6"/>
  <c r="BK217" i="6"/>
  <c r="BI217" i="6"/>
  <c r="BH217" i="6"/>
  <c r="BG217" i="6"/>
  <c r="BF217" i="6"/>
  <c r="BE217" i="6"/>
  <c r="T217" i="6"/>
  <c r="R217" i="6"/>
  <c r="P217" i="6"/>
  <c r="J217" i="6"/>
  <c r="BK214" i="6"/>
  <c r="BI214" i="6"/>
  <c r="BH214" i="6"/>
  <c r="BG214" i="6"/>
  <c r="BF214" i="6"/>
  <c r="BE214" i="6"/>
  <c r="T214" i="6"/>
  <c r="R214" i="6"/>
  <c r="P214" i="6"/>
  <c r="J214" i="6"/>
  <c r="BK211" i="6"/>
  <c r="BI211" i="6"/>
  <c r="BH211" i="6"/>
  <c r="BG211" i="6"/>
  <c r="BF211" i="6"/>
  <c r="T211" i="6"/>
  <c r="R211" i="6"/>
  <c r="P211" i="6"/>
  <c r="J211" i="6"/>
  <c r="BE211" i="6" s="1"/>
  <c r="BK208" i="6"/>
  <c r="BI208" i="6"/>
  <c r="BH208" i="6"/>
  <c r="BG208" i="6"/>
  <c r="BF208" i="6"/>
  <c r="T208" i="6"/>
  <c r="R208" i="6"/>
  <c r="P208" i="6"/>
  <c r="J208" i="6"/>
  <c r="BE208" i="6" s="1"/>
  <c r="BK205" i="6"/>
  <c r="BI205" i="6"/>
  <c r="BH205" i="6"/>
  <c r="BG205" i="6"/>
  <c r="BF205" i="6"/>
  <c r="BE205" i="6"/>
  <c r="T205" i="6"/>
  <c r="R205" i="6"/>
  <c r="P205" i="6"/>
  <c r="J205" i="6"/>
  <c r="BK202" i="6"/>
  <c r="BI202" i="6"/>
  <c r="BH202" i="6"/>
  <c r="BG202" i="6"/>
  <c r="BF202" i="6"/>
  <c r="BE202" i="6"/>
  <c r="T202" i="6"/>
  <c r="R202" i="6"/>
  <c r="P202" i="6"/>
  <c r="J202" i="6"/>
  <c r="BK199" i="6"/>
  <c r="BI199" i="6"/>
  <c r="BH199" i="6"/>
  <c r="BG199" i="6"/>
  <c r="BF199" i="6"/>
  <c r="T199" i="6"/>
  <c r="R199" i="6"/>
  <c r="P199" i="6"/>
  <c r="J199" i="6"/>
  <c r="BE199" i="6" s="1"/>
  <c r="BK196" i="6"/>
  <c r="BK195" i="6" s="1"/>
  <c r="BI196" i="6"/>
  <c r="BH196" i="6"/>
  <c r="BG196" i="6"/>
  <c r="BF196" i="6"/>
  <c r="T196" i="6"/>
  <c r="T195" i="6" s="1"/>
  <c r="R196" i="6"/>
  <c r="P196" i="6"/>
  <c r="P195" i="6" s="1"/>
  <c r="J196" i="6"/>
  <c r="BE196" i="6" s="1"/>
  <c r="R195" i="6"/>
  <c r="BK192" i="6"/>
  <c r="BI192" i="6"/>
  <c r="BH192" i="6"/>
  <c r="BG192" i="6"/>
  <c r="BF192" i="6"/>
  <c r="BE192" i="6"/>
  <c r="T192" i="6"/>
  <c r="R192" i="6"/>
  <c r="P192" i="6"/>
  <c r="J192" i="6"/>
  <c r="BK189" i="6"/>
  <c r="BI189" i="6"/>
  <c r="BH189" i="6"/>
  <c r="BG189" i="6"/>
  <c r="BF189" i="6"/>
  <c r="BE189" i="6"/>
  <c r="T189" i="6"/>
  <c r="R189" i="6"/>
  <c r="P189" i="6"/>
  <c r="J189" i="6"/>
  <c r="BK186" i="6"/>
  <c r="BI186" i="6"/>
  <c r="BH186" i="6"/>
  <c r="BG186" i="6"/>
  <c r="BF186" i="6"/>
  <c r="T186" i="6"/>
  <c r="R186" i="6"/>
  <c r="P186" i="6"/>
  <c r="J186" i="6"/>
  <c r="BE186" i="6" s="1"/>
  <c r="BK183" i="6"/>
  <c r="BI183" i="6"/>
  <c r="BH183" i="6"/>
  <c r="BG183" i="6"/>
  <c r="BF183" i="6"/>
  <c r="T183" i="6"/>
  <c r="R183" i="6"/>
  <c r="P183" i="6"/>
  <c r="J183" i="6"/>
  <c r="BE183" i="6" s="1"/>
  <c r="BK180" i="6"/>
  <c r="BI180" i="6"/>
  <c r="BH180" i="6"/>
  <c r="BG180" i="6"/>
  <c r="BF180" i="6"/>
  <c r="BE180" i="6"/>
  <c r="T180" i="6"/>
  <c r="R180" i="6"/>
  <c r="P180" i="6"/>
  <c r="J180" i="6"/>
  <c r="BK177" i="6"/>
  <c r="BI177" i="6"/>
  <c r="BH177" i="6"/>
  <c r="BG177" i="6"/>
  <c r="BF177" i="6"/>
  <c r="BE177" i="6"/>
  <c r="T177" i="6"/>
  <c r="R177" i="6"/>
  <c r="P177" i="6"/>
  <c r="J177" i="6"/>
  <c r="BK174" i="6"/>
  <c r="BI174" i="6"/>
  <c r="BH174" i="6"/>
  <c r="BG174" i="6"/>
  <c r="BF174" i="6"/>
  <c r="T174" i="6"/>
  <c r="T167" i="6" s="1"/>
  <c r="R174" i="6"/>
  <c r="P174" i="6"/>
  <c r="J174" i="6"/>
  <c r="BE174" i="6" s="1"/>
  <c r="BK171" i="6"/>
  <c r="BI171" i="6"/>
  <c r="BH171" i="6"/>
  <c r="BG171" i="6"/>
  <c r="BF171" i="6"/>
  <c r="T171" i="6"/>
  <c r="R171" i="6"/>
  <c r="P171" i="6"/>
  <c r="J171" i="6"/>
  <c r="BE171" i="6" s="1"/>
  <c r="BK168" i="6"/>
  <c r="BI168" i="6"/>
  <c r="BH168" i="6"/>
  <c r="BG168" i="6"/>
  <c r="BF168" i="6"/>
  <c r="BE168" i="6"/>
  <c r="T168" i="6"/>
  <c r="R168" i="6"/>
  <c r="R167" i="6" s="1"/>
  <c r="P168" i="6"/>
  <c r="J168" i="6"/>
  <c r="BK167" i="6"/>
  <c r="J167" i="6" s="1"/>
  <c r="J62" i="6" s="1"/>
  <c r="P167" i="6"/>
  <c r="BK164" i="6"/>
  <c r="BI164" i="6"/>
  <c r="BH164" i="6"/>
  <c r="BG164" i="6"/>
  <c r="BF164" i="6"/>
  <c r="T164" i="6"/>
  <c r="R164" i="6"/>
  <c r="P164" i="6"/>
  <c r="J164" i="6"/>
  <c r="BE164" i="6" s="1"/>
  <c r="BK161" i="6"/>
  <c r="BI161" i="6"/>
  <c r="BH161" i="6"/>
  <c r="BG161" i="6"/>
  <c r="BF161" i="6"/>
  <c r="T161" i="6"/>
  <c r="R161" i="6"/>
  <c r="P161" i="6"/>
  <c r="J161" i="6"/>
  <c r="BE161" i="6" s="1"/>
  <c r="BK159" i="6"/>
  <c r="BI159" i="6"/>
  <c r="BH159" i="6"/>
  <c r="BG159" i="6"/>
  <c r="BF159" i="6"/>
  <c r="BE159" i="6"/>
  <c r="T159" i="6"/>
  <c r="R159" i="6"/>
  <c r="P159" i="6"/>
  <c r="J159" i="6"/>
  <c r="BK156" i="6"/>
  <c r="BI156" i="6"/>
  <c r="BH156" i="6"/>
  <c r="BG156" i="6"/>
  <c r="BF156" i="6"/>
  <c r="BE156" i="6"/>
  <c r="T156" i="6"/>
  <c r="R156" i="6"/>
  <c r="P156" i="6"/>
  <c r="J156" i="6"/>
  <c r="BK153" i="6"/>
  <c r="BI153" i="6"/>
  <c r="BH153" i="6"/>
  <c r="BG153" i="6"/>
  <c r="BF153" i="6"/>
  <c r="T153" i="6"/>
  <c r="R153" i="6"/>
  <c r="P153" i="6"/>
  <c r="J153" i="6"/>
  <c r="BE153" i="6" s="1"/>
  <c r="BK150" i="6"/>
  <c r="BI150" i="6"/>
  <c r="BH150" i="6"/>
  <c r="BG150" i="6"/>
  <c r="BF150" i="6"/>
  <c r="T150" i="6"/>
  <c r="R150" i="6"/>
  <c r="P150" i="6"/>
  <c r="J150" i="6"/>
  <c r="BE150" i="6" s="1"/>
  <c r="BK147" i="6"/>
  <c r="BI147" i="6"/>
  <c r="BH147" i="6"/>
  <c r="BG147" i="6"/>
  <c r="BF147" i="6"/>
  <c r="BE147" i="6"/>
  <c r="T147" i="6"/>
  <c r="T143" i="6" s="1"/>
  <c r="R147" i="6"/>
  <c r="R143" i="6" s="1"/>
  <c r="P147" i="6"/>
  <c r="J147" i="6"/>
  <c r="BK144" i="6"/>
  <c r="BI144" i="6"/>
  <c r="BH144" i="6"/>
  <c r="BG144" i="6"/>
  <c r="BF144" i="6"/>
  <c r="BE144" i="6"/>
  <c r="T144" i="6"/>
  <c r="R144" i="6"/>
  <c r="P144" i="6"/>
  <c r="P143" i="6" s="1"/>
  <c r="J144" i="6"/>
  <c r="BK143" i="6"/>
  <c r="J143" i="6" s="1"/>
  <c r="J61" i="6" s="1"/>
  <c r="BK140" i="6"/>
  <c r="BI140" i="6"/>
  <c r="BH140" i="6"/>
  <c r="BG140" i="6"/>
  <c r="BF140" i="6"/>
  <c r="T140" i="6"/>
  <c r="T132" i="6" s="1"/>
  <c r="T131" i="6" s="1"/>
  <c r="R140" i="6"/>
  <c r="P140" i="6"/>
  <c r="J140" i="6"/>
  <c r="BE140" i="6" s="1"/>
  <c r="BK137" i="6"/>
  <c r="BI137" i="6"/>
  <c r="BH137" i="6"/>
  <c r="BG137" i="6"/>
  <c r="BF137" i="6"/>
  <c r="T137" i="6"/>
  <c r="R137" i="6"/>
  <c r="P137" i="6"/>
  <c r="J137" i="6"/>
  <c r="BE137" i="6" s="1"/>
  <c r="BK133" i="6"/>
  <c r="BI133" i="6"/>
  <c r="BH133" i="6"/>
  <c r="BG133" i="6"/>
  <c r="BF133" i="6"/>
  <c r="BE133" i="6"/>
  <c r="T133" i="6"/>
  <c r="R133" i="6"/>
  <c r="R132" i="6" s="1"/>
  <c r="P133" i="6"/>
  <c r="J133" i="6"/>
  <c r="BK132" i="6"/>
  <c r="J132" i="6" s="1"/>
  <c r="J60" i="6" s="1"/>
  <c r="P132" i="6"/>
  <c r="BK128" i="6"/>
  <c r="BI128" i="6"/>
  <c r="BH128" i="6"/>
  <c r="BG128" i="6"/>
  <c r="BF128" i="6"/>
  <c r="T128" i="6"/>
  <c r="R128" i="6"/>
  <c r="P128" i="6"/>
  <c r="J128" i="6"/>
  <c r="BE128" i="6" s="1"/>
  <c r="BK124" i="6"/>
  <c r="BI124" i="6"/>
  <c r="BH124" i="6"/>
  <c r="BG124" i="6"/>
  <c r="BF124" i="6"/>
  <c r="T124" i="6"/>
  <c r="R124" i="6"/>
  <c r="P124" i="6"/>
  <c r="J124" i="6"/>
  <c r="BE124" i="6" s="1"/>
  <c r="BK121" i="6"/>
  <c r="BI121" i="6"/>
  <c r="BH121" i="6"/>
  <c r="BG121" i="6"/>
  <c r="BF121" i="6"/>
  <c r="BE121" i="6"/>
  <c r="T121" i="6"/>
  <c r="R121" i="6"/>
  <c r="P121" i="6"/>
  <c r="J121" i="6"/>
  <c r="BK117" i="6"/>
  <c r="BK113" i="6" s="1"/>
  <c r="J113" i="6" s="1"/>
  <c r="J58" i="6" s="1"/>
  <c r="BI117" i="6"/>
  <c r="BH117" i="6"/>
  <c r="BG117" i="6"/>
  <c r="BF117" i="6"/>
  <c r="BE117" i="6"/>
  <c r="T117" i="6"/>
  <c r="R117" i="6"/>
  <c r="R113" i="6" s="1"/>
  <c r="P117" i="6"/>
  <c r="P113" i="6" s="1"/>
  <c r="J117" i="6"/>
  <c r="BK114" i="6"/>
  <c r="BI114" i="6"/>
  <c r="BH114" i="6"/>
  <c r="BG114" i="6"/>
  <c r="F33" i="6" s="1"/>
  <c r="BF114" i="6"/>
  <c r="T114" i="6"/>
  <c r="R114" i="6"/>
  <c r="P114" i="6"/>
  <c r="J114" i="6"/>
  <c r="BE114" i="6" s="1"/>
  <c r="T113" i="6"/>
  <c r="BK109" i="6"/>
  <c r="BI109" i="6"/>
  <c r="BH109" i="6"/>
  <c r="BG109" i="6"/>
  <c r="BF109" i="6"/>
  <c r="BE109" i="6"/>
  <c r="T109" i="6"/>
  <c r="R109" i="6"/>
  <c r="P109" i="6"/>
  <c r="J109" i="6"/>
  <c r="BK105" i="6"/>
  <c r="BI105" i="6"/>
  <c r="BH105" i="6"/>
  <c r="BG105" i="6"/>
  <c r="BF105" i="6"/>
  <c r="BE105" i="6"/>
  <c r="T105" i="6"/>
  <c r="R105" i="6"/>
  <c r="P105" i="6"/>
  <c r="J105" i="6"/>
  <c r="BK102" i="6"/>
  <c r="BI102" i="6"/>
  <c r="BH102" i="6"/>
  <c r="BG102" i="6"/>
  <c r="BF102" i="6"/>
  <c r="T102" i="6"/>
  <c r="R102" i="6"/>
  <c r="P102" i="6"/>
  <c r="J102" i="6"/>
  <c r="BE102" i="6" s="1"/>
  <c r="BK98" i="6"/>
  <c r="BI98" i="6"/>
  <c r="F35" i="6" s="1"/>
  <c r="BH98" i="6"/>
  <c r="BG98" i="6"/>
  <c r="BF98" i="6"/>
  <c r="T98" i="6"/>
  <c r="R98" i="6"/>
  <c r="P98" i="6"/>
  <c r="J98" i="6"/>
  <c r="BE98" i="6" s="1"/>
  <c r="BK95" i="6"/>
  <c r="BI95" i="6"/>
  <c r="BH95" i="6"/>
  <c r="BG95" i="6"/>
  <c r="BF95" i="6"/>
  <c r="BE95" i="6"/>
  <c r="T95" i="6"/>
  <c r="T90" i="6" s="1"/>
  <c r="T89" i="6" s="1"/>
  <c r="T88" i="6" s="1"/>
  <c r="R95" i="6"/>
  <c r="R90" i="6" s="1"/>
  <c r="P95" i="6"/>
  <c r="J95" i="6"/>
  <c r="BK91" i="6"/>
  <c r="BI91" i="6"/>
  <c r="BH91" i="6"/>
  <c r="F34" i="6" s="1"/>
  <c r="BG91" i="6"/>
  <c r="BF91" i="6"/>
  <c r="J32" i="6" s="1"/>
  <c r="BE91" i="6"/>
  <c r="T91" i="6"/>
  <c r="R91" i="6"/>
  <c r="P91" i="6"/>
  <c r="P90" i="6" s="1"/>
  <c r="P89" i="6" s="1"/>
  <c r="J91" i="6"/>
  <c r="BK90" i="6"/>
  <c r="J90" i="6" s="1"/>
  <c r="J57" i="6" s="1"/>
  <c r="J82" i="6"/>
  <c r="F82" i="6"/>
  <c r="E80" i="6"/>
  <c r="J50" i="6"/>
  <c r="J48" i="6"/>
  <c r="F48" i="6"/>
  <c r="E46" i="6"/>
  <c r="J35" i="6"/>
  <c r="J34" i="6"/>
  <c r="J33" i="6"/>
  <c r="J22" i="6"/>
  <c r="E22" i="6"/>
  <c r="J85" i="6" s="1"/>
  <c r="J21" i="6"/>
  <c r="J19" i="6"/>
  <c r="E19" i="6"/>
  <c r="J84" i="6" s="1"/>
  <c r="J18" i="6"/>
  <c r="J16" i="6"/>
  <c r="E16" i="6"/>
  <c r="F85" i="6" s="1"/>
  <c r="J15" i="6"/>
  <c r="J13" i="6"/>
  <c r="E13" i="6"/>
  <c r="F50" i="6" s="1"/>
  <c r="J12" i="6"/>
  <c r="J10" i="6"/>
  <c r="J51" i="6" l="1"/>
  <c r="P131" i="6"/>
  <c r="P88" i="6" s="1"/>
  <c r="F31" i="6"/>
  <c r="R89" i="6"/>
  <c r="J31" i="6"/>
  <c r="R131" i="6"/>
  <c r="J195" i="6"/>
  <c r="J63" i="6" s="1"/>
  <c r="BK131" i="6"/>
  <c r="J131" i="6" s="1"/>
  <c r="J59" i="6" s="1"/>
  <c r="F51" i="6"/>
  <c r="F32" i="6"/>
  <c r="BK89" i="6"/>
  <c r="F84" i="6"/>
  <c r="R88" i="6" l="1"/>
  <c r="J89" i="6"/>
  <c r="J56" i="6" s="1"/>
  <c r="BK88" i="6"/>
  <c r="J88" i="6" s="1"/>
  <c r="J28" i="6" l="1"/>
  <c r="J37" i="6" s="1"/>
  <c r="J55" i="6"/>
  <c r="BK347" i="5" l="1"/>
  <c r="BK341" i="5" s="1"/>
  <c r="J341" i="5" s="1"/>
  <c r="J69" i="5" s="1"/>
  <c r="BI347" i="5"/>
  <c r="BH347" i="5"/>
  <c r="BG347" i="5"/>
  <c r="BF347" i="5"/>
  <c r="T347" i="5"/>
  <c r="R347" i="5"/>
  <c r="P347" i="5"/>
  <c r="J347" i="5"/>
  <c r="BE347" i="5" s="1"/>
  <c r="BK342" i="5"/>
  <c r="BI342" i="5"/>
  <c r="BH342" i="5"/>
  <c r="BG342" i="5"/>
  <c r="BF342" i="5"/>
  <c r="BE342" i="5"/>
  <c r="T342" i="5"/>
  <c r="T341" i="5" s="1"/>
  <c r="R342" i="5"/>
  <c r="R341" i="5" s="1"/>
  <c r="P342" i="5"/>
  <c r="J342" i="5"/>
  <c r="P341" i="5"/>
  <c r="BK338" i="5"/>
  <c r="BI338" i="5"/>
  <c r="BH338" i="5"/>
  <c r="BG338" i="5"/>
  <c r="BF338" i="5"/>
  <c r="T338" i="5"/>
  <c r="R338" i="5"/>
  <c r="P338" i="5"/>
  <c r="J338" i="5"/>
  <c r="BE338" i="5" s="1"/>
  <c r="BK335" i="5"/>
  <c r="BI335" i="5"/>
  <c r="BH335" i="5"/>
  <c r="BG335" i="5"/>
  <c r="BF335" i="5"/>
  <c r="BE335" i="5"/>
  <c r="T335" i="5"/>
  <c r="R335" i="5"/>
  <c r="P335" i="5"/>
  <c r="J335" i="5"/>
  <c r="BK332" i="5"/>
  <c r="BI332" i="5"/>
  <c r="BH332" i="5"/>
  <c r="BG332" i="5"/>
  <c r="BF332" i="5"/>
  <c r="T332" i="5"/>
  <c r="R332" i="5"/>
  <c r="P332" i="5"/>
  <c r="J332" i="5"/>
  <c r="BE332" i="5" s="1"/>
  <c r="BK329" i="5"/>
  <c r="BI329" i="5"/>
  <c r="BH329" i="5"/>
  <c r="BG329" i="5"/>
  <c r="BF329" i="5"/>
  <c r="T329" i="5"/>
  <c r="R329" i="5"/>
  <c r="P329" i="5"/>
  <c r="J329" i="5"/>
  <c r="BE329" i="5" s="1"/>
  <c r="BK325" i="5"/>
  <c r="BI325" i="5"/>
  <c r="BH325" i="5"/>
  <c r="BG325" i="5"/>
  <c r="BF325" i="5"/>
  <c r="T325" i="5"/>
  <c r="R325" i="5"/>
  <c r="P325" i="5"/>
  <c r="J325" i="5"/>
  <c r="BE325" i="5" s="1"/>
  <c r="BK322" i="5"/>
  <c r="BI322" i="5"/>
  <c r="BH322" i="5"/>
  <c r="BG322" i="5"/>
  <c r="BF322" i="5"/>
  <c r="BE322" i="5"/>
  <c r="T322" i="5"/>
  <c r="R322" i="5"/>
  <c r="P322" i="5"/>
  <c r="J322" i="5"/>
  <c r="BK318" i="5"/>
  <c r="BI318" i="5"/>
  <c r="BH318" i="5"/>
  <c r="BG318" i="5"/>
  <c r="BF318" i="5"/>
  <c r="T318" i="5"/>
  <c r="R318" i="5"/>
  <c r="P318" i="5"/>
  <c r="J318" i="5"/>
  <c r="BE318" i="5" s="1"/>
  <c r="BK315" i="5"/>
  <c r="BI315" i="5"/>
  <c r="BH315" i="5"/>
  <c r="BG315" i="5"/>
  <c r="BF315" i="5"/>
  <c r="T315" i="5"/>
  <c r="R315" i="5"/>
  <c r="P315" i="5"/>
  <c r="J315" i="5"/>
  <c r="BE315" i="5" s="1"/>
  <c r="BK311" i="5"/>
  <c r="BI311" i="5"/>
  <c r="BH311" i="5"/>
  <c r="BG311" i="5"/>
  <c r="BF311" i="5"/>
  <c r="T311" i="5"/>
  <c r="R311" i="5"/>
  <c r="P311" i="5"/>
  <c r="J311" i="5"/>
  <c r="BE311" i="5" s="1"/>
  <c r="BK308" i="5"/>
  <c r="BI308" i="5"/>
  <c r="BH308" i="5"/>
  <c r="BG308" i="5"/>
  <c r="BF308" i="5"/>
  <c r="BE308" i="5"/>
  <c r="T308" i="5"/>
  <c r="R308" i="5"/>
  <c r="P308" i="5"/>
  <c r="J308" i="5"/>
  <c r="BK305" i="5"/>
  <c r="BI305" i="5"/>
  <c r="BH305" i="5"/>
  <c r="BG305" i="5"/>
  <c r="BF305" i="5"/>
  <c r="T305" i="5"/>
  <c r="R305" i="5"/>
  <c r="P305" i="5"/>
  <c r="J305" i="5"/>
  <c r="BE305" i="5" s="1"/>
  <c r="BK302" i="5"/>
  <c r="BK297" i="5" s="1"/>
  <c r="J297" i="5" s="1"/>
  <c r="J68" i="5" s="1"/>
  <c r="BI302" i="5"/>
  <c r="BH302" i="5"/>
  <c r="BG302" i="5"/>
  <c r="BF302" i="5"/>
  <c r="T302" i="5"/>
  <c r="R302" i="5"/>
  <c r="P302" i="5"/>
  <c r="J302" i="5"/>
  <c r="BE302" i="5" s="1"/>
  <c r="BK298" i="5"/>
  <c r="BI298" i="5"/>
  <c r="BH298" i="5"/>
  <c r="BG298" i="5"/>
  <c r="BF298" i="5"/>
  <c r="T298" i="5"/>
  <c r="T297" i="5" s="1"/>
  <c r="R298" i="5"/>
  <c r="R297" i="5" s="1"/>
  <c r="P298" i="5"/>
  <c r="P297" i="5" s="1"/>
  <c r="J298" i="5"/>
  <c r="BE298" i="5" s="1"/>
  <c r="BK294" i="5"/>
  <c r="BI294" i="5"/>
  <c r="BH294" i="5"/>
  <c r="BG294" i="5"/>
  <c r="BF294" i="5"/>
  <c r="BE294" i="5"/>
  <c r="T294" i="5"/>
  <c r="R294" i="5"/>
  <c r="P294" i="5"/>
  <c r="J294" i="5"/>
  <c r="BK291" i="5"/>
  <c r="BI291" i="5"/>
  <c r="BH291" i="5"/>
  <c r="BG291" i="5"/>
  <c r="BF291" i="5"/>
  <c r="BE291" i="5"/>
  <c r="T291" i="5"/>
  <c r="R291" i="5"/>
  <c r="P291" i="5"/>
  <c r="J291" i="5"/>
  <c r="BK287" i="5"/>
  <c r="BI287" i="5"/>
  <c r="BH287" i="5"/>
  <c r="BG287" i="5"/>
  <c r="BF287" i="5"/>
  <c r="T287" i="5"/>
  <c r="R287" i="5"/>
  <c r="P287" i="5"/>
  <c r="J287" i="5"/>
  <c r="BE287" i="5" s="1"/>
  <c r="BK284" i="5"/>
  <c r="BI284" i="5"/>
  <c r="BH284" i="5"/>
  <c r="BG284" i="5"/>
  <c r="BF284" i="5"/>
  <c r="T284" i="5"/>
  <c r="R284" i="5"/>
  <c r="P284" i="5"/>
  <c r="J284" i="5"/>
  <c r="BE284" i="5" s="1"/>
  <c r="BK281" i="5"/>
  <c r="BI281" i="5"/>
  <c r="BH281" i="5"/>
  <c r="BG281" i="5"/>
  <c r="BF281" i="5"/>
  <c r="BE281" i="5"/>
  <c r="T281" i="5"/>
  <c r="R281" i="5"/>
  <c r="P281" i="5"/>
  <c r="J281" i="5"/>
  <c r="BK277" i="5"/>
  <c r="BI277" i="5"/>
  <c r="BH277" i="5"/>
  <c r="BG277" i="5"/>
  <c r="BF277" i="5"/>
  <c r="BE277" i="5"/>
  <c r="T277" i="5"/>
  <c r="R277" i="5"/>
  <c r="P277" i="5"/>
  <c r="J277" i="5"/>
  <c r="BK274" i="5"/>
  <c r="BI274" i="5"/>
  <c r="BH274" i="5"/>
  <c r="BG274" i="5"/>
  <c r="BF274" i="5"/>
  <c r="T274" i="5"/>
  <c r="R274" i="5"/>
  <c r="P274" i="5"/>
  <c r="J274" i="5"/>
  <c r="BE274" i="5" s="1"/>
  <c r="BK271" i="5"/>
  <c r="BI271" i="5"/>
  <c r="BH271" i="5"/>
  <c r="BG271" i="5"/>
  <c r="BF271" i="5"/>
  <c r="T271" i="5"/>
  <c r="R271" i="5"/>
  <c r="P271" i="5"/>
  <c r="J271" i="5"/>
  <c r="BE271" i="5" s="1"/>
  <c r="BK267" i="5"/>
  <c r="BK266" i="5" s="1"/>
  <c r="J266" i="5" s="1"/>
  <c r="J67" i="5" s="1"/>
  <c r="BI267" i="5"/>
  <c r="BH267" i="5"/>
  <c r="BG267" i="5"/>
  <c r="BF267" i="5"/>
  <c r="BE267" i="5"/>
  <c r="T267" i="5"/>
  <c r="R267" i="5"/>
  <c r="R266" i="5" s="1"/>
  <c r="P267" i="5"/>
  <c r="P266" i="5" s="1"/>
  <c r="J267" i="5"/>
  <c r="T266" i="5"/>
  <c r="BK263" i="5"/>
  <c r="BI263" i="5"/>
  <c r="BH263" i="5"/>
  <c r="BG263" i="5"/>
  <c r="BF263" i="5"/>
  <c r="T263" i="5"/>
  <c r="R263" i="5"/>
  <c r="P263" i="5"/>
  <c r="J263" i="5"/>
  <c r="BE263" i="5" s="1"/>
  <c r="BK260" i="5"/>
  <c r="BI260" i="5"/>
  <c r="BH260" i="5"/>
  <c r="BG260" i="5"/>
  <c r="BF260" i="5"/>
  <c r="T260" i="5"/>
  <c r="R260" i="5"/>
  <c r="R252" i="5" s="1"/>
  <c r="P260" i="5"/>
  <c r="J260" i="5"/>
  <c r="BE260" i="5" s="1"/>
  <c r="BK257" i="5"/>
  <c r="BI257" i="5"/>
  <c r="BH257" i="5"/>
  <c r="BG257" i="5"/>
  <c r="BF257" i="5"/>
  <c r="BE257" i="5"/>
  <c r="T257" i="5"/>
  <c r="R257" i="5"/>
  <c r="P257" i="5"/>
  <c r="J257" i="5"/>
  <c r="BK253" i="5"/>
  <c r="BI253" i="5"/>
  <c r="BH253" i="5"/>
  <c r="BG253" i="5"/>
  <c r="BF253" i="5"/>
  <c r="T253" i="5"/>
  <c r="T252" i="5" s="1"/>
  <c r="R253" i="5"/>
  <c r="P253" i="5"/>
  <c r="P252" i="5" s="1"/>
  <c r="J253" i="5"/>
  <c r="BE253" i="5" s="1"/>
  <c r="BK252" i="5"/>
  <c r="J252" i="5" s="1"/>
  <c r="J66" i="5" s="1"/>
  <c r="BK249" i="5"/>
  <c r="BI249" i="5"/>
  <c r="BH249" i="5"/>
  <c r="BG249" i="5"/>
  <c r="BF249" i="5"/>
  <c r="T249" i="5"/>
  <c r="R249" i="5"/>
  <c r="P249" i="5"/>
  <c r="J249" i="5"/>
  <c r="BE249" i="5" s="1"/>
  <c r="BK246" i="5"/>
  <c r="BI246" i="5"/>
  <c r="BH246" i="5"/>
  <c r="BG246" i="5"/>
  <c r="BF246" i="5"/>
  <c r="T246" i="5"/>
  <c r="R246" i="5"/>
  <c r="P246" i="5"/>
  <c r="J246" i="5"/>
  <c r="BE246" i="5" s="1"/>
  <c r="BK243" i="5"/>
  <c r="BI243" i="5"/>
  <c r="BH243" i="5"/>
  <c r="BG243" i="5"/>
  <c r="BF243" i="5"/>
  <c r="T243" i="5"/>
  <c r="R243" i="5"/>
  <c r="P243" i="5"/>
  <c r="P237" i="5" s="1"/>
  <c r="J243" i="5"/>
  <c r="BE243" i="5" s="1"/>
  <c r="BK241" i="5"/>
  <c r="BI241" i="5"/>
  <c r="BH241" i="5"/>
  <c r="BG241" i="5"/>
  <c r="BF241" i="5"/>
  <c r="BE241" i="5"/>
  <c r="T241" i="5"/>
  <c r="R241" i="5"/>
  <c r="P241" i="5"/>
  <c r="J241" i="5"/>
  <c r="BK238" i="5"/>
  <c r="BK237" i="5" s="1"/>
  <c r="J237" i="5" s="1"/>
  <c r="J65" i="5" s="1"/>
  <c r="BI238" i="5"/>
  <c r="BH238" i="5"/>
  <c r="BG238" i="5"/>
  <c r="BF238" i="5"/>
  <c r="T238" i="5"/>
  <c r="R238" i="5"/>
  <c r="R237" i="5" s="1"/>
  <c r="P238" i="5"/>
  <c r="J238" i="5"/>
  <c r="BE238" i="5" s="1"/>
  <c r="T237" i="5"/>
  <c r="BK235" i="5"/>
  <c r="BI235" i="5"/>
  <c r="BH235" i="5"/>
  <c r="BG235" i="5"/>
  <c r="BF235" i="5"/>
  <c r="BE235" i="5"/>
  <c r="T235" i="5"/>
  <c r="R235" i="5"/>
  <c r="P235" i="5"/>
  <c r="J235" i="5"/>
  <c r="BK233" i="5"/>
  <c r="BI233" i="5"/>
  <c r="BH233" i="5"/>
  <c r="BG233" i="5"/>
  <c r="BF233" i="5"/>
  <c r="T233" i="5"/>
  <c r="T232" i="5" s="1"/>
  <c r="R233" i="5"/>
  <c r="P233" i="5"/>
  <c r="P232" i="5" s="1"/>
  <c r="J233" i="5"/>
  <c r="BE233" i="5" s="1"/>
  <c r="BK232" i="5"/>
  <c r="J232" i="5" s="1"/>
  <c r="J64" i="5" s="1"/>
  <c r="R232" i="5"/>
  <c r="BK229" i="5"/>
  <c r="BI229" i="5"/>
  <c r="BH229" i="5"/>
  <c r="BG229" i="5"/>
  <c r="BF229" i="5"/>
  <c r="BE229" i="5"/>
  <c r="T229" i="5"/>
  <c r="R229" i="5"/>
  <c r="P229" i="5"/>
  <c r="J229" i="5"/>
  <c r="BK226" i="5"/>
  <c r="BI226" i="5"/>
  <c r="BH226" i="5"/>
  <c r="BG226" i="5"/>
  <c r="BF226" i="5"/>
  <c r="T226" i="5"/>
  <c r="R226" i="5"/>
  <c r="P226" i="5"/>
  <c r="J226" i="5"/>
  <c r="BE226" i="5" s="1"/>
  <c r="BK223" i="5"/>
  <c r="BI223" i="5"/>
  <c r="BH223" i="5"/>
  <c r="BG223" i="5"/>
  <c r="BF223" i="5"/>
  <c r="T223" i="5"/>
  <c r="R223" i="5"/>
  <c r="P223" i="5"/>
  <c r="J223" i="5"/>
  <c r="BE223" i="5" s="1"/>
  <c r="BK221" i="5"/>
  <c r="BI221" i="5"/>
  <c r="BH221" i="5"/>
  <c r="BG221" i="5"/>
  <c r="BF221" i="5"/>
  <c r="BE221" i="5"/>
  <c r="T221" i="5"/>
  <c r="R221" i="5"/>
  <c r="P221" i="5"/>
  <c r="J221" i="5"/>
  <c r="BK218" i="5"/>
  <c r="BI218" i="5"/>
  <c r="BH218" i="5"/>
  <c r="BG218" i="5"/>
  <c r="BF218" i="5"/>
  <c r="BE218" i="5"/>
  <c r="T218" i="5"/>
  <c r="R218" i="5"/>
  <c r="P218" i="5"/>
  <c r="J218" i="5"/>
  <c r="BK215" i="5"/>
  <c r="BI215" i="5"/>
  <c r="BH215" i="5"/>
  <c r="BG215" i="5"/>
  <c r="BF215" i="5"/>
  <c r="T215" i="5"/>
  <c r="R215" i="5"/>
  <c r="P215" i="5"/>
  <c r="J215" i="5"/>
  <c r="BE215" i="5" s="1"/>
  <c r="BK212" i="5"/>
  <c r="BI212" i="5"/>
  <c r="BH212" i="5"/>
  <c r="BG212" i="5"/>
  <c r="BF212" i="5"/>
  <c r="T212" i="5"/>
  <c r="R212" i="5"/>
  <c r="P212" i="5"/>
  <c r="J212" i="5"/>
  <c r="BE212" i="5" s="1"/>
  <c r="BK209" i="5"/>
  <c r="BI209" i="5"/>
  <c r="BH209" i="5"/>
  <c r="BG209" i="5"/>
  <c r="BF209" i="5"/>
  <c r="BE209" i="5"/>
  <c r="T209" i="5"/>
  <c r="R209" i="5"/>
  <c r="P209" i="5"/>
  <c r="J209" i="5"/>
  <c r="BK206" i="5"/>
  <c r="BI206" i="5"/>
  <c r="BH206" i="5"/>
  <c r="BG206" i="5"/>
  <c r="BF206" i="5"/>
  <c r="BE206" i="5"/>
  <c r="T206" i="5"/>
  <c r="R206" i="5"/>
  <c r="P206" i="5"/>
  <c r="J206" i="5"/>
  <c r="BK203" i="5"/>
  <c r="BI203" i="5"/>
  <c r="BH203" i="5"/>
  <c r="BG203" i="5"/>
  <c r="BF203" i="5"/>
  <c r="T203" i="5"/>
  <c r="R203" i="5"/>
  <c r="P203" i="5"/>
  <c r="J203" i="5"/>
  <c r="BE203" i="5" s="1"/>
  <c r="BK200" i="5"/>
  <c r="BK196" i="5" s="1"/>
  <c r="J196" i="5" s="1"/>
  <c r="J63" i="5" s="1"/>
  <c r="BI200" i="5"/>
  <c r="BH200" i="5"/>
  <c r="BG200" i="5"/>
  <c r="BF200" i="5"/>
  <c r="T200" i="5"/>
  <c r="R200" i="5"/>
  <c r="P200" i="5"/>
  <c r="J200" i="5"/>
  <c r="BE200" i="5" s="1"/>
  <c r="BK197" i="5"/>
  <c r="BI197" i="5"/>
  <c r="BH197" i="5"/>
  <c r="BG197" i="5"/>
  <c r="BF197" i="5"/>
  <c r="BE197" i="5"/>
  <c r="T197" i="5"/>
  <c r="T196" i="5" s="1"/>
  <c r="R197" i="5"/>
  <c r="R196" i="5" s="1"/>
  <c r="P197" i="5"/>
  <c r="J197" i="5"/>
  <c r="P196" i="5"/>
  <c r="BK193" i="5"/>
  <c r="BI193" i="5"/>
  <c r="BH193" i="5"/>
  <c r="BG193" i="5"/>
  <c r="BF193" i="5"/>
  <c r="BE193" i="5"/>
  <c r="T193" i="5"/>
  <c r="R193" i="5"/>
  <c r="P193" i="5"/>
  <c r="J193" i="5"/>
  <c r="BK190" i="5"/>
  <c r="BI190" i="5"/>
  <c r="BH190" i="5"/>
  <c r="BG190" i="5"/>
  <c r="BF190" i="5"/>
  <c r="BE190" i="5"/>
  <c r="T190" i="5"/>
  <c r="R190" i="5"/>
  <c r="P190" i="5"/>
  <c r="J190" i="5"/>
  <c r="BK187" i="5"/>
  <c r="BI187" i="5"/>
  <c r="BH187" i="5"/>
  <c r="BG187" i="5"/>
  <c r="BF187" i="5"/>
  <c r="T187" i="5"/>
  <c r="R187" i="5"/>
  <c r="P187" i="5"/>
  <c r="J187" i="5"/>
  <c r="BE187" i="5" s="1"/>
  <c r="BK184" i="5"/>
  <c r="BI184" i="5"/>
  <c r="BH184" i="5"/>
  <c r="BG184" i="5"/>
  <c r="BF184" i="5"/>
  <c r="T184" i="5"/>
  <c r="R184" i="5"/>
  <c r="P184" i="5"/>
  <c r="J184" i="5"/>
  <c r="BE184" i="5" s="1"/>
  <c r="BK181" i="5"/>
  <c r="BI181" i="5"/>
  <c r="BH181" i="5"/>
  <c r="BG181" i="5"/>
  <c r="BF181" i="5"/>
  <c r="T181" i="5"/>
  <c r="R181" i="5"/>
  <c r="P181" i="5"/>
  <c r="J181" i="5"/>
  <c r="BE181" i="5" s="1"/>
  <c r="BK178" i="5"/>
  <c r="BI178" i="5"/>
  <c r="BH178" i="5"/>
  <c r="BG178" i="5"/>
  <c r="BF178" i="5"/>
  <c r="BE178" i="5"/>
  <c r="T178" i="5"/>
  <c r="R178" i="5"/>
  <c r="P178" i="5"/>
  <c r="J178" i="5"/>
  <c r="BK175" i="5"/>
  <c r="BI175" i="5"/>
  <c r="BH175" i="5"/>
  <c r="BG175" i="5"/>
  <c r="BF175" i="5"/>
  <c r="BE175" i="5"/>
  <c r="T175" i="5"/>
  <c r="R175" i="5"/>
  <c r="P175" i="5"/>
  <c r="J175" i="5"/>
  <c r="BK172" i="5"/>
  <c r="BK168" i="5" s="1"/>
  <c r="J168" i="5" s="1"/>
  <c r="J62" i="5" s="1"/>
  <c r="BI172" i="5"/>
  <c r="BH172" i="5"/>
  <c r="BG172" i="5"/>
  <c r="BF172" i="5"/>
  <c r="T172" i="5"/>
  <c r="R172" i="5"/>
  <c r="P172" i="5"/>
  <c r="J172" i="5"/>
  <c r="BE172" i="5" s="1"/>
  <c r="BK169" i="5"/>
  <c r="BI169" i="5"/>
  <c r="BH169" i="5"/>
  <c r="BG169" i="5"/>
  <c r="BF169" i="5"/>
  <c r="T169" i="5"/>
  <c r="T168" i="5" s="1"/>
  <c r="R169" i="5"/>
  <c r="R168" i="5" s="1"/>
  <c r="P169" i="5"/>
  <c r="P168" i="5" s="1"/>
  <c r="J169" i="5"/>
  <c r="BE169" i="5" s="1"/>
  <c r="BK165" i="5"/>
  <c r="BI165" i="5"/>
  <c r="BH165" i="5"/>
  <c r="BG165" i="5"/>
  <c r="BF165" i="5"/>
  <c r="BE165" i="5"/>
  <c r="T165" i="5"/>
  <c r="R165" i="5"/>
  <c r="P165" i="5"/>
  <c r="J165" i="5"/>
  <c r="BK162" i="5"/>
  <c r="BI162" i="5"/>
  <c r="BH162" i="5"/>
  <c r="BG162" i="5"/>
  <c r="BF162" i="5"/>
  <c r="BE162" i="5"/>
  <c r="T162" i="5"/>
  <c r="R162" i="5"/>
  <c r="P162" i="5"/>
  <c r="J162" i="5"/>
  <c r="BK159" i="5"/>
  <c r="BI159" i="5"/>
  <c r="BH159" i="5"/>
  <c r="BG159" i="5"/>
  <c r="BF159" i="5"/>
  <c r="T159" i="5"/>
  <c r="R159" i="5"/>
  <c r="P159" i="5"/>
  <c r="J159" i="5"/>
  <c r="BE159" i="5" s="1"/>
  <c r="BK156" i="5"/>
  <c r="BI156" i="5"/>
  <c r="BH156" i="5"/>
  <c r="BG156" i="5"/>
  <c r="BF156" i="5"/>
  <c r="T156" i="5"/>
  <c r="R156" i="5"/>
  <c r="P156" i="5"/>
  <c r="J156" i="5"/>
  <c r="BE156" i="5" s="1"/>
  <c r="BK153" i="5"/>
  <c r="BI153" i="5"/>
  <c r="BH153" i="5"/>
  <c r="BG153" i="5"/>
  <c r="BF153" i="5"/>
  <c r="BE153" i="5"/>
  <c r="T153" i="5"/>
  <c r="R153" i="5"/>
  <c r="P153" i="5"/>
  <c r="P143" i="5" s="1"/>
  <c r="J153" i="5"/>
  <c r="BK150" i="5"/>
  <c r="BI150" i="5"/>
  <c r="BH150" i="5"/>
  <c r="BG150" i="5"/>
  <c r="BF150" i="5"/>
  <c r="BE150" i="5"/>
  <c r="T150" i="5"/>
  <c r="T143" i="5" s="1"/>
  <c r="R150" i="5"/>
  <c r="P150" i="5"/>
  <c r="J150" i="5"/>
  <c r="BK147" i="5"/>
  <c r="BI147" i="5"/>
  <c r="BH147" i="5"/>
  <c r="BG147" i="5"/>
  <c r="BF147" i="5"/>
  <c r="T147" i="5"/>
  <c r="R147" i="5"/>
  <c r="P147" i="5"/>
  <c r="J147" i="5"/>
  <c r="BE147" i="5" s="1"/>
  <c r="BK144" i="5"/>
  <c r="BI144" i="5"/>
  <c r="BH144" i="5"/>
  <c r="BG144" i="5"/>
  <c r="BF144" i="5"/>
  <c r="T144" i="5"/>
  <c r="R144" i="5"/>
  <c r="R143" i="5" s="1"/>
  <c r="P144" i="5"/>
  <c r="J144" i="5"/>
  <c r="BE144" i="5" s="1"/>
  <c r="BK143" i="5"/>
  <c r="J143" i="5" s="1"/>
  <c r="J61" i="5" s="1"/>
  <c r="BK140" i="5"/>
  <c r="BI140" i="5"/>
  <c r="BH140" i="5"/>
  <c r="BG140" i="5"/>
  <c r="BF140" i="5"/>
  <c r="T140" i="5"/>
  <c r="R140" i="5"/>
  <c r="P140" i="5"/>
  <c r="J140" i="5"/>
  <c r="BE140" i="5" s="1"/>
  <c r="BK137" i="5"/>
  <c r="BK132" i="5" s="1"/>
  <c r="BI137" i="5"/>
  <c r="BH137" i="5"/>
  <c r="BG137" i="5"/>
  <c r="BF137" i="5"/>
  <c r="T137" i="5"/>
  <c r="R137" i="5"/>
  <c r="P137" i="5"/>
  <c r="J137" i="5"/>
  <c r="BE137" i="5" s="1"/>
  <c r="BK133" i="5"/>
  <c r="BI133" i="5"/>
  <c r="BH133" i="5"/>
  <c r="BG133" i="5"/>
  <c r="BF133" i="5"/>
  <c r="T133" i="5"/>
  <c r="T132" i="5" s="1"/>
  <c r="T131" i="5" s="1"/>
  <c r="R133" i="5"/>
  <c r="R132" i="5" s="1"/>
  <c r="P133" i="5"/>
  <c r="P132" i="5" s="1"/>
  <c r="J133" i="5"/>
  <c r="BE133" i="5" s="1"/>
  <c r="BK128" i="5"/>
  <c r="BI128" i="5"/>
  <c r="BH128" i="5"/>
  <c r="BG128" i="5"/>
  <c r="BF128" i="5"/>
  <c r="BE128" i="5"/>
  <c r="T128" i="5"/>
  <c r="R128" i="5"/>
  <c r="P128" i="5"/>
  <c r="J128" i="5"/>
  <c r="BK124" i="5"/>
  <c r="BI124" i="5"/>
  <c r="BH124" i="5"/>
  <c r="BG124" i="5"/>
  <c r="BF124" i="5"/>
  <c r="T124" i="5"/>
  <c r="R124" i="5"/>
  <c r="P124" i="5"/>
  <c r="J124" i="5"/>
  <c r="BE124" i="5" s="1"/>
  <c r="BK121" i="5"/>
  <c r="BI121" i="5"/>
  <c r="BH121" i="5"/>
  <c r="BG121" i="5"/>
  <c r="BF121" i="5"/>
  <c r="T121" i="5"/>
  <c r="R121" i="5"/>
  <c r="R113" i="5" s="1"/>
  <c r="P121" i="5"/>
  <c r="J121" i="5"/>
  <c r="BE121" i="5" s="1"/>
  <c r="BK117" i="5"/>
  <c r="BI117" i="5"/>
  <c r="BH117" i="5"/>
  <c r="BG117" i="5"/>
  <c r="BF117" i="5"/>
  <c r="BE117" i="5"/>
  <c r="T117" i="5"/>
  <c r="R117" i="5"/>
  <c r="P117" i="5"/>
  <c r="J117" i="5"/>
  <c r="BK114" i="5"/>
  <c r="BI114" i="5"/>
  <c r="BH114" i="5"/>
  <c r="BG114" i="5"/>
  <c r="BF114" i="5"/>
  <c r="BE114" i="5"/>
  <c r="T114" i="5"/>
  <c r="R114" i="5"/>
  <c r="P114" i="5"/>
  <c r="P113" i="5" s="1"/>
  <c r="J114" i="5"/>
  <c r="BK113" i="5"/>
  <c r="J113" i="5" s="1"/>
  <c r="J58" i="5" s="1"/>
  <c r="T113" i="5"/>
  <c r="BK109" i="5"/>
  <c r="BI109" i="5"/>
  <c r="BH109" i="5"/>
  <c r="BG109" i="5"/>
  <c r="BF109" i="5"/>
  <c r="BE109" i="5"/>
  <c r="T109" i="5"/>
  <c r="R109" i="5"/>
  <c r="P109" i="5"/>
  <c r="J109" i="5"/>
  <c r="BK105" i="5"/>
  <c r="BI105" i="5"/>
  <c r="BH105" i="5"/>
  <c r="BG105" i="5"/>
  <c r="BF105" i="5"/>
  <c r="T105" i="5"/>
  <c r="R105" i="5"/>
  <c r="P105" i="5"/>
  <c r="J105" i="5"/>
  <c r="BE105" i="5" s="1"/>
  <c r="BK102" i="5"/>
  <c r="BI102" i="5"/>
  <c r="BH102" i="5"/>
  <c r="BG102" i="5"/>
  <c r="BF102" i="5"/>
  <c r="T102" i="5"/>
  <c r="R102" i="5"/>
  <c r="P102" i="5"/>
  <c r="P89" i="5" s="1"/>
  <c r="P88" i="5" s="1"/>
  <c r="J102" i="5"/>
  <c r="BE102" i="5" s="1"/>
  <c r="BK98" i="5"/>
  <c r="BI98" i="5"/>
  <c r="BH98" i="5"/>
  <c r="BG98" i="5"/>
  <c r="BF98" i="5"/>
  <c r="BE98" i="5"/>
  <c r="T98" i="5"/>
  <c r="T89" i="5" s="1"/>
  <c r="T88" i="5" s="1"/>
  <c r="T87" i="5" s="1"/>
  <c r="R98" i="5"/>
  <c r="P98" i="5"/>
  <c r="J98" i="5"/>
  <c r="BK94" i="5"/>
  <c r="BI94" i="5"/>
  <c r="BH94" i="5"/>
  <c r="BG94" i="5"/>
  <c r="BF94" i="5"/>
  <c r="J32" i="5" s="1"/>
  <c r="BE94" i="5"/>
  <c r="T94" i="5"/>
  <c r="R94" i="5"/>
  <c r="P94" i="5"/>
  <c r="J94" i="5"/>
  <c r="BK90" i="5"/>
  <c r="BI90" i="5"/>
  <c r="F35" i="5" s="1"/>
  <c r="BH90" i="5"/>
  <c r="BG90" i="5"/>
  <c r="F33" i="5" s="1"/>
  <c r="BF90" i="5"/>
  <c r="T90" i="5"/>
  <c r="R90" i="5"/>
  <c r="R89" i="5" s="1"/>
  <c r="P90" i="5"/>
  <c r="J90" i="5"/>
  <c r="BE90" i="5" s="1"/>
  <c r="BK89" i="5"/>
  <c r="J89" i="5" s="1"/>
  <c r="J57" i="5" s="1"/>
  <c r="J84" i="5"/>
  <c r="J83" i="5"/>
  <c r="F81" i="5"/>
  <c r="E79" i="5"/>
  <c r="J50" i="5"/>
  <c r="J48" i="5"/>
  <c r="F48" i="5"/>
  <c r="E46" i="5"/>
  <c r="J35" i="5"/>
  <c r="J34" i="5"/>
  <c r="F34" i="5"/>
  <c r="J33" i="5"/>
  <c r="J22" i="5"/>
  <c r="E22" i="5"/>
  <c r="J51" i="5" s="1"/>
  <c r="J21" i="5"/>
  <c r="J19" i="5"/>
  <c r="E19" i="5"/>
  <c r="J18" i="5"/>
  <c r="J16" i="5"/>
  <c r="E16" i="5"/>
  <c r="F84" i="5" s="1"/>
  <c r="J15" i="5"/>
  <c r="J13" i="5"/>
  <c r="E13" i="5"/>
  <c r="F83" i="5" s="1"/>
  <c r="J12" i="5"/>
  <c r="J10" i="5"/>
  <c r="J81" i="5" s="1"/>
  <c r="F50" i="5" l="1"/>
  <c r="J31" i="5"/>
  <c r="F31" i="5"/>
  <c r="R88" i="5"/>
  <c r="P131" i="5"/>
  <c r="BK131" i="5"/>
  <c r="J131" i="5" s="1"/>
  <c r="J59" i="5" s="1"/>
  <c r="J132" i="5"/>
  <c r="J60" i="5" s="1"/>
  <c r="R131" i="5"/>
  <c r="P87" i="5"/>
  <c r="F51" i="5"/>
  <c r="BK88" i="5"/>
  <c r="F32" i="5"/>
  <c r="J88" i="5" l="1"/>
  <c r="J56" i="5" s="1"/>
  <c r="BK87" i="5"/>
  <c r="J87" i="5" s="1"/>
  <c r="R87" i="5"/>
  <c r="J28" i="5" l="1"/>
  <c r="J37" i="5" s="1"/>
  <c r="J55" i="5"/>
  <c r="BK347" i="4" l="1"/>
  <c r="BI347" i="4"/>
  <c r="BH347" i="4"/>
  <c r="BG347" i="4"/>
  <c r="BF347" i="4"/>
  <c r="BE347" i="4"/>
  <c r="T347" i="4"/>
  <c r="R347" i="4"/>
  <c r="P347" i="4"/>
  <c r="J347" i="4"/>
  <c r="BK342" i="4"/>
  <c r="BK341" i="4" s="1"/>
  <c r="J341" i="4" s="1"/>
  <c r="J69" i="4" s="1"/>
  <c r="BI342" i="4"/>
  <c r="BH342" i="4"/>
  <c r="BG342" i="4"/>
  <c r="BF342" i="4"/>
  <c r="BE342" i="4"/>
  <c r="T342" i="4"/>
  <c r="R342" i="4"/>
  <c r="R341" i="4" s="1"/>
  <c r="P342" i="4"/>
  <c r="J342" i="4"/>
  <c r="T341" i="4"/>
  <c r="P341" i="4"/>
  <c r="BK338" i="4"/>
  <c r="BI338" i="4"/>
  <c r="BH338" i="4"/>
  <c r="BG338" i="4"/>
  <c r="BF338" i="4"/>
  <c r="T338" i="4"/>
  <c r="R338" i="4"/>
  <c r="P338" i="4"/>
  <c r="J338" i="4"/>
  <c r="BE338" i="4" s="1"/>
  <c r="BK335" i="4"/>
  <c r="BI335" i="4"/>
  <c r="BH335" i="4"/>
  <c r="BG335" i="4"/>
  <c r="BF335" i="4"/>
  <c r="BE335" i="4"/>
  <c r="T335" i="4"/>
  <c r="R335" i="4"/>
  <c r="P335" i="4"/>
  <c r="J335" i="4"/>
  <c r="BK332" i="4"/>
  <c r="BI332" i="4"/>
  <c r="BH332" i="4"/>
  <c r="BG332" i="4"/>
  <c r="BF332" i="4"/>
  <c r="BE332" i="4"/>
  <c r="T332" i="4"/>
  <c r="R332" i="4"/>
  <c r="P332" i="4"/>
  <c r="J332" i="4"/>
  <c r="BK329" i="4"/>
  <c r="BI329" i="4"/>
  <c r="BH329" i="4"/>
  <c r="BG329" i="4"/>
  <c r="BF329" i="4"/>
  <c r="T329" i="4"/>
  <c r="R329" i="4"/>
  <c r="P329" i="4"/>
  <c r="J329" i="4"/>
  <c r="BE329" i="4" s="1"/>
  <c r="BK325" i="4"/>
  <c r="BI325" i="4"/>
  <c r="BH325" i="4"/>
  <c r="BG325" i="4"/>
  <c r="BF325" i="4"/>
  <c r="T325" i="4"/>
  <c r="R325" i="4"/>
  <c r="P325" i="4"/>
  <c r="J325" i="4"/>
  <c r="BE325" i="4" s="1"/>
  <c r="BK322" i="4"/>
  <c r="BI322" i="4"/>
  <c r="BH322" i="4"/>
  <c r="BG322" i="4"/>
  <c r="BF322" i="4"/>
  <c r="BE322" i="4"/>
  <c r="T322" i="4"/>
  <c r="R322" i="4"/>
  <c r="P322" i="4"/>
  <c r="J322" i="4"/>
  <c r="BK318" i="4"/>
  <c r="BI318" i="4"/>
  <c r="BH318" i="4"/>
  <c r="BG318" i="4"/>
  <c r="BF318" i="4"/>
  <c r="BE318" i="4"/>
  <c r="T318" i="4"/>
  <c r="R318" i="4"/>
  <c r="P318" i="4"/>
  <c r="J318" i="4"/>
  <c r="BK315" i="4"/>
  <c r="BI315" i="4"/>
  <c r="BH315" i="4"/>
  <c r="BG315" i="4"/>
  <c r="BF315" i="4"/>
  <c r="T315" i="4"/>
  <c r="R315" i="4"/>
  <c r="P315" i="4"/>
  <c r="J315" i="4"/>
  <c r="BE315" i="4" s="1"/>
  <c r="BK311" i="4"/>
  <c r="BI311" i="4"/>
  <c r="BH311" i="4"/>
  <c r="BG311" i="4"/>
  <c r="BF311" i="4"/>
  <c r="T311" i="4"/>
  <c r="R311" i="4"/>
  <c r="P311" i="4"/>
  <c r="J311" i="4"/>
  <c r="BE311" i="4" s="1"/>
  <c r="BK308" i="4"/>
  <c r="BI308" i="4"/>
  <c r="BH308" i="4"/>
  <c r="BG308" i="4"/>
  <c r="BF308" i="4"/>
  <c r="BE308" i="4"/>
  <c r="T308" i="4"/>
  <c r="R308" i="4"/>
  <c r="P308" i="4"/>
  <c r="J308" i="4"/>
  <c r="BK305" i="4"/>
  <c r="BI305" i="4"/>
  <c r="BH305" i="4"/>
  <c r="BG305" i="4"/>
  <c r="BF305" i="4"/>
  <c r="BE305" i="4"/>
  <c r="T305" i="4"/>
  <c r="R305" i="4"/>
  <c r="P305" i="4"/>
  <c r="J305" i="4"/>
  <c r="BK302" i="4"/>
  <c r="BI302" i="4"/>
  <c r="BH302" i="4"/>
  <c r="BG302" i="4"/>
  <c r="BF302" i="4"/>
  <c r="T302" i="4"/>
  <c r="R302" i="4"/>
  <c r="P302" i="4"/>
  <c r="J302" i="4"/>
  <c r="BE302" i="4" s="1"/>
  <c r="BK298" i="4"/>
  <c r="BK297" i="4" s="1"/>
  <c r="J297" i="4" s="1"/>
  <c r="J68" i="4" s="1"/>
  <c r="BI298" i="4"/>
  <c r="BH298" i="4"/>
  <c r="BG298" i="4"/>
  <c r="BF298" i="4"/>
  <c r="T298" i="4"/>
  <c r="T297" i="4" s="1"/>
  <c r="R298" i="4"/>
  <c r="R297" i="4" s="1"/>
  <c r="P298" i="4"/>
  <c r="P297" i="4" s="1"/>
  <c r="J298" i="4"/>
  <c r="BE298" i="4" s="1"/>
  <c r="BK294" i="4"/>
  <c r="BI294" i="4"/>
  <c r="BH294" i="4"/>
  <c r="BG294" i="4"/>
  <c r="BF294" i="4"/>
  <c r="BE294" i="4"/>
  <c r="T294" i="4"/>
  <c r="R294" i="4"/>
  <c r="P294" i="4"/>
  <c r="J294" i="4"/>
  <c r="BK291" i="4"/>
  <c r="BI291" i="4"/>
  <c r="BH291" i="4"/>
  <c r="BG291" i="4"/>
  <c r="BF291" i="4"/>
  <c r="BE291" i="4"/>
  <c r="T291" i="4"/>
  <c r="R291" i="4"/>
  <c r="P291" i="4"/>
  <c r="J291" i="4"/>
  <c r="BK287" i="4"/>
  <c r="BI287" i="4"/>
  <c r="BH287" i="4"/>
  <c r="BG287" i="4"/>
  <c r="BF287" i="4"/>
  <c r="T287" i="4"/>
  <c r="R287" i="4"/>
  <c r="P287" i="4"/>
  <c r="J287" i="4"/>
  <c r="BE287" i="4" s="1"/>
  <c r="BK283" i="4"/>
  <c r="BI283" i="4"/>
  <c r="BH283" i="4"/>
  <c r="BG283" i="4"/>
  <c r="BF283" i="4"/>
  <c r="T283" i="4"/>
  <c r="R283" i="4"/>
  <c r="P283" i="4"/>
  <c r="J283" i="4"/>
  <c r="BE283" i="4" s="1"/>
  <c r="BK280" i="4"/>
  <c r="BI280" i="4"/>
  <c r="BH280" i="4"/>
  <c r="BG280" i="4"/>
  <c r="BF280" i="4"/>
  <c r="BE280" i="4"/>
  <c r="T280" i="4"/>
  <c r="R280" i="4"/>
  <c r="P280" i="4"/>
  <c r="J280" i="4"/>
  <c r="BK275" i="4"/>
  <c r="BI275" i="4"/>
  <c r="BH275" i="4"/>
  <c r="BG275" i="4"/>
  <c r="BF275" i="4"/>
  <c r="BE275" i="4"/>
  <c r="T275" i="4"/>
  <c r="R275" i="4"/>
  <c r="P275" i="4"/>
  <c r="J275" i="4"/>
  <c r="BK272" i="4"/>
  <c r="BI272" i="4"/>
  <c r="BH272" i="4"/>
  <c r="BG272" i="4"/>
  <c r="BF272" i="4"/>
  <c r="T272" i="4"/>
  <c r="R272" i="4"/>
  <c r="P272" i="4"/>
  <c r="J272" i="4"/>
  <c r="BE272" i="4" s="1"/>
  <c r="BK269" i="4"/>
  <c r="BI269" i="4"/>
  <c r="BH269" i="4"/>
  <c r="BG269" i="4"/>
  <c r="BF269" i="4"/>
  <c r="T269" i="4"/>
  <c r="T264" i="4" s="1"/>
  <c r="R269" i="4"/>
  <c r="P269" i="4"/>
  <c r="J269" i="4"/>
  <c r="BE269" i="4" s="1"/>
  <c r="BK265" i="4"/>
  <c r="BI265" i="4"/>
  <c r="BH265" i="4"/>
  <c r="BG265" i="4"/>
  <c r="BF265" i="4"/>
  <c r="BE265" i="4"/>
  <c r="T265" i="4"/>
  <c r="R265" i="4"/>
  <c r="R264" i="4" s="1"/>
  <c r="P265" i="4"/>
  <c r="J265" i="4"/>
  <c r="BK264" i="4"/>
  <c r="J264" i="4" s="1"/>
  <c r="J67" i="4" s="1"/>
  <c r="P264" i="4"/>
  <c r="BK261" i="4"/>
  <c r="BI261" i="4"/>
  <c r="BH261" i="4"/>
  <c r="BG261" i="4"/>
  <c r="BF261" i="4"/>
  <c r="T261" i="4"/>
  <c r="R261" i="4"/>
  <c r="P261" i="4"/>
  <c r="J261" i="4"/>
  <c r="BE261" i="4" s="1"/>
  <c r="BK258" i="4"/>
  <c r="BI258" i="4"/>
  <c r="BH258" i="4"/>
  <c r="BG258" i="4"/>
  <c r="BF258" i="4"/>
  <c r="T258" i="4"/>
  <c r="T250" i="4" s="1"/>
  <c r="R258" i="4"/>
  <c r="P258" i="4"/>
  <c r="J258" i="4"/>
  <c r="BE258" i="4" s="1"/>
  <c r="BK255" i="4"/>
  <c r="BI255" i="4"/>
  <c r="BH255" i="4"/>
  <c r="BG255" i="4"/>
  <c r="BF255" i="4"/>
  <c r="BE255" i="4"/>
  <c r="T255" i="4"/>
  <c r="R255" i="4"/>
  <c r="R250" i="4" s="1"/>
  <c r="P255" i="4"/>
  <c r="J255" i="4"/>
  <c r="BK251" i="4"/>
  <c r="BI251" i="4"/>
  <c r="BH251" i="4"/>
  <c r="BG251" i="4"/>
  <c r="BF251" i="4"/>
  <c r="BE251" i="4"/>
  <c r="T251" i="4"/>
  <c r="R251" i="4"/>
  <c r="P251" i="4"/>
  <c r="P250" i="4" s="1"/>
  <c r="J251" i="4"/>
  <c r="BK250" i="4"/>
  <c r="J250" i="4" s="1"/>
  <c r="J66" i="4" s="1"/>
  <c r="BK247" i="4"/>
  <c r="BI247" i="4"/>
  <c r="BH247" i="4"/>
  <c r="BG247" i="4"/>
  <c r="BF247" i="4"/>
  <c r="T247" i="4"/>
  <c r="R247" i="4"/>
  <c r="P247" i="4"/>
  <c r="J247" i="4"/>
  <c r="BE247" i="4" s="1"/>
  <c r="BK244" i="4"/>
  <c r="BI244" i="4"/>
  <c r="BH244" i="4"/>
  <c r="BG244" i="4"/>
  <c r="BF244" i="4"/>
  <c r="T244" i="4"/>
  <c r="R244" i="4"/>
  <c r="P244" i="4"/>
  <c r="J244" i="4"/>
  <c r="BE244" i="4" s="1"/>
  <c r="BK241" i="4"/>
  <c r="BI241" i="4"/>
  <c r="BH241" i="4"/>
  <c r="BG241" i="4"/>
  <c r="BF241" i="4"/>
  <c r="BE241" i="4"/>
  <c r="T241" i="4"/>
  <c r="R241" i="4"/>
  <c r="R235" i="4" s="1"/>
  <c r="P241" i="4"/>
  <c r="J241" i="4"/>
  <c r="BK239" i="4"/>
  <c r="BI239" i="4"/>
  <c r="BH239" i="4"/>
  <c r="BG239" i="4"/>
  <c r="BF239" i="4"/>
  <c r="BE239" i="4"/>
  <c r="T239" i="4"/>
  <c r="R239" i="4"/>
  <c r="P239" i="4"/>
  <c r="P235" i="4" s="1"/>
  <c r="J239" i="4"/>
  <c r="BK236" i="4"/>
  <c r="BK235" i="4" s="1"/>
  <c r="J235" i="4" s="1"/>
  <c r="J65" i="4" s="1"/>
  <c r="BI236" i="4"/>
  <c r="BH236" i="4"/>
  <c r="BG236" i="4"/>
  <c r="BF236" i="4"/>
  <c r="T236" i="4"/>
  <c r="R236" i="4"/>
  <c r="P236" i="4"/>
  <c r="J236" i="4"/>
  <c r="BE236" i="4" s="1"/>
  <c r="T235" i="4"/>
  <c r="BK233" i="4"/>
  <c r="BI233" i="4"/>
  <c r="BH233" i="4"/>
  <c r="BG233" i="4"/>
  <c r="BF233" i="4"/>
  <c r="BE233" i="4"/>
  <c r="T233" i="4"/>
  <c r="R233" i="4"/>
  <c r="R230" i="4" s="1"/>
  <c r="P233" i="4"/>
  <c r="J233" i="4"/>
  <c r="BK231" i="4"/>
  <c r="BI231" i="4"/>
  <c r="BH231" i="4"/>
  <c r="BG231" i="4"/>
  <c r="BF231" i="4"/>
  <c r="BE231" i="4"/>
  <c r="T231" i="4"/>
  <c r="R231" i="4"/>
  <c r="P231" i="4"/>
  <c r="P230" i="4" s="1"/>
  <c r="J231" i="4"/>
  <c r="BK230" i="4"/>
  <c r="J230" i="4" s="1"/>
  <c r="J64" i="4" s="1"/>
  <c r="T230" i="4"/>
  <c r="BK227" i="4"/>
  <c r="BI227" i="4"/>
  <c r="BH227" i="4"/>
  <c r="BG227" i="4"/>
  <c r="BF227" i="4"/>
  <c r="T227" i="4"/>
  <c r="R227" i="4"/>
  <c r="P227" i="4"/>
  <c r="J227" i="4"/>
  <c r="BE227" i="4" s="1"/>
  <c r="BK224" i="4"/>
  <c r="BI224" i="4"/>
  <c r="BH224" i="4"/>
  <c r="BG224" i="4"/>
  <c r="BF224" i="4"/>
  <c r="T224" i="4"/>
  <c r="R224" i="4"/>
  <c r="P224" i="4"/>
  <c r="J224" i="4"/>
  <c r="BE224" i="4" s="1"/>
  <c r="BK221" i="4"/>
  <c r="BI221" i="4"/>
  <c r="BH221" i="4"/>
  <c r="BG221" i="4"/>
  <c r="BF221" i="4"/>
  <c r="BE221" i="4"/>
  <c r="T221" i="4"/>
  <c r="R221" i="4"/>
  <c r="P221" i="4"/>
  <c r="J221" i="4"/>
  <c r="BK219" i="4"/>
  <c r="BI219" i="4"/>
  <c r="BH219" i="4"/>
  <c r="BG219" i="4"/>
  <c r="BF219" i="4"/>
  <c r="BE219" i="4"/>
  <c r="T219" i="4"/>
  <c r="R219" i="4"/>
  <c r="P219" i="4"/>
  <c r="J219" i="4"/>
  <c r="BK216" i="4"/>
  <c r="BI216" i="4"/>
  <c r="BH216" i="4"/>
  <c r="BG216" i="4"/>
  <c r="BF216" i="4"/>
  <c r="T216" i="4"/>
  <c r="R216" i="4"/>
  <c r="P216" i="4"/>
  <c r="J216" i="4"/>
  <c r="BE216" i="4" s="1"/>
  <c r="BK213" i="4"/>
  <c r="BI213" i="4"/>
  <c r="BH213" i="4"/>
  <c r="BG213" i="4"/>
  <c r="BF213" i="4"/>
  <c r="T213" i="4"/>
  <c r="R213" i="4"/>
  <c r="P213" i="4"/>
  <c r="J213" i="4"/>
  <c r="BE213" i="4" s="1"/>
  <c r="BK210" i="4"/>
  <c r="BI210" i="4"/>
  <c r="BH210" i="4"/>
  <c r="BG210" i="4"/>
  <c r="BF210" i="4"/>
  <c r="BE210" i="4"/>
  <c r="T210" i="4"/>
  <c r="R210" i="4"/>
  <c r="P210" i="4"/>
  <c r="J210" i="4"/>
  <c r="BK207" i="4"/>
  <c r="BI207" i="4"/>
  <c r="BH207" i="4"/>
  <c r="BG207" i="4"/>
  <c r="BF207" i="4"/>
  <c r="BE207" i="4"/>
  <c r="T207" i="4"/>
  <c r="R207" i="4"/>
  <c r="P207" i="4"/>
  <c r="J207" i="4"/>
  <c r="BK205" i="4"/>
  <c r="BI205" i="4"/>
  <c r="BH205" i="4"/>
  <c r="BG205" i="4"/>
  <c r="BF205" i="4"/>
  <c r="T205" i="4"/>
  <c r="R205" i="4"/>
  <c r="P205" i="4"/>
  <c r="J205" i="4"/>
  <c r="BE205" i="4" s="1"/>
  <c r="BK202" i="4"/>
  <c r="BI202" i="4"/>
  <c r="BH202" i="4"/>
  <c r="BG202" i="4"/>
  <c r="BF202" i="4"/>
  <c r="T202" i="4"/>
  <c r="R202" i="4"/>
  <c r="P202" i="4"/>
  <c r="J202" i="4"/>
  <c r="BE202" i="4" s="1"/>
  <c r="BK200" i="4"/>
  <c r="BI200" i="4"/>
  <c r="BH200" i="4"/>
  <c r="BG200" i="4"/>
  <c r="BF200" i="4"/>
  <c r="BE200" i="4"/>
  <c r="T200" i="4"/>
  <c r="R200" i="4"/>
  <c r="P200" i="4"/>
  <c r="J200" i="4"/>
  <c r="BK198" i="4"/>
  <c r="BI198" i="4"/>
  <c r="BH198" i="4"/>
  <c r="BG198" i="4"/>
  <c r="BF198" i="4"/>
  <c r="BE198" i="4"/>
  <c r="T198" i="4"/>
  <c r="R198" i="4"/>
  <c r="P198" i="4"/>
  <c r="J198" i="4"/>
  <c r="BK195" i="4"/>
  <c r="BI195" i="4"/>
  <c r="BH195" i="4"/>
  <c r="BG195" i="4"/>
  <c r="BF195" i="4"/>
  <c r="T195" i="4"/>
  <c r="T188" i="4" s="1"/>
  <c r="R195" i="4"/>
  <c r="P195" i="4"/>
  <c r="J195" i="4"/>
  <c r="BE195" i="4" s="1"/>
  <c r="BK192" i="4"/>
  <c r="BI192" i="4"/>
  <c r="BH192" i="4"/>
  <c r="BG192" i="4"/>
  <c r="BF192" i="4"/>
  <c r="T192" i="4"/>
  <c r="R192" i="4"/>
  <c r="P192" i="4"/>
  <c r="J192" i="4"/>
  <c r="BE192" i="4" s="1"/>
  <c r="BK189" i="4"/>
  <c r="BI189" i="4"/>
  <c r="BH189" i="4"/>
  <c r="BG189" i="4"/>
  <c r="BF189" i="4"/>
  <c r="BE189" i="4"/>
  <c r="T189" i="4"/>
  <c r="R189" i="4"/>
  <c r="R188" i="4" s="1"/>
  <c r="P189" i="4"/>
  <c r="J189" i="4"/>
  <c r="BK188" i="4"/>
  <c r="J188" i="4" s="1"/>
  <c r="J63" i="4" s="1"/>
  <c r="P188" i="4"/>
  <c r="BK185" i="4"/>
  <c r="BI185" i="4"/>
  <c r="BH185" i="4"/>
  <c r="BG185" i="4"/>
  <c r="BF185" i="4"/>
  <c r="T185" i="4"/>
  <c r="R185" i="4"/>
  <c r="P185" i="4"/>
  <c r="J185" i="4"/>
  <c r="BE185" i="4" s="1"/>
  <c r="BK182" i="4"/>
  <c r="BI182" i="4"/>
  <c r="BH182" i="4"/>
  <c r="BG182" i="4"/>
  <c r="BF182" i="4"/>
  <c r="T182" i="4"/>
  <c r="R182" i="4"/>
  <c r="P182" i="4"/>
  <c r="J182" i="4"/>
  <c r="BE182" i="4" s="1"/>
  <c r="BK179" i="4"/>
  <c r="BI179" i="4"/>
  <c r="BH179" i="4"/>
  <c r="BG179" i="4"/>
  <c r="BF179" i="4"/>
  <c r="BE179" i="4"/>
  <c r="T179" i="4"/>
  <c r="R179" i="4"/>
  <c r="P179" i="4"/>
  <c r="J179" i="4"/>
  <c r="BK176" i="4"/>
  <c r="BI176" i="4"/>
  <c r="BH176" i="4"/>
  <c r="BG176" i="4"/>
  <c r="BF176" i="4"/>
  <c r="BE176" i="4"/>
  <c r="T176" i="4"/>
  <c r="R176" i="4"/>
  <c r="P176" i="4"/>
  <c r="J176" i="4"/>
  <c r="BK173" i="4"/>
  <c r="BI173" i="4"/>
  <c r="BH173" i="4"/>
  <c r="BG173" i="4"/>
  <c r="BF173" i="4"/>
  <c r="T173" i="4"/>
  <c r="R173" i="4"/>
  <c r="P173" i="4"/>
  <c r="J173" i="4"/>
  <c r="BE173" i="4" s="1"/>
  <c r="BK170" i="4"/>
  <c r="BI170" i="4"/>
  <c r="BH170" i="4"/>
  <c r="BG170" i="4"/>
  <c r="BF170" i="4"/>
  <c r="T170" i="4"/>
  <c r="R170" i="4"/>
  <c r="P170" i="4"/>
  <c r="J170" i="4"/>
  <c r="BE170" i="4" s="1"/>
  <c r="BK167" i="4"/>
  <c r="BI167" i="4"/>
  <c r="BH167" i="4"/>
  <c r="BG167" i="4"/>
  <c r="BF167" i="4"/>
  <c r="BE167" i="4"/>
  <c r="T167" i="4"/>
  <c r="R167" i="4"/>
  <c r="P167" i="4"/>
  <c r="J167" i="4"/>
  <c r="BK164" i="4"/>
  <c r="BI164" i="4"/>
  <c r="BH164" i="4"/>
  <c r="BG164" i="4"/>
  <c r="BF164" i="4"/>
  <c r="BE164" i="4"/>
  <c r="T164" i="4"/>
  <c r="R164" i="4"/>
  <c r="P164" i="4"/>
  <c r="J164" i="4"/>
  <c r="BK161" i="4"/>
  <c r="BK160" i="4" s="1"/>
  <c r="J160" i="4" s="1"/>
  <c r="J62" i="4" s="1"/>
  <c r="BI161" i="4"/>
  <c r="BH161" i="4"/>
  <c r="BG161" i="4"/>
  <c r="BF161" i="4"/>
  <c r="T161" i="4"/>
  <c r="T160" i="4" s="1"/>
  <c r="R161" i="4"/>
  <c r="R160" i="4" s="1"/>
  <c r="P161" i="4"/>
  <c r="P160" i="4" s="1"/>
  <c r="J161" i="4"/>
  <c r="BE161" i="4" s="1"/>
  <c r="BK157" i="4"/>
  <c r="BI157" i="4"/>
  <c r="BH157" i="4"/>
  <c r="BG157" i="4"/>
  <c r="BF157" i="4"/>
  <c r="T157" i="4"/>
  <c r="R157" i="4"/>
  <c r="P157" i="4"/>
  <c r="J157" i="4"/>
  <c r="BE157" i="4" s="1"/>
  <c r="BK154" i="4"/>
  <c r="BI154" i="4"/>
  <c r="BH154" i="4"/>
  <c r="BG154" i="4"/>
  <c r="BF154" i="4"/>
  <c r="BE154" i="4"/>
  <c r="T154" i="4"/>
  <c r="R154" i="4"/>
  <c r="P154" i="4"/>
  <c r="J154" i="4"/>
  <c r="BK152" i="4"/>
  <c r="BI152" i="4"/>
  <c r="BH152" i="4"/>
  <c r="BG152" i="4"/>
  <c r="BF152" i="4"/>
  <c r="BE152" i="4"/>
  <c r="T152" i="4"/>
  <c r="R152" i="4"/>
  <c r="P152" i="4"/>
  <c r="J152" i="4"/>
  <c r="BK149" i="4"/>
  <c r="BI149" i="4"/>
  <c r="BH149" i="4"/>
  <c r="BG149" i="4"/>
  <c r="BF149" i="4"/>
  <c r="T149" i="4"/>
  <c r="R149" i="4"/>
  <c r="P149" i="4"/>
  <c r="J149" i="4"/>
  <c r="BE149" i="4" s="1"/>
  <c r="BK146" i="4"/>
  <c r="BI146" i="4"/>
  <c r="BH146" i="4"/>
  <c r="BG146" i="4"/>
  <c r="BF146" i="4"/>
  <c r="T146" i="4"/>
  <c r="R146" i="4"/>
  <c r="P146" i="4"/>
  <c r="J146" i="4"/>
  <c r="BE146" i="4" s="1"/>
  <c r="BK143" i="4"/>
  <c r="BI143" i="4"/>
  <c r="BH143" i="4"/>
  <c r="BG143" i="4"/>
  <c r="BF143" i="4"/>
  <c r="BE143" i="4"/>
  <c r="T143" i="4"/>
  <c r="R143" i="4"/>
  <c r="P143" i="4"/>
  <c r="J143" i="4"/>
  <c r="BK140" i="4"/>
  <c r="BI140" i="4"/>
  <c r="BH140" i="4"/>
  <c r="BG140" i="4"/>
  <c r="BF140" i="4"/>
  <c r="BE140" i="4"/>
  <c r="T140" i="4"/>
  <c r="R140" i="4"/>
  <c r="R136" i="4" s="1"/>
  <c r="P140" i="4"/>
  <c r="J140" i="4"/>
  <c r="BK137" i="4"/>
  <c r="BK136" i="4" s="1"/>
  <c r="J136" i="4" s="1"/>
  <c r="J61" i="4" s="1"/>
  <c r="BI137" i="4"/>
  <c r="BH137" i="4"/>
  <c r="BG137" i="4"/>
  <c r="BF137" i="4"/>
  <c r="BE137" i="4"/>
  <c r="T137" i="4"/>
  <c r="R137" i="4"/>
  <c r="P137" i="4"/>
  <c r="J137" i="4"/>
  <c r="T136" i="4"/>
  <c r="P136" i="4"/>
  <c r="BK133" i="4"/>
  <c r="BI133" i="4"/>
  <c r="BH133" i="4"/>
  <c r="BG133" i="4"/>
  <c r="BF133" i="4"/>
  <c r="BE133" i="4"/>
  <c r="T133" i="4"/>
  <c r="R133" i="4"/>
  <c r="R125" i="4" s="1"/>
  <c r="P133" i="4"/>
  <c r="J133" i="4"/>
  <c r="BK130" i="4"/>
  <c r="BI130" i="4"/>
  <c r="BH130" i="4"/>
  <c r="BG130" i="4"/>
  <c r="BF130" i="4"/>
  <c r="BE130" i="4"/>
  <c r="T130" i="4"/>
  <c r="R130" i="4"/>
  <c r="P130" i="4"/>
  <c r="J130" i="4"/>
  <c r="BK126" i="4"/>
  <c r="BK125" i="4" s="1"/>
  <c r="BI126" i="4"/>
  <c r="BH126" i="4"/>
  <c r="BG126" i="4"/>
  <c r="BF126" i="4"/>
  <c r="T126" i="4"/>
  <c r="R126" i="4"/>
  <c r="P126" i="4"/>
  <c r="P125" i="4" s="1"/>
  <c r="J126" i="4"/>
  <c r="BE126" i="4" s="1"/>
  <c r="T125" i="4"/>
  <c r="BK121" i="4"/>
  <c r="BI121" i="4"/>
  <c r="BH121" i="4"/>
  <c r="BG121" i="4"/>
  <c r="BF121" i="4"/>
  <c r="BE121" i="4"/>
  <c r="T121" i="4"/>
  <c r="R121" i="4"/>
  <c r="P121" i="4"/>
  <c r="J121" i="4"/>
  <c r="BK117" i="4"/>
  <c r="BI117" i="4"/>
  <c r="BH117" i="4"/>
  <c r="F34" i="4" s="1"/>
  <c r="BG117" i="4"/>
  <c r="BF117" i="4"/>
  <c r="BE117" i="4"/>
  <c r="T117" i="4"/>
  <c r="R117" i="4"/>
  <c r="P117" i="4"/>
  <c r="J117" i="4"/>
  <c r="BK114" i="4"/>
  <c r="BI114" i="4"/>
  <c r="BH114" i="4"/>
  <c r="BG114" i="4"/>
  <c r="BF114" i="4"/>
  <c r="T114" i="4"/>
  <c r="R114" i="4"/>
  <c r="P114" i="4"/>
  <c r="P106" i="4" s="1"/>
  <c r="J114" i="4"/>
  <c r="BE114" i="4" s="1"/>
  <c r="BK110" i="4"/>
  <c r="BK106" i="4" s="1"/>
  <c r="BI110" i="4"/>
  <c r="BH110" i="4"/>
  <c r="BG110" i="4"/>
  <c r="BF110" i="4"/>
  <c r="T110" i="4"/>
  <c r="R110" i="4"/>
  <c r="P110" i="4"/>
  <c r="J110" i="4"/>
  <c r="BE110" i="4" s="1"/>
  <c r="BK107" i="4"/>
  <c r="BI107" i="4"/>
  <c r="BH107" i="4"/>
  <c r="BG107" i="4"/>
  <c r="BF107" i="4"/>
  <c r="BE107" i="4"/>
  <c r="T107" i="4"/>
  <c r="T106" i="4" s="1"/>
  <c r="R107" i="4"/>
  <c r="P107" i="4"/>
  <c r="J107" i="4"/>
  <c r="R106" i="4"/>
  <c r="BK102" i="4"/>
  <c r="BI102" i="4"/>
  <c r="BH102" i="4"/>
  <c r="BG102" i="4"/>
  <c r="BF102" i="4"/>
  <c r="BE102" i="4"/>
  <c r="T102" i="4"/>
  <c r="R102" i="4"/>
  <c r="P102" i="4"/>
  <c r="J102" i="4"/>
  <c r="BK98" i="4"/>
  <c r="BI98" i="4"/>
  <c r="BH98" i="4"/>
  <c r="BG98" i="4"/>
  <c r="BF98" i="4"/>
  <c r="BE98" i="4"/>
  <c r="T98" i="4"/>
  <c r="T89" i="4" s="1"/>
  <c r="T88" i="4" s="1"/>
  <c r="R98" i="4"/>
  <c r="P98" i="4"/>
  <c r="J98" i="4"/>
  <c r="BK94" i="4"/>
  <c r="BI94" i="4"/>
  <c r="F35" i="4" s="1"/>
  <c r="BH94" i="4"/>
  <c r="BG94" i="4"/>
  <c r="F33" i="4" s="1"/>
  <c r="BF94" i="4"/>
  <c r="J32" i="4" s="1"/>
  <c r="T94" i="4"/>
  <c r="R94" i="4"/>
  <c r="P94" i="4"/>
  <c r="J94" i="4"/>
  <c r="BE94" i="4" s="1"/>
  <c r="BK90" i="4"/>
  <c r="BI90" i="4"/>
  <c r="BH90" i="4"/>
  <c r="BG90" i="4"/>
  <c r="BF90" i="4"/>
  <c r="T90" i="4"/>
  <c r="R90" i="4"/>
  <c r="R89" i="4" s="1"/>
  <c r="R88" i="4" s="1"/>
  <c r="P90" i="4"/>
  <c r="P89" i="4" s="1"/>
  <c r="J90" i="4"/>
  <c r="BE90" i="4" s="1"/>
  <c r="BK89" i="4"/>
  <c r="J89" i="4" s="1"/>
  <c r="J57" i="4" s="1"/>
  <c r="J81" i="4"/>
  <c r="F81" i="4"/>
  <c r="E79" i="4"/>
  <c r="J50" i="4"/>
  <c r="F48" i="4"/>
  <c r="E46" i="4"/>
  <c r="J35" i="4"/>
  <c r="J34" i="4"/>
  <c r="J33" i="4"/>
  <c r="J22" i="4"/>
  <c r="E22" i="4"/>
  <c r="J51" i="4" s="1"/>
  <c r="J21" i="4"/>
  <c r="J19" i="4"/>
  <c r="E19" i="4"/>
  <c r="J83" i="4" s="1"/>
  <c r="J18" i="4"/>
  <c r="J16" i="4"/>
  <c r="E16" i="4"/>
  <c r="F51" i="4" s="1"/>
  <c r="J15" i="4"/>
  <c r="J13" i="4"/>
  <c r="E13" i="4"/>
  <c r="F83" i="4" s="1"/>
  <c r="J12" i="4"/>
  <c r="J10" i="4"/>
  <c r="J48" i="4" s="1"/>
  <c r="J84" i="4" l="1"/>
  <c r="F50" i="4"/>
  <c r="F31" i="4"/>
  <c r="J31" i="4"/>
  <c r="J125" i="4"/>
  <c r="J60" i="4" s="1"/>
  <c r="BK124" i="4"/>
  <c r="J124" i="4" s="1"/>
  <c r="J59" i="4" s="1"/>
  <c r="P88" i="4"/>
  <c r="J106" i="4"/>
  <c r="J58" i="4" s="1"/>
  <c r="BK88" i="4"/>
  <c r="P124" i="4"/>
  <c r="R124" i="4"/>
  <c r="R87" i="4" s="1"/>
  <c r="T124" i="4"/>
  <c r="T87" i="4" s="1"/>
  <c r="F32" i="4"/>
  <c r="F84" i="4"/>
  <c r="J88" i="4" l="1"/>
  <c r="J56" i="4" s="1"/>
  <c r="BK87" i="4"/>
  <c r="J87" i="4" s="1"/>
  <c r="P87" i="4"/>
  <c r="J28" i="4" l="1"/>
  <c r="J37" i="4" s="1"/>
  <c r="J55" i="4"/>
  <c r="BK373" i="3" l="1"/>
  <c r="BI373" i="3"/>
  <c r="BH373" i="3"/>
  <c r="BG373" i="3"/>
  <c r="BF373" i="3"/>
  <c r="BE373" i="3"/>
  <c r="T373" i="3"/>
  <c r="R373" i="3"/>
  <c r="P373" i="3"/>
  <c r="J373" i="3"/>
  <c r="BK368" i="3"/>
  <c r="BK367" i="3" s="1"/>
  <c r="J367" i="3" s="1"/>
  <c r="J71" i="3" s="1"/>
  <c r="BI368" i="3"/>
  <c r="BH368" i="3"/>
  <c r="BG368" i="3"/>
  <c r="BF368" i="3"/>
  <c r="BE368" i="3"/>
  <c r="T368" i="3"/>
  <c r="R368" i="3"/>
  <c r="R367" i="3" s="1"/>
  <c r="P368" i="3"/>
  <c r="J368" i="3"/>
  <c r="T367" i="3"/>
  <c r="P367" i="3"/>
  <c r="BK365" i="3"/>
  <c r="BI365" i="3"/>
  <c r="BH365" i="3"/>
  <c r="BG365" i="3"/>
  <c r="BF365" i="3"/>
  <c r="T365" i="3"/>
  <c r="T364" i="3" s="1"/>
  <c r="R365" i="3"/>
  <c r="P365" i="3"/>
  <c r="P364" i="3" s="1"/>
  <c r="J365" i="3"/>
  <c r="BE365" i="3" s="1"/>
  <c r="BK364" i="3"/>
  <c r="R364" i="3"/>
  <c r="J364" i="3"/>
  <c r="J70" i="3" s="1"/>
  <c r="BK361" i="3"/>
  <c r="BI361" i="3"/>
  <c r="BH361" i="3"/>
  <c r="BG361" i="3"/>
  <c r="BF361" i="3"/>
  <c r="BE361" i="3"/>
  <c r="T361" i="3"/>
  <c r="R361" i="3"/>
  <c r="P361" i="3"/>
  <c r="J361" i="3"/>
  <c r="BK358" i="3"/>
  <c r="BI358" i="3"/>
  <c r="BH358" i="3"/>
  <c r="BG358" i="3"/>
  <c r="BF358" i="3"/>
  <c r="BE358" i="3"/>
  <c r="T358" i="3"/>
  <c r="R358" i="3"/>
  <c r="P358" i="3"/>
  <c r="J358" i="3"/>
  <c r="BK355" i="3"/>
  <c r="BI355" i="3"/>
  <c r="BH355" i="3"/>
  <c r="BG355" i="3"/>
  <c r="BF355" i="3"/>
  <c r="T355" i="3"/>
  <c r="R355" i="3"/>
  <c r="P355" i="3"/>
  <c r="J355" i="3"/>
  <c r="BE355" i="3" s="1"/>
  <c r="BK352" i="3"/>
  <c r="BI352" i="3"/>
  <c r="BH352" i="3"/>
  <c r="BG352" i="3"/>
  <c r="BF352" i="3"/>
  <c r="T352" i="3"/>
  <c r="R352" i="3"/>
  <c r="P352" i="3"/>
  <c r="J352" i="3"/>
  <c r="BE352" i="3" s="1"/>
  <c r="BK348" i="3"/>
  <c r="BI348" i="3"/>
  <c r="BH348" i="3"/>
  <c r="BG348" i="3"/>
  <c r="BF348" i="3"/>
  <c r="BE348" i="3"/>
  <c r="T348" i="3"/>
  <c r="R348" i="3"/>
  <c r="P348" i="3"/>
  <c r="J348" i="3"/>
  <c r="BK345" i="3"/>
  <c r="BI345" i="3"/>
  <c r="BH345" i="3"/>
  <c r="BG345" i="3"/>
  <c r="BF345" i="3"/>
  <c r="BE345" i="3"/>
  <c r="T345" i="3"/>
  <c r="R345" i="3"/>
  <c r="P345" i="3"/>
  <c r="J345" i="3"/>
  <c r="BK341" i="3"/>
  <c r="BI341" i="3"/>
  <c r="BH341" i="3"/>
  <c r="BG341" i="3"/>
  <c r="BF341" i="3"/>
  <c r="T341" i="3"/>
  <c r="R341" i="3"/>
  <c r="P341" i="3"/>
  <c r="J341" i="3"/>
  <c r="BE341" i="3" s="1"/>
  <c r="BK338" i="3"/>
  <c r="BI338" i="3"/>
  <c r="BH338" i="3"/>
  <c r="BG338" i="3"/>
  <c r="BF338" i="3"/>
  <c r="T338" i="3"/>
  <c r="R338" i="3"/>
  <c r="P338" i="3"/>
  <c r="J338" i="3"/>
  <c r="BE338" i="3" s="1"/>
  <c r="BK334" i="3"/>
  <c r="BI334" i="3"/>
  <c r="BH334" i="3"/>
  <c r="BG334" i="3"/>
  <c r="BF334" i="3"/>
  <c r="BE334" i="3"/>
  <c r="T334" i="3"/>
  <c r="R334" i="3"/>
  <c r="P334" i="3"/>
  <c r="J334" i="3"/>
  <c r="BK331" i="3"/>
  <c r="BI331" i="3"/>
  <c r="BH331" i="3"/>
  <c r="BG331" i="3"/>
  <c r="BF331" i="3"/>
  <c r="BE331" i="3"/>
  <c r="T331" i="3"/>
  <c r="R331" i="3"/>
  <c r="P331" i="3"/>
  <c r="J331" i="3"/>
  <c r="BK328" i="3"/>
  <c r="BI328" i="3"/>
  <c r="BH328" i="3"/>
  <c r="BG328" i="3"/>
  <c r="BF328" i="3"/>
  <c r="T328" i="3"/>
  <c r="R328" i="3"/>
  <c r="P328" i="3"/>
  <c r="J328" i="3"/>
  <c r="BE328" i="3" s="1"/>
  <c r="BK325" i="3"/>
  <c r="BI325" i="3"/>
  <c r="BH325" i="3"/>
  <c r="BG325" i="3"/>
  <c r="BF325" i="3"/>
  <c r="T325" i="3"/>
  <c r="R325" i="3"/>
  <c r="P325" i="3"/>
  <c r="J325" i="3"/>
  <c r="BE325" i="3" s="1"/>
  <c r="BK321" i="3"/>
  <c r="BI321" i="3"/>
  <c r="BH321" i="3"/>
  <c r="BG321" i="3"/>
  <c r="BF321" i="3"/>
  <c r="BE321" i="3"/>
  <c r="T321" i="3"/>
  <c r="R321" i="3"/>
  <c r="R320" i="3" s="1"/>
  <c r="P321" i="3"/>
  <c r="J321" i="3"/>
  <c r="BK320" i="3"/>
  <c r="J320" i="3" s="1"/>
  <c r="J69" i="3" s="1"/>
  <c r="T320" i="3"/>
  <c r="P320" i="3"/>
  <c r="BK317" i="3"/>
  <c r="BI317" i="3"/>
  <c r="BH317" i="3"/>
  <c r="BG317" i="3"/>
  <c r="BF317" i="3"/>
  <c r="T317" i="3"/>
  <c r="R317" i="3"/>
  <c r="P317" i="3"/>
  <c r="J317" i="3"/>
  <c r="BE317" i="3" s="1"/>
  <c r="BK314" i="3"/>
  <c r="BI314" i="3"/>
  <c r="BH314" i="3"/>
  <c r="BG314" i="3"/>
  <c r="BF314" i="3"/>
  <c r="T314" i="3"/>
  <c r="R314" i="3"/>
  <c r="P314" i="3"/>
  <c r="J314" i="3"/>
  <c r="BE314" i="3" s="1"/>
  <c r="BK310" i="3"/>
  <c r="BI310" i="3"/>
  <c r="BH310" i="3"/>
  <c r="BG310" i="3"/>
  <c r="BF310" i="3"/>
  <c r="BE310" i="3"/>
  <c r="T310" i="3"/>
  <c r="R310" i="3"/>
  <c r="P310" i="3"/>
  <c r="J310" i="3"/>
  <c r="BK306" i="3"/>
  <c r="BI306" i="3"/>
  <c r="BH306" i="3"/>
  <c r="BG306" i="3"/>
  <c r="BF306" i="3"/>
  <c r="BE306" i="3"/>
  <c r="T306" i="3"/>
  <c r="R306" i="3"/>
  <c r="P306" i="3"/>
  <c r="J306" i="3"/>
  <c r="BK303" i="3"/>
  <c r="BI303" i="3"/>
  <c r="BH303" i="3"/>
  <c r="BG303" i="3"/>
  <c r="BF303" i="3"/>
  <c r="T303" i="3"/>
  <c r="R303" i="3"/>
  <c r="P303" i="3"/>
  <c r="J303" i="3"/>
  <c r="BE303" i="3" s="1"/>
  <c r="BK299" i="3"/>
  <c r="BI299" i="3"/>
  <c r="BH299" i="3"/>
  <c r="BG299" i="3"/>
  <c r="BF299" i="3"/>
  <c r="T299" i="3"/>
  <c r="R299" i="3"/>
  <c r="P299" i="3"/>
  <c r="J299" i="3"/>
  <c r="BE299" i="3" s="1"/>
  <c r="BK296" i="3"/>
  <c r="BI296" i="3"/>
  <c r="BH296" i="3"/>
  <c r="BG296" i="3"/>
  <c r="BF296" i="3"/>
  <c r="BE296" i="3"/>
  <c r="T296" i="3"/>
  <c r="R296" i="3"/>
  <c r="P296" i="3"/>
  <c r="J296" i="3"/>
  <c r="BK293" i="3"/>
  <c r="BI293" i="3"/>
  <c r="BH293" i="3"/>
  <c r="BG293" i="3"/>
  <c r="BF293" i="3"/>
  <c r="BE293" i="3"/>
  <c r="T293" i="3"/>
  <c r="R293" i="3"/>
  <c r="P293" i="3"/>
  <c r="J293" i="3"/>
  <c r="BK289" i="3"/>
  <c r="BK288" i="3" s="1"/>
  <c r="J288" i="3" s="1"/>
  <c r="J68" i="3" s="1"/>
  <c r="BI289" i="3"/>
  <c r="BH289" i="3"/>
  <c r="BG289" i="3"/>
  <c r="BF289" i="3"/>
  <c r="T289" i="3"/>
  <c r="T288" i="3" s="1"/>
  <c r="R289" i="3"/>
  <c r="P289" i="3"/>
  <c r="P288" i="3" s="1"/>
  <c r="J289" i="3"/>
  <c r="BE289" i="3" s="1"/>
  <c r="R288" i="3"/>
  <c r="BK285" i="3"/>
  <c r="BI285" i="3"/>
  <c r="BH285" i="3"/>
  <c r="BG285" i="3"/>
  <c r="BF285" i="3"/>
  <c r="T285" i="3"/>
  <c r="R285" i="3"/>
  <c r="P285" i="3"/>
  <c r="J285" i="3"/>
  <c r="BE285" i="3" s="1"/>
  <c r="BK282" i="3"/>
  <c r="BI282" i="3"/>
  <c r="BH282" i="3"/>
  <c r="BG282" i="3"/>
  <c r="BF282" i="3"/>
  <c r="BE282" i="3"/>
  <c r="T282" i="3"/>
  <c r="R282" i="3"/>
  <c r="P282" i="3"/>
  <c r="J282" i="3"/>
  <c r="BK280" i="3"/>
  <c r="BI280" i="3"/>
  <c r="BH280" i="3"/>
  <c r="BG280" i="3"/>
  <c r="BF280" i="3"/>
  <c r="BE280" i="3"/>
  <c r="T280" i="3"/>
  <c r="R280" i="3"/>
  <c r="P280" i="3"/>
  <c r="J280" i="3"/>
  <c r="BK278" i="3"/>
  <c r="BI278" i="3"/>
  <c r="BH278" i="3"/>
  <c r="BG278" i="3"/>
  <c r="BF278" i="3"/>
  <c r="T278" i="3"/>
  <c r="R278" i="3"/>
  <c r="P278" i="3"/>
  <c r="J278" i="3"/>
  <c r="BE278" i="3" s="1"/>
  <c r="BK276" i="3"/>
  <c r="BI276" i="3"/>
  <c r="BH276" i="3"/>
  <c r="BG276" i="3"/>
  <c r="BF276" i="3"/>
  <c r="T276" i="3"/>
  <c r="R276" i="3"/>
  <c r="P276" i="3"/>
  <c r="J276" i="3"/>
  <c r="BE276" i="3" s="1"/>
  <c r="BK273" i="3"/>
  <c r="BI273" i="3"/>
  <c r="BH273" i="3"/>
  <c r="BG273" i="3"/>
  <c r="BF273" i="3"/>
  <c r="BE273" i="3"/>
  <c r="T273" i="3"/>
  <c r="R273" i="3"/>
  <c r="R272" i="3" s="1"/>
  <c r="P273" i="3"/>
  <c r="J273" i="3"/>
  <c r="BK272" i="3"/>
  <c r="J272" i="3" s="1"/>
  <c r="J67" i="3" s="1"/>
  <c r="T272" i="3"/>
  <c r="P272" i="3"/>
  <c r="BK269" i="3"/>
  <c r="BI269" i="3"/>
  <c r="BH269" i="3"/>
  <c r="BG269" i="3"/>
  <c r="BF269" i="3"/>
  <c r="T269" i="3"/>
  <c r="R269" i="3"/>
  <c r="P269" i="3"/>
  <c r="J269" i="3"/>
  <c r="BE269" i="3" s="1"/>
  <c r="BK266" i="3"/>
  <c r="BI266" i="3"/>
  <c r="BH266" i="3"/>
  <c r="BG266" i="3"/>
  <c r="BF266" i="3"/>
  <c r="T266" i="3"/>
  <c r="R266" i="3"/>
  <c r="P266" i="3"/>
  <c r="J266" i="3"/>
  <c r="BE266" i="3" s="1"/>
  <c r="BK263" i="3"/>
  <c r="BI263" i="3"/>
  <c r="BH263" i="3"/>
  <c r="BG263" i="3"/>
  <c r="BF263" i="3"/>
  <c r="BE263" i="3"/>
  <c r="T263" i="3"/>
  <c r="R263" i="3"/>
  <c r="P263" i="3"/>
  <c r="J263" i="3"/>
  <c r="BK259" i="3"/>
  <c r="BI259" i="3"/>
  <c r="BH259" i="3"/>
  <c r="BG259" i="3"/>
  <c r="BF259" i="3"/>
  <c r="BE259" i="3"/>
  <c r="T259" i="3"/>
  <c r="T258" i="3" s="1"/>
  <c r="R259" i="3"/>
  <c r="P259" i="3"/>
  <c r="P258" i="3" s="1"/>
  <c r="J259" i="3"/>
  <c r="BK258" i="3"/>
  <c r="J258" i="3" s="1"/>
  <c r="J66" i="3" s="1"/>
  <c r="R258" i="3"/>
  <c r="BK255" i="3"/>
  <c r="BI255" i="3"/>
  <c r="BH255" i="3"/>
  <c r="BG255" i="3"/>
  <c r="BF255" i="3"/>
  <c r="T255" i="3"/>
  <c r="R255" i="3"/>
  <c r="P255" i="3"/>
  <c r="J255" i="3"/>
  <c r="BE255" i="3" s="1"/>
  <c r="BK252" i="3"/>
  <c r="BI252" i="3"/>
  <c r="BH252" i="3"/>
  <c r="BG252" i="3"/>
  <c r="BF252" i="3"/>
  <c r="T252" i="3"/>
  <c r="R252" i="3"/>
  <c r="P252" i="3"/>
  <c r="J252" i="3"/>
  <c r="BE252" i="3" s="1"/>
  <c r="BK249" i="3"/>
  <c r="BI249" i="3"/>
  <c r="BH249" i="3"/>
  <c r="BG249" i="3"/>
  <c r="BF249" i="3"/>
  <c r="BE249" i="3"/>
  <c r="T249" i="3"/>
  <c r="R249" i="3"/>
  <c r="P249" i="3"/>
  <c r="J249" i="3"/>
  <c r="BK247" i="3"/>
  <c r="BK243" i="3" s="1"/>
  <c r="J243" i="3" s="1"/>
  <c r="J65" i="3" s="1"/>
  <c r="BI247" i="3"/>
  <c r="BH247" i="3"/>
  <c r="BG247" i="3"/>
  <c r="BF247" i="3"/>
  <c r="BE247" i="3"/>
  <c r="T247" i="3"/>
  <c r="R247" i="3"/>
  <c r="P247" i="3"/>
  <c r="J247" i="3"/>
  <c r="BK244" i="3"/>
  <c r="BI244" i="3"/>
  <c r="BH244" i="3"/>
  <c r="BG244" i="3"/>
  <c r="BF244" i="3"/>
  <c r="T244" i="3"/>
  <c r="R244" i="3"/>
  <c r="R243" i="3" s="1"/>
  <c r="P244" i="3"/>
  <c r="J244" i="3"/>
  <c r="BE244" i="3" s="1"/>
  <c r="T243" i="3"/>
  <c r="P243" i="3"/>
  <c r="BK241" i="3"/>
  <c r="BI241" i="3"/>
  <c r="BH241" i="3"/>
  <c r="BG241" i="3"/>
  <c r="BF241" i="3"/>
  <c r="BE241" i="3"/>
  <c r="T241" i="3"/>
  <c r="R241" i="3"/>
  <c r="P241" i="3"/>
  <c r="J241" i="3"/>
  <c r="BK239" i="3"/>
  <c r="BI239" i="3"/>
  <c r="BH239" i="3"/>
  <c r="BG239" i="3"/>
  <c r="BF239" i="3"/>
  <c r="BE239" i="3"/>
  <c r="T239" i="3"/>
  <c r="T238" i="3" s="1"/>
  <c r="R239" i="3"/>
  <c r="P239" i="3"/>
  <c r="P238" i="3" s="1"/>
  <c r="J239" i="3"/>
  <c r="BK238" i="3"/>
  <c r="J238" i="3" s="1"/>
  <c r="J64" i="3" s="1"/>
  <c r="R238" i="3"/>
  <c r="BK235" i="3"/>
  <c r="BI235" i="3"/>
  <c r="BH235" i="3"/>
  <c r="BG235" i="3"/>
  <c r="BF235" i="3"/>
  <c r="T235" i="3"/>
  <c r="R235" i="3"/>
  <c r="P235" i="3"/>
  <c r="J235" i="3"/>
  <c r="BE235" i="3" s="1"/>
  <c r="BK232" i="3"/>
  <c r="BI232" i="3"/>
  <c r="BH232" i="3"/>
  <c r="BG232" i="3"/>
  <c r="BF232" i="3"/>
  <c r="T232" i="3"/>
  <c r="R232" i="3"/>
  <c r="P232" i="3"/>
  <c r="J232" i="3"/>
  <c r="BE232" i="3" s="1"/>
  <c r="BK230" i="3"/>
  <c r="BI230" i="3"/>
  <c r="BH230" i="3"/>
  <c r="BG230" i="3"/>
  <c r="BF230" i="3"/>
  <c r="BE230" i="3"/>
  <c r="T230" i="3"/>
  <c r="R230" i="3"/>
  <c r="P230" i="3"/>
  <c r="J230" i="3"/>
  <c r="BK227" i="3"/>
  <c r="BI227" i="3"/>
  <c r="BH227" i="3"/>
  <c r="BG227" i="3"/>
  <c r="BF227" i="3"/>
  <c r="BE227" i="3"/>
  <c r="T227" i="3"/>
  <c r="R227" i="3"/>
  <c r="P227" i="3"/>
  <c r="J227" i="3"/>
  <c r="BK224" i="3"/>
  <c r="BI224" i="3"/>
  <c r="BH224" i="3"/>
  <c r="BG224" i="3"/>
  <c r="BF224" i="3"/>
  <c r="T224" i="3"/>
  <c r="R224" i="3"/>
  <c r="P224" i="3"/>
  <c r="J224" i="3"/>
  <c r="BE224" i="3" s="1"/>
  <c r="BK221" i="3"/>
  <c r="BI221" i="3"/>
  <c r="BH221" i="3"/>
  <c r="BG221" i="3"/>
  <c r="BF221" i="3"/>
  <c r="T221" i="3"/>
  <c r="R221" i="3"/>
  <c r="P221" i="3"/>
  <c r="J221" i="3"/>
  <c r="BE221" i="3" s="1"/>
  <c r="BK219" i="3"/>
  <c r="BI219" i="3"/>
  <c r="BH219" i="3"/>
  <c r="BG219" i="3"/>
  <c r="BF219" i="3"/>
  <c r="BE219" i="3"/>
  <c r="T219" i="3"/>
  <c r="R219" i="3"/>
  <c r="P219" i="3"/>
  <c r="J219" i="3"/>
  <c r="BK216" i="3"/>
  <c r="BI216" i="3"/>
  <c r="BH216" i="3"/>
  <c r="BG216" i="3"/>
  <c r="BF216" i="3"/>
  <c r="BE216" i="3"/>
  <c r="T216" i="3"/>
  <c r="R216" i="3"/>
  <c r="P216" i="3"/>
  <c r="J216" i="3"/>
  <c r="BK214" i="3"/>
  <c r="BI214" i="3"/>
  <c r="BH214" i="3"/>
  <c r="BG214" i="3"/>
  <c r="BF214" i="3"/>
  <c r="T214" i="3"/>
  <c r="R214" i="3"/>
  <c r="P214" i="3"/>
  <c r="J214" i="3"/>
  <c r="BE214" i="3" s="1"/>
  <c r="BK212" i="3"/>
  <c r="BI212" i="3"/>
  <c r="BH212" i="3"/>
  <c r="BG212" i="3"/>
  <c r="BF212" i="3"/>
  <c r="T212" i="3"/>
  <c r="R212" i="3"/>
  <c r="P212" i="3"/>
  <c r="J212" i="3"/>
  <c r="BE212" i="3" s="1"/>
  <c r="BK209" i="3"/>
  <c r="BI209" i="3"/>
  <c r="BH209" i="3"/>
  <c r="BG209" i="3"/>
  <c r="BF209" i="3"/>
  <c r="BE209" i="3"/>
  <c r="T209" i="3"/>
  <c r="R209" i="3"/>
  <c r="P209" i="3"/>
  <c r="J209" i="3"/>
  <c r="BK206" i="3"/>
  <c r="BK202" i="3" s="1"/>
  <c r="J202" i="3" s="1"/>
  <c r="J63" i="3" s="1"/>
  <c r="BI206" i="3"/>
  <c r="BH206" i="3"/>
  <c r="BG206" i="3"/>
  <c r="BF206" i="3"/>
  <c r="BE206" i="3"/>
  <c r="T206" i="3"/>
  <c r="R206" i="3"/>
  <c r="P206" i="3"/>
  <c r="J206" i="3"/>
  <c r="BK203" i="3"/>
  <c r="BI203" i="3"/>
  <c r="BH203" i="3"/>
  <c r="BG203" i="3"/>
  <c r="BF203" i="3"/>
  <c r="T203" i="3"/>
  <c r="R203" i="3"/>
  <c r="R202" i="3" s="1"/>
  <c r="P203" i="3"/>
  <c r="J203" i="3"/>
  <c r="BE203" i="3" s="1"/>
  <c r="T202" i="3"/>
  <c r="P202" i="3"/>
  <c r="BK199" i="3"/>
  <c r="BI199" i="3"/>
  <c r="BH199" i="3"/>
  <c r="BG199" i="3"/>
  <c r="BF199" i="3"/>
  <c r="BE199" i="3"/>
  <c r="T199" i="3"/>
  <c r="R199" i="3"/>
  <c r="P199" i="3"/>
  <c r="J199" i="3"/>
  <c r="BK196" i="3"/>
  <c r="BI196" i="3"/>
  <c r="BH196" i="3"/>
  <c r="BG196" i="3"/>
  <c r="BF196" i="3"/>
  <c r="BE196" i="3"/>
  <c r="T196" i="3"/>
  <c r="R196" i="3"/>
  <c r="P196" i="3"/>
  <c r="J196" i="3"/>
  <c r="BK193" i="3"/>
  <c r="BI193" i="3"/>
  <c r="BH193" i="3"/>
  <c r="BG193" i="3"/>
  <c r="BF193" i="3"/>
  <c r="T193" i="3"/>
  <c r="R193" i="3"/>
  <c r="P193" i="3"/>
  <c r="J193" i="3"/>
  <c r="BE193" i="3" s="1"/>
  <c r="BK190" i="3"/>
  <c r="BI190" i="3"/>
  <c r="BH190" i="3"/>
  <c r="BG190" i="3"/>
  <c r="BF190" i="3"/>
  <c r="T190" i="3"/>
  <c r="R190" i="3"/>
  <c r="P190" i="3"/>
  <c r="J190" i="3"/>
  <c r="BE190" i="3" s="1"/>
  <c r="BK187" i="3"/>
  <c r="BI187" i="3"/>
  <c r="BH187" i="3"/>
  <c r="BG187" i="3"/>
  <c r="BF187" i="3"/>
  <c r="BE187" i="3"/>
  <c r="T187" i="3"/>
  <c r="R187" i="3"/>
  <c r="P187" i="3"/>
  <c r="J187" i="3"/>
  <c r="BK184" i="3"/>
  <c r="BI184" i="3"/>
  <c r="BH184" i="3"/>
  <c r="BG184" i="3"/>
  <c r="BF184" i="3"/>
  <c r="BE184" i="3"/>
  <c r="T184" i="3"/>
  <c r="R184" i="3"/>
  <c r="P184" i="3"/>
  <c r="J184" i="3"/>
  <c r="BK181" i="3"/>
  <c r="BI181" i="3"/>
  <c r="BH181" i="3"/>
  <c r="BG181" i="3"/>
  <c r="BF181" i="3"/>
  <c r="T181" i="3"/>
  <c r="R181" i="3"/>
  <c r="P181" i="3"/>
  <c r="J181" i="3"/>
  <c r="BE181" i="3" s="1"/>
  <c r="BK178" i="3"/>
  <c r="BK174" i="3" s="1"/>
  <c r="J174" i="3" s="1"/>
  <c r="J62" i="3" s="1"/>
  <c r="BI178" i="3"/>
  <c r="BH178" i="3"/>
  <c r="BG178" i="3"/>
  <c r="BF178" i="3"/>
  <c r="T178" i="3"/>
  <c r="R178" i="3"/>
  <c r="P178" i="3"/>
  <c r="J178" i="3"/>
  <c r="BE178" i="3" s="1"/>
  <c r="BK175" i="3"/>
  <c r="BI175" i="3"/>
  <c r="BH175" i="3"/>
  <c r="BG175" i="3"/>
  <c r="BF175" i="3"/>
  <c r="BE175" i="3"/>
  <c r="T175" i="3"/>
  <c r="T174" i="3" s="1"/>
  <c r="R175" i="3"/>
  <c r="P175" i="3"/>
  <c r="P174" i="3" s="1"/>
  <c r="J175" i="3"/>
  <c r="R174" i="3"/>
  <c r="BK171" i="3"/>
  <c r="BI171" i="3"/>
  <c r="BH171" i="3"/>
  <c r="BG171" i="3"/>
  <c r="BF171" i="3"/>
  <c r="BE171" i="3"/>
  <c r="T171" i="3"/>
  <c r="R171" i="3"/>
  <c r="P171" i="3"/>
  <c r="J171" i="3"/>
  <c r="BK168" i="3"/>
  <c r="BI168" i="3"/>
  <c r="BH168" i="3"/>
  <c r="BG168" i="3"/>
  <c r="BF168" i="3"/>
  <c r="BE168" i="3"/>
  <c r="T168" i="3"/>
  <c r="R168" i="3"/>
  <c r="P168" i="3"/>
  <c r="J168" i="3"/>
  <c r="BK165" i="3"/>
  <c r="BI165" i="3"/>
  <c r="BH165" i="3"/>
  <c r="BG165" i="3"/>
  <c r="BF165" i="3"/>
  <c r="T165" i="3"/>
  <c r="R165" i="3"/>
  <c r="P165" i="3"/>
  <c r="J165" i="3"/>
  <c r="BE165" i="3" s="1"/>
  <c r="BK162" i="3"/>
  <c r="BI162" i="3"/>
  <c r="BH162" i="3"/>
  <c r="BG162" i="3"/>
  <c r="BF162" i="3"/>
  <c r="T162" i="3"/>
  <c r="R162" i="3"/>
  <c r="P162" i="3"/>
  <c r="J162" i="3"/>
  <c r="BE162" i="3" s="1"/>
  <c r="BK159" i="3"/>
  <c r="BI159" i="3"/>
  <c r="BH159" i="3"/>
  <c r="BG159" i="3"/>
  <c r="BF159" i="3"/>
  <c r="BE159" i="3"/>
  <c r="T159" i="3"/>
  <c r="R159" i="3"/>
  <c r="P159" i="3"/>
  <c r="J159" i="3"/>
  <c r="BK156" i="3"/>
  <c r="BI156" i="3"/>
  <c r="BH156" i="3"/>
  <c r="BG156" i="3"/>
  <c r="BF156" i="3"/>
  <c r="BE156" i="3"/>
  <c r="T156" i="3"/>
  <c r="R156" i="3"/>
  <c r="P156" i="3"/>
  <c r="J156" i="3"/>
  <c r="BK153" i="3"/>
  <c r="BI153" i="3"/>
  <c r="BH153" i="3"/>
  <c r="BG153" i="3"/>
  <c r="BF153" i="3"/>
  <c r="T153" i="3"/>
  <c r="R153" i="3"/>
  <c r="P153" i="3"/>
  <c r="J153" i="3"/>
  <c r="BE153" i="3" s="1"/>
  <c r="BK150" i="3"/>
  <c r="BK149" i="3" s="1"/>
  <c r="J149" i="3" s="1"/>
  <c r="J61" i="3" s="1"/>
  <c r="BI150" i="3"/>
  <c r="BH150" i="3"/>
  <c r="BG150" i="3"/>
  <c r="BF150" i="3"/>
  <c r="T150" i="3"/>
  <c r="R150" i="3"/>
  <c r="R149" i="3" s="1"/>
  <c r="P150" i="3"/>
  <c r="J150" i="3"/>
  <c r="BE150" i="3" s="1"/>
  <c r="T149" i="3"/>
  <c r="P149" i="3"/>
  <c r="BK146" i="3"/>
  <c r="BI146" i="3"/>
  <c r="BH146" i="3"/>
  <c r="BG146" i="3"/>
  <c r="BF146" i="3"/>
  <c r="T146" i="3"/>
  <c r="R146" i="3"/>
  <c r="P146" i="3"/>
  <c r="J146" i="3"/>
  <c r="BE146" i="3" s="1"/>
  <c r="BK143" i="3"/>
  <c r="BK138" i="3" s="1"/>
  <c r="BI143" i="3"/>
  <c r="BH143" i="3"/>
  <c r="BG143" i="3"/>
  <c r="BF143" i="3"/>
  <c r="BE143" i="3"/>
  <c r="T143" i="3"/>
  <c r="R143" i="3"/>
  <c r="P143" i="3"/>
  <c r="J143" i="3"/>
  <c r="BK139" i="3"/>
  <c r="BI139" i="3"/>
  <c r="BH139" i="3"/>
  <c r="BG139" i="3"/>
  <c r="BF139" i="3"/>
  <c r="BE139" i="3"/>
  <c r="T139" i="3"/>
  <c r="T138" i="3" s="1"/>
  <c r="R139" i="3"/>
  <c r="P139" i="3"/>
  <c r="P138" i="3" s="1"/>
  <c r="P137" i="3" s="1"/>
  <c r="J139" i="3"/>
  <c r="R138" i="3"/>
  <c r="R137" i="3" s="1"/>
  <c r="BK134" i="3"/>
  <c r="BI134" i="3"/>
  <c r="BH134" i="3"/>
  <c r="BG134" i="3"/>
  <c r="BF134" i="3"/>
  <c r="BE134" i="3"/>
  <c r="T134" i="3"/>
  <c r="R134" i="3"/>
  <c r="P134" i="3"/>
  <c r="J134" i="3"/>
  <c r="BK130" i="3"/>
  <c r="BI130" i="3"/>
  <c r="BH130" i="3"/>
  <c r="BG130" i="3"/>
  <c r="BF130" i="3"/>
  <c r="BE130" i="3"/>
  <c r="T130" i="3"/>
  <c r="R130" i="3"/>
  <c r="P130" i="3"/>
  <c r="J130" i="3"/>
  <c r="BK127" i="3"/>
  <c r="BI127" i="3"/>
  <c r="BH127" i="3"/>
  <c r="BG127" i="3"/>
  <c r="BF127" i="3"/>
  <c r="T127" i="3"/>
  <c r="R127" i="3"/>
  <c r="P127" i="3"/>
  <c r="J127" i="3"/>
  <c r="BE127" i="3" s="1"/>
  <c r="BK123" i="3"/>
  <c r="BI123" i="3"/>
  <c r="BH123" i="3"/>
  <c r="BG123" i="3"/>
  <c r="BF123" i="3"/>
  <c r="T123" i="3"/>
  <c r="R123" i="3"/>
  <c r="P123" i="3"/>
  <c r="J123" i="3"/>
  <c r="BE123" i="3" s="1"/>
  <c r="BK120" i="3"/>
  <c r="BK119" i="3" s="1"/>
  <c r="BI120" i="3"/>
  <c r="BH120" i="3"/>
  <c r="BG120" i="3"/>
  <c r="BF120" i="3"/>
  <c r="T120" i="3"/>
  <c r="T119" i="3" s="1"/>
  <c r="R120" i="3"/>
  <c r="P120" i="3"/>
  <c r="P119" i="3" s="1"/>
  <c r="J120" i="3"/>
  <c r="BE120" i="3" s="1"/>
  <c r="R119" i="3"/>
  <c r="BK115" i="3"/>
  <c r="BI115" i="3"/>
  <c r="BH115" i="3"/>
  <c r="BG115" i="3"/>
  <c r="BF115" i="3"/>
  <c r="T115" i="3"/>
  <c r="R115" i="3"/>
  <c r="P115" i="3"/>
  <c r="J115" i="3"/>
  <c r="BE115" i="3" s="1"/>
  <c r="BK111" i="3"/>
  <c r="BI111" i="3"/>
  <c r="BH111" i="3"/>
  <c r="BG111" i="3"/>
  <c r="BF111" i="3"/>
  <c r="T111" i="3"/>
  <c r="R111" i="3"/>
  <c r="P111" i="3"/>
  <c r="J111" i="3"/>
  <c r="BE111" i="3" s="1"/>
  <c r="BK107" i="3"/>
  <c r="BI107" i="3"/>
  <c r="BH107" i="3"/>
  <c r="BG107" i="3"/>
  <c r="BF107" i="3"/>
  <c r="BE107" i="3"/>
  <c r="T107" i="3"/>
  <c r="R107" i="3"/>
  <c r="P107" i="3"/>
  <c r="J107" i="3"/>
  <c r="BK104" i="3"/>
  <c r="BI104" i="3"/>
  <c r="BH104" i="3"/>
  <c r="BG104" i="3"/>
  <c r="BF104" i="3"/>
  <c r="BE104" i="3"/>
  <c r="T104" i="3"/>
  <c r="R104" i="3"/>
  <c r="P104" i="3"/>
  <c r="J104" i="3"/>
  <c r="BK100" i="3"/>
  <c r="BI100" i="3"/>
  <c r="BH100" i="3"/>
  <c r="BG100" i="3"/>
  <c r="BF100" i="3"/>
  <c r="T100" i="3"/>
  <c r="R100" i="3"/>
  <c r="P100" i="3"/>
  <c r="J100" i="3"/>
  <c r="BE100" i="3" s="1"/>
  <c r="BK96" i="3"/>
  <c r="BI96" i="3"/>
  <c r="BH96" i="3"/>
  <c r="BG96" i="3"/>
  <c r="BF96" i="3"/>
  <c r="T96" i="3"/>
  <c r="R96" i="3"/>
  <c r="P96" i="3"/>
  <c r="J96" i="3"/>
  <c r="BE96" i="3" s="1"/>
  <c r="BK92" i="3"/>
  <c r="BI92" i="3"/>
  <c r="F35" i="3" s="1"/>
  <c r="BH92" i="3"/>
  <c r="BG92" i="3"/>
  <c r="BF92" i="3"/>
  <c r="BE92" i="3"/>
  <c r="T92" i="3"/>
  <c r="R92" i="3"/>
  <c r="R91" i="3" s="1"/>
  <c r="R90" i="3" s="1"/>
  <c r="R89" i="3" s="1"/>
  <c r="P92" i="3"/>
  <c r="J92" i="3"/>
  <c r="BK91" i="3"/>
  <c r="J91" i="3" s="1"/>
  <c r="J57" i="3" s="1"/>
  <c r="T91" i="3"/>
  <c r="T90" i="3" s="1"/>
  <c r="P91" i="3"/>
  <c r="F83" i="3"/>
  <c r="E81" i="3"/>
  <c r="F48" i="3"/>
  <c r="E46" i="3"/>
  <c r="J35" i="3"/>
  <c r="J34" i="3"/>
  <c r="J33" i="3"/>
  <c r="J22" i="3"/>
  <c r="E22" i="3"/>
  <c r="J86" i="3" s="1"/>
  <c r="J21" i="3"/>
  <c r="J19" i="3"/>
  <c r="E19" i="3"/>
  <c r="J85" i="3" s="1"/>
  <c r="J18" i="3"/>
  <c r="J16" i="3"/>
  <c r="E16" i="3"/>
  <c r="F86" i="3" s="1"/>
  <c r="J15" i="3"/>
  <c r="J13" i="3"/>
  <c r="E13" i="3"/>
  <c r="F85" i="3" s="1"/>
  <c r="J12" i="3"/>
  <c r="J10" i="3"/>
  <c r="J48" i="3" s="1"/>
  <c r="J83" i="3" l="1"/>
  <c r="F33" i="3"/>
  <c r="F34" i="3"/>
  <c r="J32" i="3"/>
  <c r="J31" i="3"/>
  <c r="P90" i="3"/>
  <c r="P89" i="3" s="1"/>
  <c r="BK90" i="3"/>
  <c r="J119" i="3"/>
  <c r="J58" i="3" s="1"/>
  <c r="J138" i="3"/>
  <c r="J60" i="3" s="1"/>
  <c r="BK137" i="3"/>
  <c r="J137" i="3" s="1"/>
  <c r="J59" i="3" s="1"/>
  <c r="T137" i="3"/>
  <c r="T89" i="3"/>
  <c r="F50" i="3"/>
  <c r="J50" i="3"/>
  <c r="F31" i="3"/>
  <c r="F51" i="3"/>
  <c r="J51" i="3"/>
  <c r="F32" i="3"/>
  <c r="J90" i="3" l="1"/>
  <c r="J56" i="3" s="1"/>
  <c r="BK89" i="3"/>
  <c r="J89" i="3" s="1"/>
  <c r="J55" i="3" l="1"/>
  <c r="J28" i="3"/>
  <c r="J37" i="3" s="1"/>
  <c r="J35" i="2" l="1"/>
  <c r="J34" i="2"/>
  <c r="AY55" i="1" s="1"/>
  <c r="J33" i="2"/>
  <c r="AX55" i="1" s="1"/>
  <c r="BI372" i="2"/>
  <c r="BH372" i="2"/>
  <c r="BG372" i="2"/>
  <c r="BF372" i="2"/>
  <c r="T372" i="2"/>
  <c r="R372" i="2"/>
  <c r="P372" i="2"/>
  <c r="BI367" i="2"/>
  <c r="BH367" i="2"/>
  <c r="BG367" i="2"/>
  <c r="BF367" i="2"/>
  <c r="T367" i="2"/>
  <c r="R367" i="2"/>
  <c r="P367" i="2"/>
  <c r="BI364" i="2"/>
  <c r="BH364" i="2"/>
  <c r="BG364" i="2"/>
  <c r="BF364" i="2"/>
  <c r="T364" i="2"/>
  <c r="T363" i="2" s="1"/>
  <c r="R364" i="2"/>
  <c r="R363" i="2"/>
  <c r="P364" i="2"/>
  <c r="P363" i="2" s="1"/>
  <c r="BI360" i="2"/>
  <c r="BH360" i="2"/>
  <c r="BG360" i="2"/>
  <c r="BF360" i="2"/>
  <c r="T360" i="2"/>
  <c r="R360" i="2"/>
  <c r="P360" i="2"/>
  <c r="BI357" i="2"/>
  <c r="BH357" i="2"/>
  <c r="BG357" i="2"/>
  <c r="BF357" i="2"/>
  <c r="T357" i="2"/>
  <c r="R357" i="2"/>
  <c r="P357" i="2"/>
  <c r="BI354" i="2"/>
  <c r="BH354" i="2"/>
  <c r="BG354" i="2"/>
  <c r="BF354" i="2"/>
  <c r="T354" i="2"/>
  <c r="R354" i="2"/>
  <c r="P354" i="2"/>
  <c r="BI351" i="2"/>
  <c r="BH351" i="2"/>
  <c r="BG351" i="2"/>
  <c r="BF351" i="2"/>
  <c r="T351" i="2"/>
  <c r="R351" i="2"/>
  <c r="P351" i="2"/>
  <c r="BI347" i="2"/>
  <c r="BH347" i="2"/>
  <c r="BG347" i="2"/>
  <c r="BF347" i="2"/>
  <c r="T347" i="2"/>
  <c r="R347" i="2"/>
  <c r="P347" i="2"/>
  <c r="BI344" i="2"/>
  <c r="BH344" i="2"/>
  <c r="BG344" i="2"/>
  <c r="BF344" i="2"/>
  <c r="T344" i="2"/>
  <c r="R344" i="2"/>
  <c r="P344" i="2"/>
  <c r="BI340" i="2"/>
  <c r="BH340" i="2"/>
  <c r="BG340" i="2"/>
  <c r="BF340" i="2"/>
  <c r="T340" i="2"/>
  <c r="R340" i="2"/>
  <c r="P340" i="2"/>
  <c r="BI337" i="2"/>
  <c r="BH337" i="2"/>
  <c r="BG337" i="2"/>
  <c r="BF337" i="2"/>
  <c r="T337" i="2"/>
  <c r="R337" i="2"/>
  <c r="P337" i="2"/>
  <c r="BI333" i="2"/>
  <c r="BH333" i="2"/>
  <c r="BG333" i="2"/>
  <c r="BF333" i="2"/>
  <c r="T333" i="2"/>
  <c r="R333" i="2"/>
  <c r="P333" i="2"/>
  <c r="BI330" i="2"/>
  <c r="BH330" i="2"/>
  <c r="BG330" i="2"/>
  <c r="BF330" i="2"/>
  <c r="T330" i="2"/>
  <c r="R330" i="2"/>
  <c r="P330" i="2"/>
  <c r="BI327" i="2"/>
  <c r="BH327" i="2"/>
  <c r="BG327" i="2"/>
  <c r="BF327" i="2"/>
  <c r="T327" i="2"/>
  <c r="R327" i="2"/>
  <c r="P327" i="2"/>
  <c r="BI324" i="2"/>
  <c r="BH324" i="2"/>
  <c r="BG324" i="2"/>
  <c r="BF324" i="2"/>
  <c r="T324" i="2"/>
  <c r="R324" i="2"/>
  <c r="P324" i="2"/>
  <c r="BI320" i="2"/>
  <c r="BH320" i="2"/>
  <c r="BG320" i="2"/>
  <c r="BF320" i="2"/>
  <c r="T320" i="2"/>
  <c r="R320" i="2"/>
  <c r="P320" i="2"/>
  <c r="BI316" i="2"/>
  <c r="BH316" i="2"/>
  <c r="BG316" i="2"/>
  <c r="BF316" i="2"/>
  <c r="T316" i="2"/>
  <c r="R316" i="2"/>
  <c r="P316" i="2"/>
  <c r="BI313" i="2"/>
  <c r="BH313" i="2"/>
  <c r="BG313" i="2"/>
  <c r="BF313" i="2"/>
  <c r="T313" i="2"/>
  <c r="R313" i="2"/>
  <c r="P313" i="2"/>
  <c r="BI309" i="2"/>
  <c r="BH309" i="2"/>
  <c r="BG309" i="2"/>
  <c r="BF309" i="2"/>
  <c r="T309" i="2"/>
  <c r="R309" i="2"/>
  <c r="P309" i="2"/>
  <c r="BI306" i="2"/>
  <c r="BH306" i="2"/>
  <c r="BG306" i="2"/>
  <c r="BF306" i="2"/>
  <c r="T306" i="2"/>
  <c r="R306" i="2"/>
  <c r="P306" i="2"/>
  <c r="BI303" i="2"/>
  <c r="BH303" i="2"/>
  <c r="BG303" i="2"/>
  <c r="BF303" i="2"/>
  <c r="T303" i="2"/>
  <c r="R303" i="2"/>
  <c r="P303" i="2"/>
  <c r="BI299" i="2"/>
  <c r="BH299" i="2"/>
  <c r="BG299" i="2"/>
  <c r="BF299" i="2"/>
  <c r="T299" i="2"/>
  <c r="R299" i="2"/>
  <c r="P299" i="2"/>
  <c r="BI296" i="2"/>
  <c r="BH296" i="2"/>
  <c r="BG296" i="2"/>
  <c r="BF296" i="2"/>
  <c r="T296" i="2"/>
  <c r="R296" i="2"/>
  <c r="P296" i="2"/>
  <c r="BI293" i="2"/>
  <c r="BH293" i="2"/>
  <c r="BG293" i="2"/>
  <c r="BF293" i="2"/>
  <c r="T293" i="2"/>
  <c r="R293" i="2"/>
  <c r="P293" i="2"/>
  <c r="BI289" i="2"/>
  <c r="BH289" i="2"/>
  <c r="BG289" i="2"/>
  <c r="BF289" i="2"/>
  <c r="T289" i="2"/>
  <c r="R289" i="2"/>
  <c r="P289" i="2"/>
  <c r="BI285" i="2"/>
  <c r="BH285" i="2"/>
  <c r="BG285" i="2"/>
  <c r="BF285" i="2"/>
  <c r="T285" i="2"/>
  <c r="R285" i="2"/>
  <c r="P285" i="2"/>
  <c r="BI282" i="2"/>
  <c r="BH282" i="2"/>
  <c r="BG282" i="2"/>
  <c r="BF282" i="2"/>
  <c r="T282" i="2"/>
  <c r="R282" i="2"/>
  <c r="P282" i="2"/>
  <c r="BI280" i="2"/>
  <c r="BH280" i="2"/>
  <c r="BG280" i="2"/>
  <c r="BF280" i="2"/>
  <c r="T280" i="2"/>
  <c r="R280" i="2"/>
  <c r="P280" i="2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73" i="2"/>
  <c r="BH273" i="2"/>
  <c r="BG273" i="2"/>
  <c r="BF273" i="2"/>
  <c r="T273" i="2"/>
  <c r="R273" i="2"/>
  <c r="P273" i="2"/>
  <c r="BI269" i="2"/>
  <c r="BH269" i="2"/>
  <c r="BG269" i="2"/>
  <c r="BF269" i="2"/>
  <c r="T269" i="2"/>
  <c r="R269" i="2"/>
  <c r="P269" i="2"/>
  <c r="BI266" i="2"/>
  <c r="BH266" i="2"/>
  <c r="BG266" i="2"/>
  <c r="BF266" i="2"/>
  <c r="T266" i="2"/>
  <c r="R266" i="2"/>
  <c r="P266" i="2"/>
  <c r="BI263" i="2"/>
  <c r="BH263" i="2"/>
  <c r="BG263" i="2"/>
  <c r="BF263" i="2"/>
  <c r="T263" i="2"/>
  <c r="R263" i="2"/>
  <c r="P263" i="2"/>
  <c r="BI259" i="2"/>
  <c r="BH259" i="2"/>
  <c r="BG259" i="2"/>
  <c r="BF259" i="2"/>
  <c r="T259" i="2"/>
  <c r="R259" i="2"/>
  <c r="P259" i="2"/>
  <c r="BI255" i="2"/>
  <c r="BH255" i="2"/>
  <c r="BG255" i="2"/>
  <c r="BF255" i="2"/>
  <c r="T255" i="2"/>
  <c r="R255" i="2"/>
  <c r="P255" i="2"/>
  <c r="BI252" i="2"/>
  <c r="BH252" i="2"/>
  <c r="BG252" i="2"/>
  <c r="BF252" i="2"/>
  <c r="T252" i="2"/>
  <c r="R252" i="2"/>
  <c r="P252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44" i="2"/>
  <c r="BH244" i="2"/>
  <c r="BG244" i="2"/>
  <c r="BF244" i="2"/>
  <c r="T244" i="2"/>
  <c r="R244" i="2"/>
  <c r="P244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5" i="2"/>
  <c r="BH235" i="2"/>
  <c r="BG235" i="2"/>
  <c r="BF235" i="2"/>
  <c r="T235" i="2"/>
  <c r="R235" i="2"/>
  <c r="P235" i="2"/>
  <c r="BI232" i="2"/>
  <c r="BH232" i="2"/>
  <c r="BG232" i="2"/>
  <c r="BF232" i="2"/>
  <c r="T232" i="2"/>
  <c r="R232" i="2"/>
  <c r="P232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4" i="2"/>
  <c r="BH224" i="2"/>
  <c r="BG224" i="2"/>
  <c r="BF224" i="2"/>
  <c r="T224" i="2"/>
  <c r="R224" i="2"/>
  <c r="P224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199" i="2"/>
  <c r="BH199" i="2"/>
  <c r="BG199" i="2"/>
  <c r="BF199" i="2"/>
  <c r="T199" i="2"/>
  <c r="R199" i="2"/>
  <c r="P199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7" i="2"/>
  <c r="BH187" i="2"/>
  <c r="BG187" i="2"/>
  <c r="BF187" i="2"/>
  <c r="T187" i="2"/>
  <c r="R187" i="2"/>
  <c r="P187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R181" i="2"/>
  <c r="P181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1" i="2"/>
  <c r="BH171" i="2"/>
  <c r="BG171" i="2"/>
  <c r="BF171" i="2"/>
  <c r="T171" i="2"/>
  <c r="R171" i="2"/>
  <c r="P171" i="2"/>
  <c r="BI168" i="2"/>
  <c r="BH168" i="2"/>
  <c r="BG168" i="2"/>
  <c r="BF168" i="2"/>
  <c r="T168" i="2"/>
  <c r="R168" i="2"/>
  <c r="P168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50" i="2"/>
  <c r="BH150" i="2"/>
  <c r="BG150" i="2"/>
  <c r="BF150" i="2"/>
  <c r="T150" i="2"/>
  <c r="R150" i="2"/>
  <c r="P150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39" i="2"/>
  <c r="BH139" i="2"/>
  <c r="BG139" i="2"/>
  <c r="BF139" i="2"/>
  <c r="T139" i="2"/>
  <c r="R139" i="2"/>
  <c r="P139" i="2"/>
  <c r="BI134" i="2"/>
  <c r="BH134" i="2"/>
  <c r="BG134" i="2"/>
  <c r="BF134" i="2"/>
  <c r="T134" i="2"/>
  <c r="R134" i="2"/>
  <c r="P134" i="2"/>
  <c r="BI130" i="2"/>
  <c r="BH130" i="2"/>
  <c r="BG130" i="2"/>
  <c r="BF130" i="2"/>
  <c r="T130" i="2"/>
  <c r="R130" i="2"/>
  <c r="P130" i="2"/>
  <c r="BI127" i="2"/>
  <c r="BH127" i="2"/>
  <c r="BG127" i="2"/>
  <c r="BF127" i="2"/>
  <c r="T127" i="2"/>
  <c r="R127" i="2"/>
  <c r="P127" i="2"/>
  <c r="BI123" i="2"/>
  <c r="BH123" i="2"/>
  <c r="BG123" i="2"/>
  <c r="BF123" i="2"/>
  <c r="T123" i="2"/>
  <c r="R123" i="2"/>
  <c r="P123" i="2"/>
  <c r="BI120" i="2"/>
  <c r="BH120" i="2"/>
  <c r="BG120" i="2"/>
  <c r="BF120" i="2"/>
  <c r="T120" i="2"/>
  <c r="R120" i="2"/>
  <c r="P120" i="2"/>
  <c r="BI115" i="2"/>
  <c r="BH115" i="2"/>
  <c r="BG115" i="2"/>
  <c r="BF115" i="2"/>
  <c r="T115" i="2"/>
  <c r="R115" i="2"/>
  <c r="P115" i="2"/>
  <c r="BI111" i="2"/>
  <c r="BH111" i="2"/>
  <c r="BG111" i="2"/>
  <c r="BF111" i="2"/>
  <c r="T111" i="2"/>
  <c r="R111" i="2"/>
  <c r="P111" i="2"/>
  <c r="BI107" i="2"/>
  <c r="BH107" i="2"/>
  <c r="BG107" i="2"/>
  <c r="BF107" i="2"/>
  <c r="T107" i="2"/>
  <c r="R107" i="2"/>
  <c r="P107" i="2"/>
  <c r="BI104" i="2"/>
  <c r="BH104" i="2"/>
  <c r="BG104" i="2"/>
  <c r="BF104" i="2"/>
  <c r="T104" i="2"/>
  <c r="R104" i="2"/>
  <c r="P104" i="2"/>
  <c r="BI100" i="2"/>
  <c r="BH100" i="2"/>
  <c r="BG100" i="2"/>
  <c r="BF100" i="2"/>
  <c r="T100" i="2"/>
  <c r="R100" i="2"/>
  <c r="P100" i="2"/>
  <c r="BI96" i="2"/>
  <c r="BH96" i="2"/>
  <c r="BG96" i="2"/>
  <c r="BF96" i="2"/>
  <c r="T96" i="2"/>
  <c r="R96" i="2"/>
  <c r="P96" i="2"/>
  <c r="BI92" i="2"/>
  <c r="BH92" i="2"/>
  <c r="BG92" i="2"/>
  <c r="BF92" i="2"/>
  <c r="T92" i="2"/>
  <c r="R92" i="2"/>
  <c r="P92" i="2"/>
  <c r="F83" i="2"/>
  <c r="E81" i="2"/>
  <c r="F48" i="2"/>
  <c r="E46" i="2"/>
  <c r="J22" i="2"/>
  <c r="E22" i="2"/>
  <c r="J86" i="2" s="1"/>
  <c r="J21" i="2"/>
  <c r="J19" i="2"/>
  <c r="E19" i="2"/>
  <c r="J85" i="2" s="1"/>
  <c r="J18" i="2"/>
  <c r="J16" i="2"/>
  <c r="E16" i="2"/>
  <c r="F51" i="2" s="1"/>
  <c r="J15" i="2"/>
  <c r="J13" i="2"/>
  <c r="E13" i="2"/>
  <c r="F85" i="2" s="1"/>
  <c r="J12" i="2"/>
  <c r="J10" i="2"/>
  <c r="J48" i="2"/>
  <c r="L50" i="1"/>
  <c r="AM50" i="1"/>
  <c r="AM49" i="1"/>
  <c r="L49" i="1"/>
  <c r="AM47" i="1"/>
  <c r="L47" i="1"/>
  <c r="L45" i="1"/>
  <c r="L44" i="1"/>
  <c r="BK239" i="2"/>
  <c r="J309" i="2"/>
  <c r="J224" i="2"/>
  <c r="BK184" i="2"/>
  <c r="BK324" i="2"/>
  <c r="BK357" i="2"/>
  <c r="BK159" i="2"/>
  <c r="J252" i="2"/>
  <c r="J360" i="2"/>
  <c r="BK212" i="2"/>
  <c r="BK303" i="2"/>
  <c r="J206" i="2"/>
  <c r="J184" i="2"/>
  <c r="J333" i="2"/>
  <c r="BK372" i="2"/>
  <c r="J357" i="2"/>
  <c r="BK320" i="2"/>
  <c r="J249" i="2"/>
  <c r="BK153" i="2"/>
  <c r="BK327" i="2"/>
  <c r="BK269" i="2"/>
  <c r="J139" i="2"/>
  <c r="BK344" i="2"/>
  <c r="J239" i="2"/>
  <c r="J96" i="2"/>
  <c r="BK273" i="2"/>
  <c r="BK337" i="2"/>
  <c r="BK146" i="2"/>
  <c r="J165" i="2"/>
  <c r="BK282" i="2"/>
  <c r="BK364" i="2"/>
  <c r="BK249" i="2"/>
  <c r="J107" i="2"/>
  <c r="BK181" i="2"/>
  <c r="J266" i="2"/>
  <c r="BK306" i="2"/>
  <c r="BK227" i="2"/>
  <c r="BK263" i="2"/>
  <c r="BK190" i="2"/>
  <c r="J111" i="2"/>
  <c r="J285" i="2"/>
  <c r="J229" i="2"/>
  <c r="BK127" i="2"/>
  <c r="BK289" i="2"/>
  <c r="J209" i="2"/>
  <c r="J364" i="2"/>
  <c r="BK224" i="2"/>
  <c r="BK266" i="2"/>
  <c r="J235" i="2"/>
  <c r="BK111" i="2"/>
  <c r="BK285" i="2"/>
  <c r="J153" i="2"/>
  <c r="BK360" i="2"/>
  <c r="BK199" i="2"/>
  <c r="J104" i="2"/>
  <c r="J303" i="2"/>
  <c r="BK330" i="2"/>
  <c r="BK232" i="2"/>
  <c r="BK96" i="2"/>
  <c r="BK143" i="2"/>
  <c r="BK316" i="2"/>
  <c r="BK115" i="2"/>
  <c r="J100" i="2"/>
  <c r="BK255" i="2"/>
  <c r="BK209" i="2"/>
  <c r="J143" i="2"/>
  <c r="BK293" i="2"/>
  <c r="J159" i="2"/>
  <c r="BK104" i="2"/>
  <c r="J269" i="2"/>
  <c r="J156" i="2"/>
  <c r="J320" i="2"/>
  <c r="J367" i="2"/>
  <c r="BK150" i="2"/>
  <c r="J306" i="2"/>
  <c r="J181" i="2"/>
  <c r="BK229" i="2"/>
  <c r="J146" i="2"/>
  <c r="BK215" i="2"/>
  <c r="J347" i="2"/>
  <c r="J123" i="2"/>
  <c r="BK134" i="2"/>
  <c r="J244" i="2"/>
  <c r="J171" i="2"/>
  <c r="J92" i="2"/>
  <c r="J259" i="2"/>
  <c r="J193" i="2"/>
  <c r="BK347" i="2"/>
  <c r="J278" i="2"/>
  <c r="J316" i="2"/>
  <c r="J299" i="2"/>
  <c r="J162" i="2"/>
  <c r="BK241" i="2"/>
  <c r="J127" i="2"/>
  <c r="J227" i="2"/>
  <c r="BK123" i="2"/>
  <c r="J178" i="2"/>
  <c r="J282" i="2"/>
  <c r="J337" i="2"/>
  <c r="J232" i="2"/>
  <c r="BK278" i="2"/>
  <c r="J215" i="2"/>
  <c r="BK156" i="2"/>
  <c r="BK313" i="2"/>
  <c r="J203" i="2"/>
  <c r="BK351" i="2"/>
  <c r="BK247" i="2"/>
  <c r="BK92" i="2"/>
  <c r="J221" i="2"/>
  <c r="BK168" i="2"/>
  <c r="BK259" i="2"/>
  <c r="J330" i="2"/>
  <c r="BK235" i="2"/>
  <c r="J196" i="2"/>
  <c r="BK354" i="2"/>
  <c r="BK367" i="2"/>
  <c r="J190" i="2"/>
  <c r="J168" i="2"/>
  <c r="J340" i="2"/>
  <c r="BK203" i="2"/>
  <c r="BK296" i="2"/>
  <c r="J120" i="2"/>
  <c r="J289" i="2"/>
  <c r="BK218" i="2"/>
  <c r="BK196" i="2"/>
  <c r="BK162" i="2"/>
  <c r="BK139" i="2"/>
  <c r="BK309" i="2"/>
  <c r="J247" i="2"/>
  <c r="J150" i="2"/>
  <c r="BK120" i="2"/>
  <c r="J280" i="2"/>
  <c r="J263" i="2"/>
  <c r="BK193" i="2"/>
  <c r="BK107" i="2"/>
  <c r="BK333" i="2"/>
  <c r="J199" i="2"/>
  <c r="J327" i="2"/>
  <c r="BK175" i="2"/>
  <c r="J313" i="2"/>
  <c r="J351" i="2"/>
  <c r="BK206" i="2"/>
  <c r="J293" i="2"/>
  <c r="J296" i="2"/>
  <c r="J212" i="2"/>
  <c r="BK165" i="2"/>
  <c r="AS54" i="1"/>
  <c r="BK252" i="2"/>
  <c r="BK130" i="2"/>
  <c r="J324" i="2"/>
  <c r="J241" i="2"/>
  <c r="J130" i="2"/>
  <c r="BK340" i="2"/>
  <c r="J175" i="2"/>
  <c r="BK171" i="2"/>
  <c r="BK280" i="2"/>
  <c r="BK178" i="2"/>
  <c r="BK244" i="2"/>
  <c r="BK100" i="2"/>
  <c r="J372" i="2"/>
  <c r="BK187" i="2"/>
  <c r="BK276" i="2"/>
  <c r="BK299" i="2"/>
  <c r="BK221" i="2"/>
  <c r="J187" i="2"/>
  <c r="J115" i="2"/>
  <c r="J276" i="2"/>
  <c r="J354" i="2"/>
  <c r="J273" i="2"/>
  <c r="J134" i="2"/>
  <c r="J344" i="2"/>
  <c r="J218" i="2"/>
  <c r="J255" i="2"/>
  <c r="P91" i="2" l="1"/>
  <c r="R149" i="2"/>
  <c r="T272" i="2"/>
  <c r="T91" i="2"/>
  <c r="P149" i="2"/>
  <c r="BK202" i="2"/>
  <c r="J202" i="2"/>
  <c r="J63" i="2"/>
  <c r="T243" i="2"/>
  <c r="R272" i="2"/>
  <c r="R288" i="2"/>
  <c r="T119" i="2"/>
  <c r="T138" i="2"/>
  <c r="T202" i="2"/>
  <c r="BK288" i="2"/>
  <c r="J288" i="2"/>
  <c r="J68" i="2" s="1"/>
  <c r="R138" i="2"/>
  <c r="R202" i="2"/>
  <c r="P258" i="2"/>
  <c r="BK119" i="2"/>
  <c r="J119" i="2"/>
  <c r="J58" i="2"/>
  <c r="BK174" i="2"/>
  <c r="J174" i="2" s="1"/>
  <c r="J62" i="2" s="1"/>
  <c r="BK319" i="2"/>
  <c r="J319" i="2"/>
  <c r="J69" i="2" s="1"/>
  <c r="BK91" i="2"/>
  <c r="J91" i="2"/>
  <c r="J57" i="2"/>
  <c r="BK138" i="2"/>
  <c r="J138" i="2" s="1"/>
  <c r="J60" i="2" s="1"/>
  <c r="T174" i="2"/>
  <c r="R238" i="2"/>
  <c r="BK258" i="2"/>
  <c r="J258" i="2"/>
  <c r="J66" i="2"/>
  <c r="P319" i="2"/>
  <c r="P119" i="2"/>
  <c r="T149" i="2"/>
  <c r="BK238" i="2"/>
  <c r="J238" i="2" s="1"/>
  <c r="J64" i="2" s="1"/>
  <c r="T238" i="2"/>
  <c r="T258" i="2"/>
  <c r="R319" i="2"/>
  <c r="BK366" i="2"/>
  <c r="J366" i="2"/>
  <c r="J71" i="2"/>
  <c r="R119" i="2"/>
  <c r="P174" i="2"/>
  <c r="R243" i="2"/>
  <c r="R258" i="2"/>
  <c r="T288" i="2"/>
  <c r="P366" i="2"/>
  <c r="R91" i="2"/>
  <c r="R90" i="2"/>
  <c r="P138" i="2"/>
  <c r="R174" i="2"/>
  <c r="BK243" i="2"/>
  <c r="J243" i="2"/>
  <c r="J65" i="2" s="1"/>
  <c r="BK272" i="2"/>
  <c r="J272" i="2"/>
  <c r="J67" i="2"/>
  <c r="P288" i="2"/>
  <c r="R366" i="2"/>
  <c r="BK149" i="2"/>
  <c r="J149" i="2"/>
  <c r="J61" i="2" s="1"/>
  <c r="P202" i="2"/>
  <c r="P238" i="2"/>
  <c r="P243" i="2"/>
  <c r="P272" i="2"/>
  <c r="T319" i="2"/>
  <c r="T366" i="2"/>
  <c r="BK363" i="2"/>
  <c r="J363" i="2" s="1"/>
  <c r="J70" i="2" s="1"/>
  <c r="J50" i="2"/>
  <c r="J83" i="2"/>
  <c r="BE96" i="2"/>
  <c r="BE111" i="2"/>
  <c r="BE303" i="2"/>
  <c r="BE344" i="2"/>
  <c r="BE347" i="2"/>
  <c r="BE357" i="2"/>
  <c r="F50" i="2"/>
  <c r="F86" i="2"/>
  <c r="BE115" i="2"/>
  <c r="BE143" i="2"/>
  <c r="BE168" i="2"/>
  <c r="BE190" i="2"/>
  <c r="BE266" i="2"/>
  <c r="BE289" i="2"/>
  <c r="BE296" i="2"/>
  <c r="BE324" i="2"/>
  <c r="BE351" i="2"/>
  <c r="J51" i="2"/>
  <c r="BE139" i="2"/>
  <c r="BE199" i="2"/>
  <c r="BE203" i="2"/>
  <c r="BE252" i="2"/>
  <c r="BE299" i="2"/>
  <c r="BE337" i="2"/>
  <c r="BE100" i="2"/>
  <c r="BE156" i="2"/>
  <c r="BE159" i="2"/>
  <c r="BE162" i="2"/>
  <c r="BE193" i="2"/>
  <c r="BE218" i="2"/>
  <c r="BE221" i="2"/>
  <c r="BE255" i="2"/>
  <c r="BE316" i="2"/>
  <c r="BE92" i="2"/>
  <c r="BE104" i="2"/>
  <c r="BE107" i="2"/>
  <c r="BE120" i="2"/>
  <c r="BE123" i="2"/>
  <c r="BE165" i="2"/>
  <c r="BE178" i="2"/>
  <c r="BE184" i="2"/>
  <c r="BE206" i="2"/>
  <c r="BE259" i="2"/>
  <c r="BE276" i="2"/>
  <c r="BE306" i="2"/>
  <c r="BE309" i="2"/>
  <c r="BE313" i="2"/>
  <c r="BE327" i="2"/>
  <c r="BE333" i="2"/>
  <c r="BE127" i="2"/>
  <c r="BE187" i="2"/>
  <c r="BE212" i="2"/>
  <c r="BE241" i="2"/>
  <c r="BE263" i="2"/>
  <c r="BE285" i="2"/>
  <c r="BE320" i="2"/>
  <c r="BE181" i="2"/>
  <c r="BE209" i="2"/>
  <c r="BE269" i="2"/>
  <c r="BE364" i="2"/>
  <c r="BE367" i="2"/>
  <c r="BE372" i="2"/>
  <c r="BE130" i="2"/>
  <c r="BE146" i="2"/>
  <c r="BE153" i="2"/>
  <c r="BE171" i="2"/>
  <c r="BE196" i="2"/>
  <c r="BE278" i="2"/>
  <c r="BE280" i="2"/>
  <c r="BE282" i="2"/>
  <c r="BE293" i="2"/>
  <c r="BE330" i="2"/>
  <c r="BE340" i="2"/>
  <c r="BE354" i="2"/>
  <c r="BE360" i="2"/>
  <c r="BE134" i="2"/>
  <c r="BE235" i="2"/>
  <c r="BE247" i="2"/>
  <c r="BE273" i="2"/>
  <c r="BE215" i="2"/>
  <c r="BE229" i="2"/>
  <c r="BE239" i="2"/>
  <c r="BE150" i="2"/>
  <c r="BE175" i="2"/>
  <c r="BE224" i="2"/>
  <c r="BE227" i="2"/>
  <c r="BE232" i="2"/>
  <c r="BE244" i="2"/>
  <c r="BE249" i="2"/>
  <c r="F32" i="2"/>
  <c r="BA55" i="1"/>
  <c r="BA54" i="1"/>
  <c r="AW54" i="1" s="1"/>
  <c r="AK30" i="1" s="1"/>
  <c r="F33" i="2"/>
  <c r="BB55" i="1"/>
  <c r="BB54" i="1" s="1"/>
  <c r="AX54" i="1" s="1"/>
  <c r="F35" i="2"/>
  <c r="BD55" i="1"/>
  <c r="BD54" i="1" s="1"/>
  <c r="W33" i="1" s="1"/>
  <c r="J32" i="2"/>
  <c r="AW55" i="1"/>
  <c r="F34" i="2"/>
  <c r="BC55" i="1"/>
  <c r="BC54" i="1"/>
  <c r="AY54" i="1"/>
  <c r="P137" i="2" l="1"/>
  <c r="T90" i="2"/>
  <c r="R137" i="2"/>
  <c r="R89" i="2"/>
  <c r="T137" i="2"/>
  <c r="P90" i="2"/>
  <c r="P89" i="2"/>
  <c r="AU55" i="1"/>
  <c r="AU54" i="1" s="1"/>
  <c r="BK137" i="2"/>
  <c r="J137" i="2" s="1"/>
  <c r="J59" i="2" s="1"/>
  <c r="BK90" i="2"/>
  <c r="J90" i="2"/>
  <c r="J56" i="2"/>
  <c r="F31" i="2"/>
  <c r="AZ55" i="1" s="1"/>
  <c r="AZ54" i="1" s="1"/>
  <c r="W29" i="1" s="1"/>
  <c r="W30" i="1"/>
  <c r="W31" i="1"/>
  <c r="W32" i="1"/>
  <c r="J31" i="2"/>
  <c r="AV55" i="1" s="1"/>
  <c r="AT55" i="1" s="1"/>
  <c r="T89" i="2" l="1"/>
  <c r="BK89" i="2"/>
  <c r="J89" i="2"/>
  <c r="J55" i="2" s="1"/>
  <c r="AV54" i="1"/>
  <c r="AK29" i="1" s="1"/>
  <c r="J28" i="2" l="1"/>
  <c r="AG55" i="1"/>
  <c r="AG54" i="1" s="1"/>
  <c r="AT54" i="1"/>
  <c r="AK26" i="1" l="1"/>
  <c r="AN54" i="1"/>
  <c r="J37" i="2"/>
  <c r="AN55" i="1"/>
  <c r="AK35" i="1"/>
</calcChain>
</file>

<file path=xl/sharedStrings.xml><?xml version="1.0" encoding="utf-8"?>
<sst xmlns="http://schemas.openxmlformats.org/spreadsheetml/2006/main" count="13652" uniqueCount="977">
  <si>
    <t>Export Komplet</t>
  </si>
  <si>
    <t>VZ</t>
  </si>
  <si>
    <t>2.0</t>
  </si>
  <si>
    <t/>
  </si>
  <si>
    <t>False</t>
  </si>
  <si>
    <t>{ad419423-759d-4e6d-9047-c9cfe640be3e}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</si>
  <si>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</si>
  <si>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</si>
  <si>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</si>
  <si>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</si>
  <si>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</si>
  <si>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</si>
  <si>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</si>
  <si>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</si>
  <si>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</si>
  <si>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2025-213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</si>
  <si>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</si>
  <si>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</si>
  <si>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sociálního zařízení DMZ - 1160, Nemocnice Chomutov</t>
  </si>
  <si>
    <t>KSO:</t>
  </si>
  <si>
    <t>CC-CZ:</t>
  </si>
  <si>
    <t>Místo:</t>
  </si>
  <si>
    <t xml:space="preserve"> </t>
  </si>
  <si>
    <t>Datum:</t>
  </si>
  <si>
    <t>5. 3. 2025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</si>
  <si>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</si>
  <si>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</si>
  <si>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</si>
  <si>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</si>
  <si>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</si>
  <si>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</si>
  <si>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</si>
  <si>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</si>
  <si>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</si>
  <si>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</si>
  <si>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</si>
  <si>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</si>
  <si>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</si>
  <si>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</si>
  <si>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</si>
  <si>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</si>
  <si>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</si>
  <si>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</si>
  <si>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</si>
  <si>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</si>
  <si>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</si>
  <si>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</si>
  <si>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</si>
  <si>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</si>
  <si>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</si>
  <si>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</si>
  <si>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</si>
  <si>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</si>
  <si>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</si>
  <si>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</si>
  <si>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</si>
  <si>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</si>
  <si>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</si>
  <si>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</si>
  <si>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</si>
  <si>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</si>
  <si>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</si>
  <si>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</si>
  <si>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</si>
  <si>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</si>
  <si>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</si>
  <si>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</si>
  <si>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</si>
  <si>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</si>
  <si>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</si>
  <si>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</si>
  <si>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</si>
  <si>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</si>
  <si>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</si>
  <si>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</si>
  <si>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</si>
  <si>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</si>
  <si>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</si>
  <si>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</si>
  <si>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</si>
  <si>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</si>
  <si>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</si>
  <si>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</si>
  <si>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</si>
  <si>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</si>
  <si>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</si>
  <si>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</si>
  <si>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</si>
  <si>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</si>
  <si>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</si>
  <si>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</si>
  <si>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</si>
  <si>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</si>
  <si>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</si>
  <si>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</si>
  <si>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</si>
  <si>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</si>
  <si>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</si>
  <si>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</si>
  <si>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</si>
  <si>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</si>
  <si>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</si>
  <si>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</si>
  <si>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</si>
  <si>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</si>
  <si>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</si>
  <si>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</si>
  <si>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</si>
  <si>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</si>
  <si>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</si>
  <si>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</si>
  <si>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</si>
  <si>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</si>
  <si>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</si>
  <si>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</si>
  <si>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</si>
  <si>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</si>
  <si>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949101111</t>
  </si>
  <si>
    <t>Lešení pomocné pro objekty pozemních staveb s lešeňovou podlahou v do 1,9 m zatížení do 150 kg/m2</t>
  </si>
  <si>
    <t>m2</t>
  </si>
  <si>
    <t>CS ÚRS 2025 01</t>
  </si>
  <si>
    <t>4</t>
  </si>
  <si>
    <t>1908828237</t>
  </si>
  <si>
    <t>PP</t>
  </si>
  <si>
    <t>Lešení pomocné pracovní pro objekty pozemních staveb pro zatížení do 150 kg/m2, o výšce lešeňové podlahy do 1,9 m</t>
  </si>
  <si>
    <t>Online PSC</t>
  </si>
  <si>
    <t>https://podminky.urs.cz/item/CS_URS_2025_01/949101111</t>
  </si>
  <si>
    <t>VV</t>
  </si>
  <si>
    <t>2,6*2</t>
  </si>
  <si>
    <t>952901111</t>
  </si>
  <si>
    <t>Vyčištění budov bytové a občanské výstavby při výšce podlaží do 4 m</t>
  </si>
  <si>
    <t>1494216464</t>
  </si>
  <si>
    <t>Vyčištění budov nebo objektů před předáním do užívání budov bytové nebo občanské výstavby, světlé výšky podlaží do 4 m</t>
  </si>
  <si>
    <t>https://podminky.urs.cz/item/CS_URS_2025_01/952901111</t>
  </si>
  <si>
    <t>3</t>
  </si>
  <si>
    <t>965042121</t>
  </si>
  <si>
    <t>Bourání podkladů pod dlažby nebo mazanin betonových nebo z litého asfaltu tl do 100 mm pl do 1 m2</t>
  </si>
  <si>
    <t>m3</t>
  </si>
  <si>
    <t>1031839128</t>
  </si>
  <si>
    <t>Bourání mazanin betonových nebo z litého asfaltu tl. do 100 mm, plochy do 1 m2</t>
  </si>
  <si>
    <t>https://podminky.urs.cz/item/CS_URS_2025_01/965042121</t>
  </si>
  <si>
    <t>"vybourání výškového schodu"0,9*1*0,1</t>
  </si>
  <si>
    <t>965049111</t>
  </si>
  <si>
    <t>Příplatek k bourání betonových mazanin za bourání mazanin se svařovanou sítí tl do 100 mm</t>
  </si>
  <si>
    <t>1745164873</t>
  </si>
  <si>
    <t>Bourání mazanin Příplatek k cenám za bourání mazanin betonových se svařovanou sítí, tl. do 100 mm</t>
  </si>
  <si>
    <t>https://podminky.urs.cz/item/CS_URS_2025_01/965049111</t>
  </si>
  <si>
    <t>5</t>
  </si>
  <si>
    <t>965081223</t>
  </si>
  <si>
    <t>Bourání podlah z dlaždic keramických nebo xylolitových tl přes 10 mm plochy přes 1 m2</t>
  </si>
  <si>
    <t>-1029101308</t>
  </si>
  <si>
    <t>Bourání podlah z dlaždic bez podkladního lože nebo mazaniny, s jakoukoliv výplní spár keramických nebo xylolitových tl. přes 10 mm plochy přes 1 m2</t>
  </si>
  <si>
    <t>https://podminky.urs.cz/item/CS_URS_2025_01/965081223</t>
  </si>
  <si>
    <t>6</t>
  </si>
  <si>
    <t>968062455</t>
  </si>
  <si>
    <t>Vybourání dřevěných dveřních zárubní pl do 2 m2</t>
  </si>
  <si>
    <t>88152816</t>
  </si>
  <si>
    <t>Vybourání dřevěných rámů oken s křídly, dveřních zárubní, vrat, stěn, ostění nebo obkladů dveřních zárubní, plochy do 2 m2</t>
  </si>
  <si>
    <t>https://podminky.urs.cz/item/CS_URS_2025_01/968062455</t>
  </si>
  <si>
    <t>0,6*1,97</t>
  </si>
  <si>
    <t>7</t>
  </si>
  <si>
    <t>978059541</t>
  </si>
  <si>
    <t>Odsekání a odebrání obkladů stěn z vnitřních obkládaček plochy přes 1 m2</t>
  </si>
  <si>
    <t>-517539790</t>
  </si>
  <si>
    <t>Odsekání obkladů stěn včetně otlučení podkladní omítky až na zdivo z obkládaček vnitřních, z jakýchkoliv materiálů, plochy přes 1 m2</t>
  </si>
  <si>
    <t>https://podminky.urs.cz/item/CS_URS_2025_01/978059541</t>
  </si>
  <si>
    <t>(2,6+2)*2*2+1*2*2-0,6*1,97</t>
  </si>
  <si>
    <t>997</t>
  </si>
  <si>
    <t>Doprava suti a vybouraných hmot</t>
  </si>
  <si>
    <t>8</t>
  </si>
  <si>
    <t>997013214</t>
  </si>
  <si>
    <t>Vnitrostaveništní doprava suti a vybouraných hmot pro budovy v přes 12 do 15 m ručně</t>
  </si>
  <si>
    <t>t</t>
  </si>
  <si>
    <t>951081209</t>
  </si>
  <si>
    <t>Vnitrostaveništní doprava suti a vybouraných hmot vodorovně do 50 m s naložením ručně pro budovy a haly výšky přes 12 do 15 m</t>
  </si>
  <si>
    <t>https://podminky.urs.cz/item/CS_URS_2025_01/997013214</t>
  </si>
  <si>
    <t>997013219</t>
  </si>
  <si>
    <t>Příplatek k vnitrostaveništní dopravě suti a vybouraných hmot za zvětšenou dopravu suti ZKD 10 m</t>
  </si>
  <si>
    <t>-1708165172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</si>
  <si>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</si>
  <si>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https://podminky.urs.cz/item/CS_URS_2025_01/997013219</t>
  </si>
  <si>
    <t>2,148*10 'Přepočtené koeficientem množství</t>
  </si>
  <si>
    <t>10</t>
  </si>
  <si>
    <t>997013501</t>
  </si>
  <si>
    <t>Odvoz suti a vybouraných hmot na skládku nebo meziskládku do 1 km se složením</t>
  </si>
  <si>
    <t>-915259037</t>
  </si>
  <si>
    <t>Odvoz suti a vybouraných hmot na skládku nebo meziskládku se složením, na vzdálenost do 1 km</t>
  </si>
  <si>
    <t>https://podminky.urs.cz/item/CS_URS_2025_01/997013501</t>
  </si>
  <si>
    <t>11</t>
  </si>
  <si>
    <t>997013509</t>
  </si>
  <si>
    <t>Příplatek k odvozu suti a vybouraných hmot na skládku ZKD 1 km přes 1 km</t>
  </si>
  <si>
    <t>922308193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</si>
  <si>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</si>
  <si>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</si>
  <si>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2,148*14 'Přepočtené koeficientem množství</t>
  </si>
  <si>
    <t>997013871</t>
  </si>
  <si>
    <t>Poplatek za uložení stavebního odpadu na recyklační skládce (skládkovné) směsného stavebního a demoličního kód odpadu 17 09 04</t>
  </si>
  <si>
    <t>-1055044332</t>
  </si>
  <si>
    <t>Poplatek za uložení stavebního odpadu na recyklační skládce (skládkovné) směsného stavebního a demoličního zatříděného do Katalogu odpadů pod kódem 17 09 04</t>
  </si>
  <si>
    <t>https://podminky.urs.cz/item/CS_URS_2025_01/997013871</t>
  </si>
  <si>
    <t>PSV</t>
  </si>
  <si>
    <t>Práce a dodávky PSV</t>
  </si>
  <si>
    <t>711</t>
  </si>
  <si>
    <t>Izolace proti vodě, vlhkosti a plynům</t>
  </si>
  <si>
    <t>13</t>
  </si>
  <si>
    <t>711113121</t>
  </si>
  <si>
    <t>Izolace proti vlhkosti na svislé ploše za studena těsnicím nátěrem na bázi pryže (latexu) a bitumenů</t>
  </si>
  <si>
    <t>16</t>
  </si>
  <si>
    <t>-426833365</t>
  </si>
  <si>
    <t>Izolace proti zemní vlhkosti natěradly a tmely za studena na ploše svislé S těsnícím nátěrem na bázi pryže (latexu) a bitumenů</t>
  </si>
  <si>
    <t>https://podminky.urs.cz/item/CS_URS_2025_01/711113121</t>
  </si>
  <si>
    <t>14</t>
  </si>
  <si>
    <t>998711112</t>
  </si>
  <si>
    <t>Přesun hmot tonážní pro izolace proti vodě, vlhkosti a plynům s omezením mechanizace v objektech v přes 6 do 12 m</t>
  </si>
  <si>
    <t>-1133974086</t>
  </si>
  <si>
    <t>Přesun hmot pro izolace proti vodě, vlhkosti a plynům stanovený z hmotnosti přesunovaného materiálu vodorovná dopravní vzdálenost do 50 m s omezením mechanizace v objektech výšky přes 6 do 12 m</t>
  </si>
  <si>
    <t>https://podminky.urs.cz/item/CS_URS_2025_01/998711112</t>
  </si>
  <si>
    <t>15</t>
  </si>
  <si>
    <t>998711192</t>
  </si>
  <si>
    <t>Příplatek k přesunu hmot tonážnímu pro izolace proti vodě, vlhkosti a plynům za zvětšený přesun do 100 m</t>
  </si>
  <si>
    <t>1209920099</t>
  </si>
  <si>
    <t>Přesun hmot pro izolace proti vodě, vlhkosti a plynům stanovený z hmotnosti přesunovaného materiálu vodorovná dopravní vzdálenost do 50 m Příplatek k cenám za zvětšený přesun přes vymezenou vodorovnou dopravní vzdálenost do 100 m</t>
  </si>
  <si>
    <t>https://podminky.urs.cz/item/CS_URS_2025_01/998711192</t>
  </si>
  <si>
    <t>721</t>
  </si>
  <si>
    <t>Zdravotechnika - vnitřní kanalizace</t>
  </si>
  <si>
    <t>721170972</t>
  </si>
  <si>
    <t>Potrubí z PVC krácení trub DN 50</t>
  </si>
  <si>
    <t>kus</t>
  </si>
  <si>
    <t>584103457</t>
  </si>
  <si>
    <t>Opravy odpadního potrubí plastového krácení trub DN 50</t>
  </si>
  <si>
    <t>https://podminky.urs.cz/item/CS_URS_2025_01/721170972</t>
  </si>
  <si>
    <t>17</t>
  </si>
  <si>
    <t>721170974</t>
  </si>
  <si>
    <t>Potrubí z PVC krácení trub DN 110</t>
  </si>
  <si>
    <t>755936103</t>
  </si>
  <si>
    <t>Opravy odpadního potrubí plastového krácení trub DN 110</t>
  </si>
  <si>
    <t>https://podminky.urs.cz/item/CS_URS_2025_01/721170974</t>
  </si>
  <si>
    <t>18</t>
  </si>
  <si>
    <t>721171912</t>
  </si>
  <si>
    <t>Potrubí z PP propojení potrubí DN 40</t>
  </si>
  <si>
    <t>-149768896</t>
  </si>
  <si>
    <t>Opravy odpadního potrubí plastového propojení dosavadního potrubí DN 40</t>
  </si>
  <si>
    <t>https://podminky.urs.cz/item/CS_URS_2025_01/721171912</t>
  </si>
  <si>
    <t>19</t>
  </si>
  <si>
    <t>721171915</t>
  </si>
  <si>
    <t>Potrubí z PP propojení potrubí DN 110</t>
  </si>
  <si>
    <t>-1943718279</t>
  </si>
  <si>
    <t>Opravy odpadního potrubí plastového propojení dosavadního potrubí DN 110</t>
  </si>
  <si>
    <t>https://podminky.urs.cz/item/CS_URS_2025_01/721171915</t>
  </si>
  <si>
    <t>20</t>
  </si>
  <si>
    <t>721210814</t>
  </si>
  <si>
    <t>Demontáž vpustí podlahových z kyselinovzdorné kameniny DN 125</t>
  </si>
  <si>
    <t>576429535</t>
  </si>
  <si>
    <t>Demontáž kanalizačního příslušenství vpustí podlahových z kyselinovzdorné kameniny DN 125</t>
  </si>
  <si>
    <t>https://podminky.urs.cz/item/CS_URS_2025_01/721210814</t>
  </si>
  <si>
    <t>721212123</t>
  </si>
  <si>
    <t>Odtokový sprchový žlab délky 800 mm s krycím roštem a zápachovou uzávěrkou</t>
  </si>
  <si>
    <t>393926760</t>
  </si>
  <si>
    <t>Odtokové sprchové žlaby se zápachovou uzávěrkou a krycím roštem délky 800 mm</t>
  </si>
  <si>
    <t>https://podminky.urs.cz/item/CS_URS_2025_01/721212123</t>
  </si>
  <si>
    <t>22</t>
  </si>
  <si>
    <t>998721122</t>
  </si>
  <si>
    <t>Přesun hmot tonážní pro vnitřní kanalizaci ruční v objektech v přes 6 do 12 m</t>
  </si>
  <si>
    <t>1178794673</t>
  </si>
  <si>
    <t>Přesun hmot pro vnitřní kanalizaci stanovený z hmotnosti přesunovaného materiálu vodorovná dopravní vzdálenost do 50 m ruční (bez užití mechanizace) v objektech výšky přes 6 do 12 m</t>
  </si>
  <si>
    <t>https://podminky.urs.cz/item/CS_URS_2025_01/998721122</t>
  </si>
  <si>
    <t>23</t>
  </si>
  <si>
    <t>998721129</t>
  </si>
  <si>
    <t>Příplatek k ručnímu přesunu hmot tonážnímu pro vnitřní kanalizaci za zvětšený přesun ZKD 50 m</t>
  </si>
  <si>
    <t>-827631483</t>
  </si>
  <si>
    <t>Přesun hmot pro vnitřní kanalizaci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</si>
  <si>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https://podminky.urs.cz/item/CS_URS_2025_01/998721129</t>
  </si>
  <si>
    <t>722</t>
  </si>
  <si>
    <t>Zdravotechnika - vnitřní vodovod</t>
  </si>
  <si>
    <t>24</t>
  </si>
  <si>
    <t>722170801</t>
  </si>
  <si>
    <t>Demontáž rozvodů vody z plastů D do 25</t>
  </si>
  <si>
    <t>m</t>
  </si>
  <si>
    <t>1173409663</t>
  </si>
  <si>
    <t>Demontáž rozvodů vody z plastů do Ø 25 mm</t>
  </si>
  <si>
    <t>https://podminky.urs.cz/item/CS_URS_2025_01/722170801</t>
  </si>
  <si>
    <t>25</t>
  </si>
  <si>
    <t>722170942</t>
  </si>
  <si>
    <t>Oprava potrubí PE spojka Gebo BI nátrubkové G 1/2</t>
  </si>
  <si>
    <t>-1211329484</t>
  </si>
  <si>
    <t>Oprava vodovodního potrubí z plastových trub spojky pro trubky nátrubkové G 1/2</t>
  </si>
  <si>
    <t>https://podminky.urs.cz/item/CS_URS_2025_01/722170942</t>
  </si>
  <si>
    <t>26</t>
  </si>
  <si>
    <t>722171912</t>
  </si>
  <si>
    <t>Potrubí plastové odříznutí trubky D přes 16 do 20 mm</t>
  </si>
  <si>
    <t>-746717667</t>
  </si>
  <si>
    <t>Odříznutí trubky nebo tvarovky u rozvodů vody z plastů D přes 16 do 20 mm</t>
  </si>
  <si>
    <t>https://podminky.urs.cz/item/CS_URS_2025_01/722171912</t>
  </si>
  <si>
    <t>27</t>
  </si>
  <si>
    <t>722174001</t>
  </si>
  <si>
    <t>Potrubí vodovodní plastové PPR svar polyfúze PN 16 D 16x2,2 mm</t>
  </si>
  <si>
    <t>1918586045</t>
  </si>
  <si>
    <t>Potrubí z plastových trubek z polypropylenu PPR svařovaných polyfúzně PN 16 (SDR 7,4) D 16 x 2,2</t>
  </si>
  <si>
    <t>https://podminky.urs.cz/item/CS_URS_2025_01/722174001</t>
  </si>
  <si>
    <t>28</t>
  </si>
  <si>
    <t>722181221</t>
  </si>
  <si>
    <t>Ochrana vodovodního potrubí přilepenými termoizolačními trubicemi z PE tl přes 6 do 9 mm DN do 22 mm</t>
  </si>
  <si>
    <t>-2030891116</t>
  </si>
  <si>
    <t>Ochrana potrubí termoizolačními trubicemi z pěnového polyetylenu PE přilepenými v příčných a podélných spojích, tloušťky izolace přes 6 do 9 mm, vnitřního průměru izolace DN do 22 mm</t>
  </si>
  <si>
    <t>https://podminky.urs.cz/item/CS_URS_2025_01/722181221</t>
  </si>
  <si>
    <t>29</t>
  </si>
  <si>
    <t>722190901</t>
  </si>
  <si>
    <t>Uzavření nebo otevření vodovodního potrubí při opravách</t>
  </si>
  <si>
    <t>1702737932</t>
  </si>
  <si>
    <t>Opravy ostatní uzavření nebo otevření vodovodního potrubí při opravách včetně vypuštění a napuštění</t>
  </si>
  <si>
    <t>https://podminky.urs.cz/item/CS_URS_2025_01/722190901</t>
  </si>
  <si>
    <t>30</t>
  </si>
  <si>
    <t>722290246</t>
  </si>
  <si>
    <t>Zkouška těsnosti vodovodního potrubí plastového DN do 40</t>
  </si>
  <si>
    <t>262449412</t>
  </si>
  <si>
    <t>Zkoušky, proplach a desinfekce vodovodního potrubí zkoušky těsnosti vodovodního potrubí plastového do DN 40</t>
  </si>
  <si>
    <t>https://podminky.urs.cz/item/CS_URS_2025_01/722290246</t>
  </si>
  <si>
    <t>31</t>
  </si>
  <si>
    <t>998722122</t>
  </si>
  <si>
    <t>Přesun hmot tonážní pro vnitřní vodovod ruční v objektech v přes 6 do 12 m</t>
  </si>
  <si>
    <t>1197849749</t>
  </si>
  <si>
    <t>Přesun hmot pro vnitřní vodovod stanovený z hmotnosti přesunovaného materiálu vodorovná dopravní vzdálenost do 50 m ruční (bez užití mechanizace) v objektech výšky přes 6 do 12 m</t>
  </si>
  <si>
    <t>https://podminky.urs.cz/item/CS_URS_2025_01/998722122</t>
  </si>
  <si>
    <t>32</t>
  </si>
  <si>
    <t>998722129</t>
  </si>
  <si>
    <t>Příplatek k ručnímu k přesunu hmot tonážnímu pro vnitřní vodovod za zvětšený přesun ZKD 50 m</t>
  </si>
  <si>
    <t>-1388324737</t>
  </si>
  <si>
    <t>Přesun hmot pro vnitřní vodovod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</si>
  <si>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https://podminky.urs.cz/item/CS_URS_2025_01/998722129</t>
  </si>
  <si>
    <t>725</t>
  </si>
  <si>
    <t>Zdravotechnika - zařizovací předměty</t>
  </si>
  <si>
    <t>33</t>
  </si>
  <si>
    <t>725110814</t>
  </si>
  <si>
    <t>Demontáž klozetu Kombi</t>
  </si>
  <si>
    <t>soubor</t>
  </si>
  <si>
    <t>1115990858</t>
  </si>
  <si>
    <t>Demontáž klozetů kombi</t>
  </si>
  <si>
    <t>https://podminky.urs.cz/item/CS_URS_2025_01/725110814</t>
  </si>
  <si>
    <t>34</t>
  </si>
  <si>
    <t>725112171</t>
  </si>
  <si>
    <t>Kombi klozet s hlubokým splachováním odpad vodorovný</t>
  </si>
  <si>
    <t>605645832</t>
  </si>
  <si>
    <t>Zařízení záchodů kombi klozety s hlubokým splachováním odpad vodorovný</t>
  </si>
  <si>
    <t>https://podminky.urs.cz/item/CS_URS_2025_01/725112171</t>
  </si>
  <si>
    <t>35</t>
  </si>
  <si>
    <t>725210821</t>
  </si>
  <si>
    <t>Demontáž umyvadel bez výtokových armatur</t>
  </si>
  <si>
    <t>-712297306</t>
  </si>
  <si>
    <t>Demontáž umyvadel bez výtokových armatur umyvadel</t>
  </si>
  <si>
    <t>https://podminky.urs.cz/item/CS_URS_2025_01/725210821</t>
  </si>
  <si>
    <t>36</t>
  </si>
  <si>
    <t>725211602</t>
  </si>
  <si>
    <t>Umyvadlo keramické bílé šířky 550 mm bez krytu na sifon připevněné na stěnu šrouby</t>
  </si>
  <si>
    <t>1849254604</t>
  </si>
  <si>
    <t>Umyvadla keramická bílá bez výtokových armatur připevněná na stěnu šrouby bez sloupu nebo krytu na sifon, šířka umyvadla 550 mm</t>
  </si>
  <si>
    <t>https://podminky.urs.cz/item/CS_URS_2025_01/725211602</t>
  </si>
  <si>
    <t>37</t>
  </si>
  <si>
    <t>725822613</t>
  </si>
  <si>
    <t>Baterie umyvadlová stojánková páková s výpustí</t>
  </si>
  <si>
    <t>1809365789</t>
  </si>
  <si>
    <t>Baterie umyvadlové stojánkové pákové s výpustí</t>
  </si>
  <si>
    <t>https://podminky.urs.cz/item/CS_URS_2025_01/725822613</t>
  </si>
  <si>
    <t>38</t>
  </si>
  <si>
    <t>725840850</t>
  </si>
  <si>
    <t>Demontáž baterie sprch diferenciální do G 3/4x1</t>
  </si>
  <si>
    <t>1731764230</t>
  </si>
  <si>
    <t>Demontáž baterií sprchových diferenciálních do G 3/4 x 1</t>
  </si>
  <si>
    <t>https://podminky.urs.cz/item/CS_URS_2025_01/725840850</t>
  </si>
  <si>
    <t>39</t>
  </si>
  <si>
    <t>725840860</t>
  </si>
  <si>
    <t>Demontáž ramen sprchových nebo sprch táhlových</t>
  </si>
  <si>
    <t>-1316254811</t>
  </si>
  <si>
    <t>Demontáž baterií sprchových diferenciálních sprchových ramen nebo sprch táhlových</t>
  </si>
  <si>
    <t>https://podminky.urs.cz/item/CS_URS_2025_01/725840860</t>
  </si>
  <si>
    <t>40</t>
  </si>
  <si>
    <t>725849411</t>
  </si>
  <si>
    <t>Montáž baterie sprchové nástěnná s nastavitelnou výškou sprchy</t>
  </si>
  <si>
    <t>2081631497</t>
  </si>
  <si>
    <t>Baterie sprchové montáž nástěnných baterií s nastavitelnou výškou sprchy</t>
  </si>
  <si>
    <t>https://podminky.urs.cz/item/CS_URS_2025_01/725849411</t>
  </si>
  <si>
    <t>41</t>
  </si>
  <si>
    <t>M</t>
  </si>
  <si>
    <t>55145588</t>
  </si>
  <si>
    <t>baterie sprchová bez příslušenství</t>
  </si>
  <si>
    <t>1796022883</t>
  </si>
  <si>
    <t>42</t>
  </si>
  <si>
    <t>725860811</t>
  </si>
  <si>
    <t>Demontáž uzávěrů zápachu jednoduchých</t>
  </si>
  <si>
    <t>814730615</t>
  </si>
  <si>
    <t>Demontáž zápachových uzávěrek pro zařizovací předměty jednoduchých</t>
  </si>
  <si>
    <t>https://podminky.urs.cz/item/CS_URS_2025_01/725860811</t>
  </si>
  <si>
    <t>43</t>
  </si>
  <si>
    <t>998725122</t>
  </si>
  <si>
    <t>Přesun hmot tonážní pro zařizovací předměty ruční v objektech v přes 6 do 12 m</t>
  </si>
  <si>
    <t>1126993237</t>
  </si>
  <si>
    <t>Přesun hmot pro zařizovací předměty stanovený z hmotnosti přesunovaného materiálu vodorovná dopravní vzdálenost do 50 m ruční (bez užití mechanizace) v objektech výšky přes 6 do 12 m</t>
  </si>
  <si>
    <t>https://podminky.urs.cz/item/CS_URS_2025_01/998725122</t>
  </si>
  <si>
    <t>44</t>
  </si>
  <si>
    <t>998725129</t>
  </si>
  <si>
    <t>Příplatek k ručnímu přesunu hmot tonážnímu pro zařizovací předměty za zvětšený přesun ZKD 50 m</t>
  </si>
  <si>
    <t>-147995162</t>
  </si>
  <si>
    <t>Přesun hmot pro zařizovací předměty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</si>
  <si>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https://podminky.urs.cz/item/CS_URS_2025_01/998725129</t>
  </si>
  <si>
    <t>741</t>
  </si>
  <si>
    <t>Elektroinstalace - silnoproud</t>
  </si>
  <si>
    <t>45</t>
  </si>
  <si>
    <t>741-01</t>
  </si>
  <si>
    <t>Úprava elektrorozvodů v SDK podhledu</t>
  </si>
  <si>
    <t>kpl</t>
  </si>
  <si>
    <t>408791744</t>
  </si>
  <si>
    <t>46</t>
  </si>
  <si>
    <t>741-02</t>
  </si>
  <si>
    <t>Demontáž svítidel , montáž a dodávka nových ,dle výběru investora - předpoklad ceny</t>
  </si>
  <si>
    <t>1718390381</t>
  </si>
  <si>
    <t>751</t>
  </si>
  <si>
    <t>Vzduchotechnika</t>
  </si>
  <si>
    <t>47</t>
  </si>
  <si>
    <t>751398021</t>
  </si>
  <si>
    <t>Montáž větrací mřížky stěnové do 0,040 m2</t>
  </si>
  <si>
    <t>1596773802</t>
  </si>
  <si>
    <t>Montáž ostatních zařízení větrací mřížky stěnové, průřezu do 0,040 m2</t>
  </si>
  <si>
    <t>https://podminky.urs.cz/item/CS_URS_2025_01/751398021</t>
  </si>
  <si>
    <t>48</t>
  </si>
  <si>
    <t>42972307</t>
  </si>
  <si>
    <t>mřížka stěnová otevřená jednořadá kovová úhel lamel 0° 400x300mm</t>
  </si>
  <si>
    <t>-1797755064</t>
  </si>
  <si>
    <t>49</t>
  </si>
  <si>
    <t>751398821</t>
  </si>
  <si>
    <t>Demontáž větrací mřížky stěnové průřezu do 0,040 m2</t>
  </si>
  <si>
    <t>843000376</t>
  </si>
  <si>
    <t>Demontáž ostatních zařízení větrací mřížky stěnové, průřezu do 0,040 m2</t>
  </si>
  <si>
    <t>https://podminky.urs.cz/item/CS_URS_2025_01/751398821</t>
  </si>
  <si>
    <t>50</t>
  </si>
  <si>
    <t>998751122</t>
  </si>
  <si>
    <t>Přesun hmot tonážní pro vzduchotechniku ruční v objektech v přes 12 do 24 m</t>
  </si>
  <si>
    <t>1991630642</t>
  </si>
  <si>
    <t>Přesun hmot pro vzduchotechniku stanovený z hmotnosti přesunovaného materiálu vodorovná dopravní vzdálenost do 100 m ruční (bez užití mechanizace) v objektech výšky přes 12 do 24 m</t>
  </si>
  <si>
    <t>https://podminky.urs.cz/item/CS_URS_2025_01/998751122</t>
  </si>
  <si>
    <t>51</t>
  </si>
  <si>
    <t>998751129</t>
  </si>
  <si>
    <t>Příplatek k ručnímu přesunu hmot tonážnímu pro vzduchotechniku za zvětšený přesun za ZKD 50 m</t>
  </si>
  <si>
    <t>-294991514</t>
  </si>
  <si>
    <t>Přesun hmot pro vzduchotechniku stanovený z hmotnosti přesunovaného materiálu vodorovná dopravní vzdálenost do 100 m Příplatek k cenám za ruční zvětšený přesun přes vymezenou vodorovnou dopravní vzdálenost za každých dalších započatých 50 m</t>
  </si>
  <si>
    <t>https://podminky.urs.cz/item/CS_URS_2025_01/998751129</t>
  </si>
  <si>
    <t>763</t>
  </si>
  <si>
    <t>Konstrukce suché výstavby</t>
  </si>
  <si>
    <t>52</t>
  </si>
  <si>
    <t>763131451</t>
  </si>
  <si>
    <t>SDK podhled deska 1xH2 12,5 bez izolace dvouvrstvá spodní kce profil CD+UD</t>
  </si>
  <si>
    <t>-1043982488</t>
  </si>
  <si>
    <t>Podhled ze sádrokartonových desek dvouvrstvá zavěšená spodní konstrukce z ocelových profilů CD, UD jednoduše opláštěná deskou impregnovanou H2, tl. 12,5 mm, bez izolace</t>
  </si>
  <si>
    <t>https://podminky.urs.cz/item/CS_URS_2025_01/763131451</t>
  </si>
  <si>
    <t>53</t>
  </si>
  <si>
    <t>763131714</t>
  </si>
  <si>
    <t>SDK podhled základní penetrační nátěr</t>
  </si>
  <si>
    <t>645326687</t>
  </si>
  <si>
    <t>Podhled ze sádrokartonových desek ostatní práce a konstrukce na podhledech ze sádrokartonových desek základní penetrační nátěr</t>
  </si>
  <si>
    <t>https://podminky.urs.cz/item/CS_URS_2025_01/763131714</t>
  </si>
  <si>
    <t>54</t>
  </si>
  <si>
    <t>998763332</t>
  </si>
  <si>
    <t>Přesun hmot tonážní pro konstrukce montované z desek ruční v objektech v přes 6 do 12 m</t>
  </si>
  <si>
    <t>-1073826109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</si>
  <si>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6 do 12 m</t>
  </si>
  <si>
    <t>https://podminky.urs.cz/item/CS_URS_2025_01/998763332</t>
  </si>
  <si>
    <t>55</t>
  </si>
  <si>
    <t>998763339</t>
  </si>
  <si>
    <t>Příplatek k ručnímu přesunu hmot tonážnímu pro konstrukce montované z desek za zvětšený přesun ZKD 50 m</t>
  </si>
  <si>
    <t>-1065971129</t>
  </si>
  <si>
    <t>Přesun hmot pro konstrukce montované z desek sádrokartonových, sádrovláknitých, cementovláknitých nebo cementových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</si>
  <si>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https://podminky.urs.cz/item/CS_URS_2025_01/998763339</t>
  </si>
  <si>
    <t>766</t>
  </si>
  <si>
    <t>Konstrukce truhlářské</t>
  </si>
  <si>
    <t>56</t>
  </si>
  <si>
    <t>766660001</t>
  </si>
  <si>
    <t>Montáž dveřních křídel otvíravých jednokřídlových š do 0,8 m do ocelové zárubně</t>
  </si>
  <si>
    <t>1323215317</t>
  </si>
  <si>
    <t>Montáž dveřních křídel dřevěných nebo plastových otevíravých do ocelové zárubně povrchově upravených jednokřídlových, šířky do 800 mm</t>
  </si>
  <si>
    <t>https://podminky.urs.cz/item/CS_URS_2025_01/766660001</t>
  </si>
  <si>
    <t>57</t>
  </si>
  <si>
    <t>61162084</t>
  </si>
  <si>
    <t>dveře jednokřídlé dřevotřískové povrch laminátový plné 600x1970-2100mm</t>
  </si>
  <si>
    <t>-362881273</t>
  </si>
  <si>
    <t>58</t>
  </si>
  <si>
    <t>766660751.R01</t>
  </si>
  <si>
    <t xml:space="preserve">Montáž dveřních doplňků dveřního kování interiérového </t>
  </si>
  <si>
    <t>-750459077</t>
  </si>
  <si>
    <t>59</t>
  </si>
  <si>
    <t>54914123</t>
  </si>
  <si>
    <t>dveřní kování interiérové rozetové klika/klika</t>
  </si>
  <si>
    <t>1256964516</t>
  </si>
  <si>
    <t>60</t>
  </si>
  <si>
    <t>998766122</t>
  </si>
  <si>
    <t>Přesun hmot tonážní pro kce truhlářské ruční v objektech v přes 6 do 12 m</t>
  </si>
  <si>
    <t>-327625639</t>
  </si>
  <si>
    <t>Přesun hmot pro konstrukce truhlářské stanovený z hmotnosti přesunovaného materiálu vodorovná dopravní vzdálenost do 50 m ruční (bez užití mechanizace) v objektech výšky přes 6 do 12 m</t>
  </si>
  <si>
    <t>https://podminky.urs.cz/item/CS_URS_2025_01/998766122</t>
  </si>
  <si>
    <t>61</t>
  </si>
  <si>
    <t>998766129</t>
  </si>
  <si>
    <t>Příplatek k ručnímu přesunu hmot tonážnímu pro kce truhlářské za zvětšený přesun ZKD 50 m</t>
  </si>
  <si>
    <t>731318943</t>
  </si>
  <si>
    <t>Přesun hmot pro konstrukce truhlářské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</si>
  <si>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https://podminky.urs.cz/item/CS_URS_2025_01/998766129</t>
  </si>
  <si>
    <t>771</t>
  </si>
  <si>
    <t>Podlahy z dlaždic</t>
  </si>
  <si>
    <t>62</t>
  </si>
  <si>
    <t>771111011</t>
  </si>
  <si>
    <t>Vysátí podkladu před pokládkou dlažby</t>
  </si>
  <si>
    <t>1130389079</t>
  </si>
  <si>
    <t>Příprava podkladu před provedením dlažby vysátí podlah</t>
  </si>
  <si>
    <t>https://podminky.urs.cz/item/CS_URS_2025_01/771111011</t>
  </si>
  <si>
    <t>5,2*2</t>
  </si>
  <si>
    <t>63</t>
  </si>
  <si>
    <t>771121011</t>
  </si>
  <si>
    <t>Nátěr penetrační na podlahu</t>
  </si>
  <si>
    <t>-1312566085</t>
  </si>
  <si>
    <t>Příprava podkladu před provedením dlažby nátěr penetrační na podlahu</t>
  </si>
  <si>
    <t>https://podminky.urs.cz/item/CS_URS_2025_01/771121011</t>
  </si>
  <si>
    <t>64</t>
  </si>
  <si>
    <t>771151012</t>
  </si>
  <si>
    <t>Samonivelační stěrka podlah pevnosti 20 MPa tl přes 3 do 5 mm</t>
  </si>
  <si>
    <t>167590769</t>
  </si>
  <si>
    <t>Příprava podkladu před provedením dlažby samonivelační stěrka min. pevnosti 20 MPa, tloušťky přes 3 do 5 mm</t>
  </si>
  <si>
    <t>https://podminky.urs.cz/item/CS_URS_2025_01/771151012</t>
  </si>
  <si>
    <t>65</t>
  </si>
  <si>
    <t>771574436</t>
  </si>
  <si>
    <t>Montáž podlah keramických reliéfních nebo z dekorů lepených cementovým flexibilním lepidlem přes 9 do 12 ks/m2</t>
  </si>
  <si>
    <t>1061975956</t>
  </si>
  <si>
    <t>Montáž podlah z dlaždic keramických lepených cementovým flexibilním lepidlem reliéfních nebo z dekorů, tloušťky do 10 mm přes 9 do 12 ks/m2</t>
  </si>
  <si>
    <t>https://podminky.urs.cz/item/CS_URS_2025_01/771574436</t>
  </si>
  <si>
    <t>P</t>
  </si>
  <si>
    <t>Poznámka k položce:_x000D_
dlažba o rozměru 300/300 mm, šedá</t>
  </si>
  <si>
    <t>66</t>
  </si>
  <si>
    <t>5976117.01</t>
  </si>
  <si>
    <t>dlažba keramická slinutá protiskluz povrch reliéfní/matný tl do 10mm přes 9 do 12ks/m2</t>
  </si>
  <si>
    <t>-2095475394</t>
  </si>
  <si>
    <t>5,2*1,15 'Přepočtené koeficientem množství</t>
  </si>
  <si>
    <t>67</t>
  </si>
  <si>
    <t>771591112</t>
  </si>
  <si>
    <t>Izolace pod dlažbu nátěrem nebo stěrkou ve dvou vrstvách</t>
  </si>
  <si>
    <t>-1195541423</t>
  </si>
  <si>
    <t>Izolace podlahy pod dlažbu nátěrem nebo stěrkou ve dvou vrstvách</t>
  </si>
  <si>
    <t>https://podminky.urs.cz/item/CS_URS_2025_01/771591112</t>
  </si>
  <si>
    <t>68</t>
  </si>
  <si>
    <t>771591115</t>
  </si>
  <si>
    <t>Podlahy spárování silikonem</t>
  </si>
  <si>
    <t>678674517</t>
  </si>
  <si>
    <t>Podlahy - dokončovací práce spárování silikonem</t>
  </si>
  <si>
    <t>https://podminky.urs.cz/item/CS_URS_2025_01/771591115</t>
  </si>
  <si>
    <t>(2+2,6)*2-0,6</t>
  </si>
  <si>
    <t>69</t>
  </si>
  <si>
    <t>998771122</t>
  </si>
  <si>
    <t>Přesun hmot tonážní pro podlahy z dlaždic ruční v objektech v přes 6 do 12 m</t>
  </si>
  <si>
    <t>236790417</t>
  </si>
  <si>
    <t>Přesun hmot pro podlahy z dlaždic stanovený z hmotnosti přesunovaného materiálu vodorovná dopravní vzdálenost do 50 m ruční (bez užití mechanizace) v objektech výšky přes 6 do 12 m</t>
  </si>
  <si>
    <t>https://podminky.urs.cz/item/CS_URS_2025_01/998771122</t>
  </si>
  <si>
    <t>70</t>
  </si>
  <si>
    <t>998771129</t>
  </si>
  <si>
    <t>Příplatek k ručnímu přesunu hmot tonážnímu pro podlahy z dlaždic za zvětšený přesun ZKD 50 m</t>
  </si>
  <si>
    <t>-1473656290</t>
  </si>
  <si>
    <t>Přesun hmot pro podlahy z dlaždic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</si>
  <si>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https://podminky.urs.cz/item/CS_URS_2025_01/998771129</t>
  </si>
  <si>
    <t>781</t>
  </si>
  <si>
    <t>Dokončovací práce - obklady</t>
  </si>
  <si>
    <t>71</t>
  </si>
  <si>
    <t>781111011</t>
  </si>
  <si>
    <t>Ometení (oprášení) stěny při přípravě podkladu</t>
  </si>
  <si>
    <t>-1501731649</t>
  </si>
  <si>
    <t>Příprava podkladu před provedením obkladu oprášení (ometení) stěny</t>
  </si>
  <si>
    <t>https://podminky.urs.cz/item/CS_URS_2025_01/781111011</t>
  </si>
  <si>
    <t>72</t>
  </si>
  <si>
    <t>781121011</t>
  </si>
  <si>
    <t>Nátěr penetrační na stěnu</t>
  </si>
  <si>
    <t>-960200845</t>
  </si>
  <si>
    <t>Příprava podkladu před provedením obkladu nátěr penetrační na stěnu</t>
  </si>
  <si>
    <t>https://podminky.urs.cz/item/CS_URS_2025_01/781121011</t>
  </si>
  <si>
    <t>73</t>
  </si>
  <si>
    <t>781151031</t>
  </si>
  <si>
    <t>Celoplošné vyrovnání podkladu stěrkou tl 3 mm</t>
  </si>
  <si>
    <t>-2090576451</t>
  </si>
  <si>
    <t>Příprava podkladu před provedením obkladu celoplošné vyrovnání podkladu stěrkou, tloušťky 3 mm</t>
  </si>
  <si>
    <t>https://podminky.urs.cz/item/CS_URS_2025_01/781151031</t>
  </si>
  <si>
    <t>74</t>
  </si>
  <si>
    <t>781151041</t>
  </si>
  <si>
    <t>Příplatek k cenám celoplošné vyrovnání stěrkou za každý další 1 mm přes tl 3 mm</t>
  </si>
  <si>
    <t>-1760938800</t>
  </si>
  <si>
    <t>Příprava podkladu před provedením obkladu celoplošné vyrovnání podkladu příplatek za každý další 1 mm tloušťky přes 3 mm</t>
  </si>
  <si>
    <t>https://podminky.urs.cz/item/CS_URS_2025_01/781151041</t>
  </si>
  <si>
    <t>75</t>
  </si>
  <si>
    <t>781472212</t>
  </si>
  <si>
    <t>Montáž obkladů keramických hladkých lepených cementovým flexibilním lepidlem přes 0,5 do 2 ks/m2</t>
  </si>
  <si>
    <t>444250570</t>
  </si>
  <si>
    <t>Montáž keramických obkladů stěn lepených cementovým flexibilním lepidlem hladkých přes 0,5 do 2 ks/m2</t>
  </si>
  <si>
    <t>https://podminky.urs.cz/item/CS_URS_2025_01/781472212</t>
  </si>
  <si>
    <t>Poznámka k položce:_x000D_
obklad o rozměru 600/300 mm, barva šedá/bílá</t>
  </si>
  <si>
    <t>76</t>
  </si>
  <si>
    <t>59761708</t>
  </si>
  <si>
    <t>obklad keramický nemrazuvzdorný povrch hladký/lesklý tl do 10mm přes 6 do 9ks/m2</t>
  </si>
  <si>
    <t>-218102878</t>
  </si>
  <si>
    <t>21,218*1,15 'Přepočtené koeficientem množství</t>
  </si>
  <si>
    <t>77</t>
  </si>
  <si>
    <t>781492211</t>
  </si>
  <si>
    <t>Montáž profilů rohových lepených flexibilním cementovým lepidlem</t>
  </si>
  <si>
    <t>-1759173364</t>
  </si>
  <si>
    <t>Obklad - dokončující práce montáž profilu lepeného flexibilním cementovým lepidlem rohového</t>
  </si>
  <si>
    <t>https://podminky.urs.cz/item/CS_URS_2025_01/781492211</t>
  </si>
  <si>
    <t>10*2</t>
  </si>
  <si>
    <t>78</t>
  </si>
  <si>
    <t>28342003</t>
  </si>
  <si>
    <t>lišta ukončovací z PVC 10mm</t>
  </si>
  <si>
    <t>848100512</t>
  </si>
  <si>
    <t>20*1,15 'Přepočtené koeficientem množství</t>
  </si>
  <si>
    <t>79</t>
  </si>
  <si>
    <t>781492251</t>
  </si>
  <si>
    <t>Montáž profilů ukončovacích lepených flexibilním cementovým lepidlem</t>
  </si>
  <si>
    <t>691118001</t>
  </si>
  <si>
    <t>Obklad - dokončující práce montáž profilu lepeného flexibilním cementovým lepidlem ukončovacího</t>
  </si>
  <si>
    <t>https://podminky.urs.cz/item/CS_URS_2025_01/781492251</t>
  </si>
  <si>
    <t>(2,6+2)*2+1+0,15+1-0,6</t>
  </si>
  <si>
    <t>80</t>
  </si>
  <si>
    <t>-1936069141</t>
  </si>
  <si>
    <t>10,75*1,15 'Přepočtené koeficientem množství</t>
  </si>
  <si>
    <t>81</t>
  </si>
  <si>
    <t>781495141</t>
  </si>
  <si>
    <t>Průnik obkladem kruhový do DN 30</t>
  </si>
  <si>
    <t>1066234026</t>
  </si>
  <si>
    <t>Obklad - dokončující práce průnik obkladem kruhový, bez izolace do DN 30</t>
  </si>
  <si>
    <t>https://podminky.urs.cz/item/CS_URS_2025_01/781495141</t>
  </si>
  <si>
    <t>82</t>
  </si>
  <si>
    <t>998781129</t>
  </si>
  <si>
    <t>Příplatek k ručnímu přesunu hmot tonážnímu pro obklady keramické za zvětšený přesun ZKD 50 m</t>
  </si>
  <si>
    <t>544238199</t>
  </si>
  <si>
    <t>Přesun hmot pro obklady keramické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</si>
  <si>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https://podminky.urs.cz/item/CS_URS_2025_01/998781129</t>
  </si>
  <si>
    <t>83</t>
  </si>
  <si>
    <t>998781192</t>
  </si>
  <si>
    <t>Příplatek k přesunu hmot tonážnímu pro obklady keramické za zvětšený přesun do 100 m</t>
  </si>
  <si>
    <t>-972239845</t>
  </si>
  <si>
    <t>Přesun hmot pro obklady keramické stanovený z hmotnosti přesunovaného materiálu vodorovná dopravní vzdálenost do 50 m Příplatek k cenám za zvětšený přesun přes vymezenou vodorovnou dopravní vzdálenost do 100 m</t>
  </si>
  <si>
    <t>https://podminky.urs.cz/item/CS_URS_2025_01/998781192</t>
  </si>
  <si>
    <t>783</t>
  </si>
  <si>
    <t>Dokončovací práce - nátěry</t>
  </si>
  <si>
    <t>84</t>
  </si>
  <si>
    <t>783317.R01</t>
  </si>
  <si>
    <t>Nátěr dveřných zárubní zabudovaných</t>
  </si>
  <si>
    <t>652093809</t>
  </si>
  <si>
    <t>784</t>
  </si>
  <si>
    <t>Dokončovací práce - malby a tapety</t>
  </si>
  <si>
    <t>85</t>
  </si>
  <si>
    <t>784121001</t>
  </si>
  <si>
    <t>Oškrabání malby v místnostech v do 3,80 m</t>
  </si>
  <si>
    <t>1576861590</t>
  </si>
  <si>
    <t>Oškrabání malby v místnostech výšky do 3,80 m</t>
  </si>
  <si>
    <t>https://podminky.urs.cz/item/CS_URS_2025_01/784121001</t>
  </si>
  <si>
    <t xml:space="preserve">stěny nad obkladem </t>
  </si>
  <si>
    <t>(2,6+2)*2*3,2-21,218</t>
  </si>
  <si>
    <t>86</t>
  </si>
  <si>
    <t>784211111</t>
  </si>
  <si>
    <t>Dvojnásobné bílé malby ze směsí za mokra velmi dobře oděruvzdorných v místnostech v do 3,80 m</t>
  </si>
  <si>
    <t>-2077505669</t>
  </si>
  <si>
    <t>Malby z malířských směsí oděruvzdorných za mokra dvojnásobné, bílé za mokra oděruvzdorné velmi dobře v místnostech výšky do 3,80 m</t>
  </si>
  <si>
    <t>https://podminky.urs.cz/item/CS_URS_2025_01/784211111</t>
  </si>
  <si>
    <t>8,22+(2,6*2)</t>
  </si>
  <si>
    <t>{ab19617e-c142-4baf-8ff9-b513ce0d81a1}</t>
  </si>
  <si>
    <t>Oprava sociálního zařízení DMZ 1171, Nemocnice Chomutov</t>
  </si>
  <si>
    <t>2,1*2</t>
  </si>
  <si>
    <t>2*2,1</t>
  </si>
  <si>
    <t>"vybourání výškového schodu"2*1*0,1</t>
  </si>
  <si>
    <t>0,6*1,97*2</t>
  </si>
  <si>
    <t>(2,1+2)*2*2+2*1*2-2*0,6*1,97</t>
  </si>
  <si>
    <t>2,206*10 'Přepočtené koeficientem množství</t>
  </si>
  <si>
    <t>2,206*14 'Přepočtené koeficientem množství</t>
  </si>
  <si>
    <t>-1711984566</t>
  </si>
  <si>
    <t>-1130971230</t>
  </si>
  <si>
    <t>725291668</t>
  </si>
  <si>
    <t>Montáž madla invalidního rovného</t>
  </si>
  <si>
    <t>140904364</t>
  </si>
  <si>
    <t>Montáž doplňků zařízení koupelen a záchodů madla invalidního rovného</t>
  </si>
  <si>
    <t>https://podminky.urs.cz/item/CS_URS_2025_01/725291668</t>
  </si>
  <si>
    <t>55147053</t>
  </si>
  <si>
    <t>madlo invalidní rovné bílé 600mm</t>
  </si>
  <si>
    <t>-1580685577</t>
  </si>
  <si>
    <t>55147055</t>
  </si>
  <si>
    <t>madlo invalidní rovné bílé 800mm</t>
  </si>
  <si>
    <t>-251722590</t>
  </si>
  <si>
    <t>725291670</t>
  </si>
  <si>
    <t>Montáž madla invalidního krakorcového sklopného</t>
  </si>
  <si>
    <t>CS ÚRS 2024 01</t>
  </si>
  <si>
    <t>1515461899</t>
  </si>
  <si>
    <t>Montáž doplňků zařízení koupelen a záchodů madla invalidního krakorcového sklopného</t>
  </si>
  <si>
    <t>https://podminky.urs.cz/item/CS_URS_2024_01/725291670</t>
  </si>
  <si>
    <t>55147060</t>
  </si>
  <si>
    <t>madlo invalidní krakorcové sklopné bílé 600mm</t>
  </si>
  <si>
    <t>1100110450</t>
  </si>
  <si>
    <t>-126127104</t>
  </si>
  <si>
    <t>-507984507</t>
  </si>
  <si>
    <t>2,1*2*2</t>
  </si>
  <si>
    <t>4,2*1,15 'Přepočtené koeficientem množství</t>
  </si>
  <si>
    <t>(2,1+2)*2+2+0,15-0,6*2</t>
  </si>
  <si>
    <t>18,036*1,15 'Přepočtené koeficientem množství</t>
  </si>
  <si>
    <t>8*2</t>
  </si>
  <si>
    <t>16*1,15 'Přepočtené koeficientem množství</t>
  </si>
  <si>
    <t>(2+2,1)*2+2-2*0,6</t>
  </si>
  <si>
    <t>9*1,15 'Přepočtené koeficientem množství</t>
  </si>
  <si>
    <t>(2,1+2)*2*3,15-18,036</t>
  </si>
  <si>
    <t>87</t>
  </si>
  <si>
    <t>2,1*2+7,794</t>
  </si>
  <si>
    <t>{bf711899-d718-444f-afa9-742367db3f14}</t>
  </si>
  <si>
    <t>Oprava koupelny 1211 - Nemocnice Chomutov</t>
  </si>
  <si>
    <t>3,5*2,8</t>
  </si>
  <si>
    <t>(2,8+3,5)*2*2-1,1*1,97</t>
  </si>
  <si>
    <t>1,876*10 'Přepočtené koeficientem množství</t>
  </si>
  <si>
    <t>1,876*14 'Přepočtené koeficientem množství</t>
  </si>
  <si>
    <t>721211405.HLE</t>
  </si>
  <si>
    <t>Vpusť podlahová HL 70 s vodorovným odtokem DN 40/50 s automatickým a ručním uzávěrem proti vzduté vodě</t>
  </si>
  <si>
    <t>-1518357266</t>
  </si>
  <si>
    <t>-2091200976</t>
  </si>
  <si>
    <t>1798284782</t>
  </si>
  <si>
    <t>2067402947</t>
  </si>
  <si>
    <t>-1449440819</t>
  </si>
  <si>
    <t>-1438915465</t>
  </si>
  <si>
    <t>-992038521</t>
  </si>
  <si>
    <t>-898103459</t>
  </si>
  <si>
    <t>3,5*2,8*2</t>
  </si>
  <si>
    <t>2,8*3,5</t>
  </si>
  <si>
    <t>9,8*1,15 'Přepočtené koeficientem množství</t>
  </si>
  <si>
    <t>(3,5+2,8)*2-1,1</t>
  </si>
  <si>
    <t>23,033*1,15 'Přepočtené koeficientem množství</t>
  </si>
  <si>
    <t>(2,8+3,5)*2-1,1</t>
  </si>
  <si>
    <t>11,5*1,15 'Přepočtené koeficientem množství</t>
  </si>
  <si>
    <t>(2,8+3,5)*2*2,9-23,033</t>
  </si>
  <si>
    <t>3,5*2,8+13,507</t>
  </si>
  <si>
    <t>{18caf980-78b6-40aa-8383-5ae6b75091e1}</t>
  </si>
  <si>
    <t>Oprava sociálního zařízení inspekční pokoj INTERNA 1140, Nemocnice Chomutov</t>
  </si>
  <si>
    <t>2,045*10 'Přepočtené koeficientem množství</t>
  </si>
  <si>
    <t>2,045*14 'Přepočtené koeficientem množství</t>
  </si>
  <si>
    <t>-2013519132</t>
  </si>
  <si>
    <t>546534761</t>
  </si>
  <si>
    <t>(2,6+2)*2*3,25-21,218</t>
  </si>
  <si>
    <t>8,682+(2,6*2)</t>
  </si>
  <si>
    <t>{84dd2ca9-82e3-41f2-a1cf-13504594cde1}</t>
  </si>
  <si>
    <t>Oprava čístící místnosti 1203, Nemocnice Chomutov</t>
  </si>
  <si>
    <t>VRN - Vedlejší rozpočtové náklady</t>
  </si>
  <si>
    <t xml:space="preserve">    VRN9 - Ostatní náklady</t>
  </si>
  <si>
    <t>4,4*3,55</t>
  </si>
  <si>
    <t>15,62*0,15</t>
  </si>
  <si>
    <t>15,26</t>
  </si>
  <si>
    <t>(4,4+3,55)*2*2-1,1*1,97*2</t>
  </si>
  <si>
    <t>8,1*10 'Přepočtené koeficientem množství</t>
  </si>
  <si>
    <t>8,1*14 'Přepočtené koeficientem množství</t>
  </si>
  <si>
    <t>-1479724540</t>
  </si>
  <si>
    <t>531185908</t>
  </si>
  <si>
    <t>565762833</t>
  </si>
  <si>
    <t>3,55*4,4*2</t>
  </si>
  <si>
    <t>15,4*1,15 'Přepočtené koeficientem množství</t>
  </si>
  <si>
    <t>(4,4+3,55)*2-1,1*2</t>
  </si>
  <si>
    <t>27,466*1,15 'Přepočtené koeficientem množství</t>
  </si>
  <si>
    <t>(3,55+4,4)*2-1,1*2</t>
  </si>
  <si>
    <t>13,7*1,15 'Přepočtené koeficientem množství</t>
  </si>
  <si>
    <t>(4,4+3,55)*2*3,15-27,466</t>
  </si>
  <si>
    <t>22,619+4,4*3,55</t>
  </si>
  <si>
    <t>VRN</t>
  </si>
  <si>
    <t>Vedlejší rozpočtové náklady</t>
  </si>
  <si>
    <t>VRN9</t>
  </si>
  <si>
    <t>Ostatní náklady</t>
  </si>
  <si>
    <t>092002000</t>
  </si>
  <si>
    <t>Ostatní náklady související s provozem</t>
  </si>
  <si>
    <t>1024</t>
  </si>
  <si>
    <t>1828470846</t>
  </si>
  <si>
    <t>https://podminky.urs.cz/item/CS_URS_2025_01/092002000</t>
  </si>
  <si>
    <t>demontáž a zpětná montáž myčky + demontáž velkokapacitního dřezu</t>
  </si>
  <si>
    <t>{b0eb92a4-73ea-44b9-80d8-bf368e6ff7c9}</t>
  </si>
  <si>
    <t>Oprava sprch Interna AAJ 1220 - Nemocnice Chomutov</t>
  </si>
  <si>
    <t xml:space="preserve">    3 - Svislé a kompletní konstrukce</t>
  </si>
  <si>
    <t xml:space="preserve">    6 - Úpravy povrchů, podlahy a osazování výplní</t>
  </si>
  <si>
    <t xml:space="preserve">    998 - Přesun hmot</t>
  </si>
  <si>
    <t xml:space="preserve">    776 - Podlahy povlakové</t>
  </si>
  <si>
    <t>Svislé a kompletní konstrukce</t>
  </si>
  <si>
    <t>342272245</t>
  </si>
  <si>
    <t>Příčka z pórobetonových hladkých tvárnic na tenkovrstvou maltu tl 150 mm</t>
  </si>
  <si>
    <t>-2123881193</t>
  </si>
  <si>
    <t>Příčky z pórobetonových tvárnic hladkých na tenké maltové lože objemová hmotnost do 500 kg/m3, tloušťka příčky 150 mm</t>
  </si>
  <si>
    <t>https://podminky.urs.cz/item/CS_URS_2025_01/342272245</t>
  </si>
  <si>
    <t>příčka</t>
  </si>
  <si>
    <t>1,2*2</t>
  </si>
  <si>
    <t>Úpravy povrchů, podlahy a osazování výplní</t>
  </si>
  <si>
    <t>612142001</t>
  </si>
  <si>
    <t>Pletivo sklovláknité vnitřních stěn vtlačené do tmelu</t>
  </si>
  <si>
    <t>-1020573731</t>
  </si>
  <si>
    <t>Pletivo vnitřních ploch v ploše nebo pruzích, na plném podkladu sklovláknité vtlačené do tmelu včetně tmelu stěn</t>
  </si>
  <si>
    <t>https://podminky.urs.cz/item/CS_URS_2025_01/612142001</t>
  </si>
  <si>
    <t>1,2*2*2+2*0,15</t>
  </si>
  <si>
    <t>-1769713026</t>
  </si>
  <si>
    <t>1315137401</t>
  </si>
  <si>
    <t>2,24*2,6</t>
  </si>
  <si>
    <t>962031132</t>
  </si>
  <si>
    <t>Bourání příček nebo přizdívek z cihel pálených tl do 100 mm</t>
  </si>
  <si>
    <t>-1924922431</t>
  </si>
  <si>
    <t>Bourání příček nebo přizdívek z cihel pálených plných nebo dutých, tl. do 100 mm</t>
  </si>
  <si>
    <t>https://podminky.urs.cz/item/CS_URS_2025_01/962031132</t>
  </si>
  <si>
    <t>"dělící příčka"1,2*2</t>
  </si>
  <si>
    <t>196184031</t>
  </si>
  <si>
    <t>"vybourání výškového schodu"1,2*1*0,1*2+2,6*0,43*0,2</t>
  </si>
  <si>
    <t>-1131643626</t>
  </si>
  <si>
    <t>-735742525</t>
  </si>
  <si>
    <t>-539345531</t>
  </si>
  <si>
    <t>(1,2+1+1,2)*2*2</t>
  </si>
  <si>
    <t>-1208969342</t>
  </si>
  <si>
    <t>1294111968</t>
  </si>
  <si>
    <t>2,919*10 'Přepočtené koeficientem množství</t>
  </si>
  <si>
    <t>-1202704108</t>
  </si>
  <si>
    <t>-1084735719</t>
  </si>
  <si>
    <t>2,919*14 'Přepočtené koeficientem množství</t>
  </si>
  <si>
    <t>191461680</t>
  </si>
  <si>
    <t>998</t>
  </si>
  <si>
    <t>Přesun hmot</t>
  </si>
  <si>
    <t>998011009</t>
  </si>
  <si>
    <t>Přesun hmot pro budovy zděné s omezením mechanizace pro budovy v přes 6 do 12 m</t>
  </si>
  <si>
    <t>-129117746</t>
  </si>
  <si>
    <t>Přesun hmot pro budovy občanské výstavby, bydlení, výrobu a služby s nosnou svislou konstrukcí zděnou z cihel, tvárnic nebo kamene vodorovná dopravní vzdálenost do 100 m s omezením mechanizace pro budovy výšky přes 6 do 12 m</t>
  </si>
  <si>
    <t>https://podminky.urs.cz/item/CS_URS_2025_01/998011009</t>
  </si>
  <si>
    <t>998011014</t>
  </si>
  <si>
    <t>Příplatek k přesunu hmot pro budovy zděné za zvětšený přesun do 500 m</t>
  </si>
  <si>
    <t>1691221899</t>
  </si>
  <si>
    <t>Přesun hmot pro budovy občanské výstavby, bydlení, výrobu a služby s nosnou svislou konstrukcí zděnou z cihel, tvárnic nebo kamene Příplatek k cenám za zvětšený přesun přes vymezenou vodorovnou dopravní vzdálenost do 500 m</t>
  </si>
  <si>
    <t>https://podminky.urs.cz/item/CS_URS_2025_01/998011014</t>
  </si>
  <si>
    <t>-1410548661</t>
  </si>
  <si>
    <t>pod obklady v místě sprch</t>
  </si>
  <si>
    <t>(2,6+2,24)*2*2+1,2*2*2</t>
  </si>
  <si>
    <t>-0,9*1,97</t>
  </si>
  <si>
    <t>Součet</t>
  </si>
  <si>
    <t>302338221</t>
  </si>
  <si>
    <t>202527630</t>
  </si>
  <si>
    <t>-842149042</t>
  </si>
  <si>
    <t>-1200804424</t>
  </si>
  <si>
    <t>-758139071</t>
  </si>
  <si>
    <t>1542517561</t>
  </si>
  <si>
    <t>-1721441395</t>
  </si>
  <si>
    <t>-224643846</t>
  </si>
  <si>
    <t>1773231453</t>
  </si>
  <si>
    <t>2018136390</t>
  </si>
  <si>
    <t>-1122023169</t>
  </si>
  <si>
    <t>-1368836627</t>
  </si>
  <si>
    <t>572920305</t>
  </si>
  <si>
    <t>496827545</t>
  </si>
  <si>
    <t>2011487642</t>
  </si>
  <si>
    <t>1549497562</t>
  </si>
  <si>
    <t>1097259062</t>
  </si>
  <si>
    <t>1372739010</t>
  </si>
  <si>
    <t>1540107364</t>
  </si>
  <si>
    <t>-885267591</t>
  </si>
  <si>
    <t>-1869149662</t>
  </si>
  <si>
    <t>-2076029868</t>
  </si>
  <si>
    <t>702380260</t>
  </si>
  <si>
    <t>-36898278</t>
  </si>
  <si>
    <t>1415212904</t>
  </si>
  <si>
    <t>1025320551</t>
  </si>
  <si>
    <t>-317650753</t>
  </si>
  <si>
    <t>-772177637</t>
  </si>
  <si>
    <t>224779172</t>
  </si>
  <si>
    <t>-1021337129</t>
  </si>
  <si>
    <t>-772470527</t>
  </si>
  <si>
    <t>1561165461</t>
  </si>
  <si>
    <t>351039336</t>
  </si>
  <si>
    <t>-696576544</t>
  </si>
  <si>
    <t>5,824*2</t>
  </si>
  <si>
    <t>-94956305</t>
  </si>
  <si>
    <t>-762438168</t>
  </si>
  <si>
    <t>1717909781</t>
  </si>
  <si>
    <t>1174260426</t>
  </si>
  <si>
    <t>5,824*1,15 'Přepočtené koeficientem množství</t>
  </si>
  <si>
    <t>-813299588</t>
  </si>
  <si>
    <t>-945247367</t>
  </si>
  <si>
    <t>(2,24+2,6)*2+1,2*2+0,15-0,9</t>
  </si>
  <si>
    <t>983756289</t>
  </si>
  <si>
    <t>1957392600</t>
  </si>
  <si>
    <t>776</t>
  </si>
  <si>
    <t>Podlahy povlakové</t>
  </si>
  <si>
    <t>776111115</t>
  </si>
  <si>
    <t>Broušení podkladu povlakových podlah před litím stěrky</t>
  </si>
  <si>
    <t>-331232820</t>
  </si>
  <si>
    <t>Příprava podkladu povlakových podlah a stěn broušení podlah stávajícího podkladu před litím stěrky</t>
  </si>
  <si>
    <t>https://podminky.urs.cz/item/CS_URS_2025_01/776111115</t>
  </si>
  <si>
    <t>9,785</t>
  </si>
  <si>
    <t>776111116</t>
  </si>
  <si>
    <t>Odstranění zbytků lepidla z podkladu povlakových podlah broušením</t>
  </si>
  <si>
    <t>-1080853046</t>
  </si>
  <si>
    <t>Příprava podkladu povlakových podlah a stěn broušení podlah stávajícího podkladu pro odstranění lepidla (po starých krytinách)</t>
  </si>
  <si>
    <t>https://podminky.urs.cz/item/CS_URS_2025_01/776111116</t>
  </si>
  <si>
    <t>776111311</t>
  </si>
  <si>
    <t>Vysátí podkladu povlakových podlah</t>
  </si>
  <si>
    <t>972405985</t>
  </si>
  <si>
    <t>Příprava podkladu povlakových podlah a stěn vysátí podlah</t>
  </si>
  <si>
    <t>https://podminky.urs.cz/item/CS_URS_2025_01/776111311</t>
  </si>
  <si>
    <t>provedení 3x</t>
  </si>
  <si>
    <t>9,785*3</t>
  </si>
  <si>
    <t>776121321</t>
  </si>
  <si>
    <t>Neředěná penetrace savého podkladu povlakových podlah</t>
  </si>
  <si>
    <t>568227002</t>
  </si>
  <si>
    <t>Příprava podkladu povlakových podlah a stěn penetrace neředěná podlah</t>
  </si>
  <si>
    <t>https://podminky.urs.cz/item/CS_URS_2025_01/776121321</t>
  </si>
  <si>
    <t>776141151</t>
  </si>
  <si>
    <t>Stěrka podlahová nivelační pro vyrovnání podkladu povlakových podlah do mokrého prostředí tl do 3 mm</t>
  </si>
  <si>
    <t>-1496250345</t>
  </si>
  <si>
    <t>Příprava podkladu povlakových podlah a stěn vyrovnání samonivelační stěrkou podlah do mokrého prostředí, tloušťky do 3 mm</t>
  </si>
  <si>
    <t>https://podminky.urs.cz/item/CS_URS_2025_01/776141151</t>
  </si>
  <si>
    <t>776201812</t>
  </si>
  <si>
    <t>Demontáž lepených povlakových podlah s podložkou ručně</t>
  </si>
  <si>
    <t>791267146</t>
  </si>
  <si>
    <t>Demontáž povlakových podlahovin lepených ručně s podložkou</t>
  </si>
  <si>
    <t>https://podminky.urs.cz/item/CS_URS_2025_01/776201812</t>
  </si>
  <si>
    <t>"předsíň"5,15*1,9</t>
  </si>
  <si>
    <t>776222111</t>
  </si>
  <si>
    <t>Lepení pásů z PVC 2-složkovým lepidlem</t>
  </si>
  <si>
    <t>2133695734</t>
  </si>
  <si>
    <t>Montáž podlahovin z PVC lepením 2-složkovým lepidlem (do vlhkých prostor) z pásů</t>
  </si>
  <si>
    <t>https://podminky.urs.cz/item/CS_URS_2025_01/776222111</t>
  </si>
  <si>
    <t>284122.01</t>
  </si>
  <si>
    <t>krytina podlahová heterogenní tl 2mm</t>
  </si>
  <si>
    <t>-467499146</t>
  </si>
  <si>
    <t>9,785*1,15 'Přepočtené koeficientem množství</t>
  </si>
  <si>
    <t>776421111</t>
  </si>
  <si>
    <t>Montáž obvodových lišt lepením</t>
  </si>
  <si>
    <t>878296829</t>
  </si>
  <si>
    <t>Montáž lišt obvodových lepených</t>
  </si>
  <si>
    <t>https://podminky.urs.cz/item/CS_URS_2025_01/776421111</t>
  </si>
  <si>
    <t>(5,15+1,9)*2-0,9-1,25</t>
  </si>
  <si>
    <t>28342.01</t>
  </si>
  <si>
    <t>Okarajový sokl lepený FATRA</t>
  </si>
  <si>
    <t>1576443776</t>
  </si>
  <si>
    <t>11,95*1,15 'Přepočtené koeficientem množství</t>
  </si>
  <si>
    <t>998776121</t>
  </si>
  <si>
    <t>Přesun hmot tonážní pro podlahy povlakové ruční v objektech v do 6 m</t>
  </si>
  <si>
    <t>1337162027</t>
  </si>
  <si>
    <t>Přesun hmot pro podlahy povlakové stanovený z hmotnosti přesunovaného materiálu vodorovná dopravní vzdálenost do 50 m ruční (bez užití mechanizace) v objektech výšky do 6 m</t>
  </si>
  <si>
    <t>https://podminky.urs.cz/item/CS_URS_2025_01/998776121</t>
  </si>
  <si>
    <t>998776129</t>
  </si>
  <si>
    <t>Příplatek k ručnímu přesunu hmot tonážnímu pro podlahy povlakové za zvětšený přesun ZKD 50 m</t>
  </si>
  <si>
    <t>318597579</t>
  </si>
  <si>
    <t>Přesun hmot pro podlahy povlakové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</si>
  <si>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https://podminky.urs.cz/item/CS_URS_2025_01/998776129</t>
  </si>
  <si>
    <t>-1454635333</t>
  </si>
  <si>
    <t>(2,6+2,24)*2*2-0,9*1,97+1,2*2*2</t>
  </si>
  <si>
    <t>1127766267</t>
  </si>
  <si>
    <t>933181031</t>
  </si>
  <si>
    <t>386270809</t>
  </si>
  <si>
    <t>22,387*2 'Přepočtené koeficientem množství</t>
  </si>
  <si>
    <t>-134613502</t>
  </si>
  <si>
    <t>428316525</t>
  </si>
  <si>
    <t>22,387*1,15 'Přepočtené koeficientem množství</t>
  </si>
  <si>
    <t>-1642123752</t>
  </si>
  <si>
    <t>11*2</t>
  </si>
  <si>
    <t>-967854538</t>
  </si>
  <si>
    <t>22*1,05 'Přepočtené koeficientem množství</t>
  </si>
  <si>
    <t>579329339</t>
  </si>
  <si>
    <t>(2,24+2,6)*2+1,2+1,2+0,15</t>
  </si>
  <si>
    <t>582432546</t>
  </si>
  <si>
    <t>12,23*1,05 'Přepočtené koeficientem množství</t>
  </si>
  <si>
    <t>503825494</t>
  </si>
  <si>
    <t>-481525980</t>
  </si>
  <si>
    <t>-2091983342</t>
  </si>
  <si>
    <t>1910409405</t>
  </si>
  <si>
    <t>-1712196373</t>
  </si>
  <si>
    <t>(2,24+2,6)*2*2,6-22,387</t>
  </si>
  <si>
    <t>-689996889</t>
  </si>
  <si>
    <t>2,781+2,24*2,6</t>
  </si>
  <si>
    <t>Rekapitualace:Stavební oprava koupelen a WC - budova D - INT AAJ</t>
  </si>
  <si>
    <t>místnost</t>
  </si>
  <si>
    <t>název</t>
  </si>
  <si>
    <t>cena</t>
  </si>
  <si>
    <t>insp. Pokoj</t>
  </si>
  <si>
    <t>DMZ</t>
  </si>
  <si>
    <t>velká koupelna</t>
  </si>
  <si>
    <t>2x sprchy</t>
  </si>
  <si>
    <t>celkem bez DPH</t>
  </si>
  <si>
    <t>21% DPH</t>
  </si>
  <si>
    <t>CELKEM S DPH</t>
  </si>
  <si>
    <t>čistící místnost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</si>
</sst>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  <font>
      <sz val="8"/>
      <color rgb="FFFF0000"/>
      <name val="Arial CE"/>
    </font>
    <font>
      <sz val="12"/>
      <name val="Arial CE"/>
      <charset val="238"/>
    </font>
    <font>
      <sz val="14"/>
      <name val="Arial CE"/>
      <charset val="238"/>
    </font>
    <font>
      <sz val="12"/>
      <name val="Arial CE"/>
      <family val="2"/>
    </font>
    <font>
      <b/>
      <sz val="12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5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0" fillId="5" borderId="8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0" borderId="0" xfId="0"/>
    <xf numFmtId="0" fontId="0" fillId="0" borderId="3" xfId="0" applyFont="1" applyBorder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20" fillId="5" borderId="0" xfId="0" applyFont="1" applyFill="1" applyAlignment="1" applyProtection="1">
      <alignment horizontal="left" vertical="center"/>
    </xf>
    <xf numFmtId="0" fontId="0" fillId="5" borderId="0" xfId="0" applyFont="1" applyFill="1" applyAlignment="1" applyProtection="1">
      <alignment vertical="center"/>
    </xf>
    <xf numFmtId="0" fontId="20" fillId="5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4" fontId="22" fillId="0" borderId="0" xfId="0" applyNumberFormat="1" applyFont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horizontal="center" vertical="center" wrapText="1"/>
    </xf>
    <xf numFmtId="0" fontId="20" fillId="5" borderId="16" xfId="0" applyFont="1" applyFill="1" applyBorder="1" applyAlignment="1" applyProtection="1">
      <alignment horizontal="center" vertical="center" wrapText="1"/>
    </xf>
    <xf numFmtId="0" fontId="20" fillId="5" borderId="17" xfId="0" applyFont="1" applyFill="1" applyBorder="1" applyAlignment="1" applyProtection="1">
      <alignment horizontal="center" vertical="center" wrapText="1"/>
    </xf>
    <xf numFmtId="0" fontId="20" fillId="5" borderId="18" xfId="0" applyFont="1" applyFill="1" applyBorder="1" applyAlignment="1" applyProtection="1">
      <alignment horizontal="center" vertical="center" wrapText="1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left" vertical="center"/>
    </xf>
    <xf numFmtId="4" fontId="22" fillId="0" borderId="0" xfId="0" applyNumberFormat="1" applyFont="1" applyAlignment="1" applyProtection="1"/>
    <xf numFmtId="0" fontId="0" fillId="0" borderId="11" xfId="0" applyFon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0" borderId="22" xfId="0" applyNumberFormat="1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39" fillId="0" borderId="0" xfId="0" applyFont="1" applyAlignment="1">
      <alignment vertical="center"/>
    </xf>
    <xf numFmtId="0" fontId="39" fillId="0" borderId="3" xfId="0" applyFont="1" applyBorder="1" applyAlignment="1" applyProtection="1">
      <alignment vertical="center"/>
    </xf>
    <xf numFmtId="0" fontId="39" fillId="0" borderId="0" xfId="0" applyFont="1" applyAlignment="1" applyProtection="1">
      <alignment vertical="center"/>
    </xf>
    <xf numFmtId="0" fontId="39" fillId="0" borderId="0" xfId="0" applyFont="1" applyAlignment="1" applyProtection="1">
      <alignment horizontal="left" vertical="center"/>
    </xf>
    <xf numFmtId="0" fontId="39" fillId="0" borderId="0" xfId="0" applyFont="1" applyAlignment="1" applyProtection="1">
      <alignment horizontal="left" vertical="center" wrapText="1"/>
    </xf>
    <xf numFmtId="167" fontId="39" fillId="0" borderId="0" xfId="0" applyNumberFormat="1" applyFont="1" applyAlignment="1" applyProtection="1">
      <alignment vertical="center"/>
    </xf>
    <xf numFmtId="0" fontId="39" fillId="0" borderId="0" xfId="0" applyFont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9" fillId="0" borderId="14" xfId="0" applyFont="1" applyBorder="1" applyAlignment="1" applyProtection="1">
      <alignment vertical="center"/>
    </xf>
    <xf numFmtId="0" fontId="39" fillId="0" borderId="0" xfId="0" applyFont="1" applyBorder="1" applyAlignment="1" applyProtection="1">
      <alignment vertical="center"/>
    </xf>
    <xf numFmtId="0" fontId="39" fillId="0" borderId="15" xfId="0" applyFont="1" applyBorder="1" applyAlignment="1" applyProtection="1">
      <alignment vertical="center"/>
    </xf>
    <xf numFmtId="0" fontId="39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0" borderId="22" xfId="0" applyNumberFormat="1" applyFont="1" applyBorder="1" applyAlignment="1" applyProtection="1">
      <alignment vertical="center"/>
    </xf>
    <xf numFmtId="0" fontId="35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vertical="center" wrapText="1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41" fillId="0" borderId="0" xfId="0" applyFont="1"/>
    <xf numFmtId="0" fontId="42" fillId="0" borderId="23" xfId="0" applyFont="1" applyBorder="1"/>
    <xf numFmtId="0" fontId="42" fillId="0" borderId="0" xfId="0" applyFont="1" applyBorder="1"/>
    <xf numFmtId="0" fontId="43" fillId="6" borderId="23" xfId="0" applyFont="1" applyFill="1" applyBorder="1"/>
    <xf numFmtId="0" fontId="42" fillId="6" borderId="24" xfId="0" applyFont="1" applyFill="1" applyBorder="1"/>
    <xf numFmtId="4" fontId="42" fillId="0" borderId="23" xfId="0" applyNumberFormat="1" applyFont="1" applyBorder="1"/>
    <xf numFmtId="4" fontId="42" fillId="0" borderId="26" xfId="0" applyNumberFormat="1" applyFont="1" applyBorder="1"/>
    <xf numFmtId="4" fontId="42" fillId="0" borderId="27" xfId="0" applyNumberFormat="1" applyFont="1" applyBorder="1"/>
    <xf numFmtId="4" fontId="0" fillId="0" borderId="0" xfId="0" applyNumberFormat="1"/>
    <xf numFmtId="0" fontId="42" fillId="0" borderId="23" xfId="0" applyFont="1" applyBorder="1" applyAlignment="1">
      <alignment horizontal="center"/>
    </xf>
    <xf numFmtId="4" fontId="40" fillId="0" borderId="0" xfId="0" applyNumberFormat="1" applyFont="1" applyAlignment="1">
      <alignment vertical="center"/>
    </xf>
    <xf numFmtId="4" fontId="43" fillId="0" borderId="23" xfId="0" applyNumberFormat="1" applyFont="1" applyBorder="1"/>
    <xf numFmtId="4" fontId="43" fillId="8" borderId="25" xfId="0" applyNumberFormat="1" applyFont="1" applyFill="1" applyBorder="1"/>
    <xf numFmtId="0" fontId="42" fillId="7" borderId="23" xfId="0" applyFont="1" applyFill="1" applyBorder="1" applyAlignment="1">
      <alignment horizont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V%20-%20soci&#225;ln&#237;ho%20za&#345;&#237;zen&#237;%20DMZ%20117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V%20-%20koupelny%201211%20-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VV%20-%20soci&#225;ln&#237;ho%20za&#345;&#237;zen&#237;%20inspek&#269;n&#237;%20pokoj%20INTERNA%20114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VV%20-%20&#269;&#237;st&#237;c&#237;%20m&#237;stnosti%20120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VV%20-%20%20sprch%20Interna%20AAJ%2012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 stavby"/>
      <sheetName val="2025-214 - Oprava sociáln..."/>
    </sheetNames>
    <sheetDataSet>
      <sheetData sheetId="0">
        <row r="8">
          <cell r="AN8" t="str">
            <v>5. 3. 2025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>Vyplň údaj</v>
          </cell>
        </row>
        <row r="14">
          <cell r="E14" t="str">
            <v>Vyplň údaj</v>
          </cell>
          <cell r="AN14" t="str">
            <v>Vyplň údaj</v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 stavby"/>
      <sheetName val="2025-215 - Oprava koupeln..."/>
    </sheetNames>
    <sheetDataSet>
      <sheetData sheetId="0">
        <row r="8">
          <cell r="AN8" t="str">
            <v>5. 3. 2025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>Vyplň údaj</v>
          </cell>
        </row>
        <row r="14">
          <cell r="E14" t="str">
            <v>Vyplň údaj</v>
          </cell>
          <cell r="AN14" t="str">
            <v>Vyplň údaj</v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 stavby"/>
      <sheetName val="2025-216 - Oprava sociáln..."/>
    </sheetNames>
    <sheetDataSet>
      <sheetData sheetId="0">
        <row r="8">
          <cell r="AN8" t="str">
            <v>5. 3. 2025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>Vyplň údaj</v>
          </cell>
        </row>
        <row r="14">
          <cell r="E14" t="str">
            <v>Vyplň údaj</v>
          </cell>
          <cell r="AN14" t="str">
            <v>Vyplň údaj</v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 stavby"/>
      <sheetName val="2025-217 - Oprava čístící..."/>
    </sheetNames>
    <sheetDataSet>
      <sheetData sheetId="0">
        <row r="8">
          <cell r="AN8" t="str">
            <v>5. 3. 2025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>Vyplň údaj</v>
          </cell>
        </row>
        <row r="14">
          <cell r="E14" t="str">
            <v>Vyplň údaj</v>
          </cell>
          <cell r="AN14" t="str">
            <v>Vyplň údaj</v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 stavby"/>
      <sheetName val="2025-211 - Oprava sprch I..."/>
    </sheetNames>
    <sheetDataSet>
      <sheetData sheetId="0">
        <row r="8">
          <cell r="AN8" t="str">
            <v>5. 3. 2025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>Vyplň údaj</v>
          </cell>
        </row>
        <row r="14">
          <cell r="E14" t="str">
            <v>Vyplň údaj</v>
          </cell>
          <cell r="AN14" t="str">
            <v>Vyplň údaj</v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998711112" TargetMode="External"/><Relationship Id="rId18" Type="http://schemas.openxmlformats.org/officeDocument/2006/relationships/hyperlink" Target="https://podminky.urs.cz/item/CS_URS_2025_01/721171915" TargetMode="External"/><Relationship Id="rId26" Type="http://schemas.openxmlformats.org/officeDocument/2006/relationships/hyperlink" Target="https://podminky.urs.cz/item/CS_URS_2025_01/722174001" TargetMode="External"/><Relationship Id="rId39" Type="http://schemas.openxmlformats.org/officeDocument/2006/relationships/hyperlink" Target="https://podminky.urs.cz/item/CS_URS_2025_01/725849411" TargetMode="External"/><Relationship Id="rId21" Type="http://schemas.openxmlformats.org/officeDocument/2006/relationships/hyperlink" Target="https://podminky.urs.cz/item/CS_URS_2025_01/998721122" TargetMode="External"/><Relationship Id="rId34" Type="http://schemas.openxmlformats.org/officeDocument/2006/relationships/hyperlink" Target="https://podminky.urs.cz/item/CS_URS_2025_01/725210821" TargetMode="External"/><Relationship Id="rId42" Type="http://schemas.openxmlformats.org/officeDocument/2006/relationships/hyperlink" Target="https://podminky.urs.cz/item/CS_URS_2025_01/998725129" TargetMode="External"/><Relationship Id="rId47" Type="http://schemas.openxmlformats.org/officeDocument/2006/relationships/hyperlink" Target="https://podminky.urs.cz/item/CS_URS_2025_01/763131451" TargetMode="External"/><Relationship Id="rId50" Type="http://schemas.openxmlformats.org/officeDocument/2006/relationships/hyperlink" Target="https://podminky.urs.cz/item/CS_URS_2025_01/998763339" TargetMode="External"/><Relationship Id="rId55" Type="http://schemas.openxmlformats.org/officeDocument/2006/relationships/hyperlink" Target="https://podminky.urs.cz/item/CS_URS_2025_01/771591112" TargetMode="External"/><Relationship Id="rId63" Type="http://schemas.openxmlformats.org/officeDocument/2006/relationships/hyperlink" Target="https://podminky.urs.cz/item/CS_URS_2025_01/781472212" TargetMode="External"/><Relationship Id="rId68" Type="http://schemas.openxmlformats.org/officeDocument/2006/relationships/hyperlink" Target="https://podminky.urs.cz/item/CS_URS_2025_01/998781192" TargetMode="External"/><Relationship Id="rId7" Type="http://schemas.openxmlformats.org/officeDocument/2006/relationships/hyperlink" Target="https://podminky.urs.cz/item/CS_URS_2025_01/997013214" TargetMode="External"/><Relationship Id="rId2" Type="http://schemas.openxmlformats.org/officeDocument/2006/relationships/hyperlink" Target="https://podminky.urs.cz/item/CS_URS_2025_01/952901111" TargetMode="External"/><Relationship Id="rId16" Type="http://schemas.openxmlformats.org/officeDocument/2006/relationships/hyperlink" Target="https://podminky.urs.cz/item/CS_URS_2025_01/721170974" TargetMode="External"/><Relationship Id="rId29" Type="http://schemas.openxmlformats.org/officeDocument/2006/relationships/hyperlink" Target="https://podminky.urs.cz/item/CS_URS_2025_01/722290246" TargetMode="External"/><Relationship Id="rId1" Type="http://schemas.openxmlformats.org/officeDocument/2006/relationships/hyperlink" Target="https://podminky.urs.cz/item/CS_URS_2025_01/949101111" TargetMode="External"/><Relationship Id="rId6" Type="http://schemas.openxmlformats.org/officeDocument/2006/relationships/hyperlink" Target="https://podminky.urs.cz/item/CS_URS_2025_01/978059541" TargetMode="External"/><Relationship Id="rId11" Type="http://schemas.openxmlformats.org/officeDocument/2006/relationships/hyperlink" Target="https://podminky.urs.cz/item/CS_URS_2025_01/997013871" TargetMode="External"/><Relationship Id="rId24" Type="http://schemas.openxmlformats.org/officeDocument/2006/relationships/hyperlink" Target="https://podminky.urs.cz/item/CS_URS_2025_01/722170942" TargetMode="External"/><Relationship Id="rId32" Type="http://schemas.openxmlformats.org/officeDocument/2006/relationships/hyperlink" Target="https://podminky.urs.cz/item/CS_URS_2025_01/725110814" TargetMode="External"/><Relationship Id="rId37" Type="http://schemas.openxmlformats.org/officeDocument/2006/relationships/hyperlink" Target="https://podminky.urs.cz/item/CS_URS_2025_01/725840850" TargetMode="External"/><Relationship Id="rId40" Type="http://schemas.openxmlformats.org/officeDocument/2006/relationships/hyperlink" Target="https://podminky.urs.cz/item/CS_URS_2025_01/725860811" TargetMode="External"/><Relationship Id="rId45" Type="http://schemas.openxmlformats.org/officeDocument/2006/relationships/hyperlink" Target="https://podminky.urs.cz/item/CS_URS_2025_01/998751122" TargetMode="External"/><Relationship Id="rId53" Type="http://schemas.openxmlformats.org/officeDocument/2006/relationships/hyperlink" Target="https://podminky.urs.cz/item/CS_URS_2025_01/771151012" TargetMode="External"/><Relationship Id="rId58" Type="http://schemas.openxmlformats.org/officeDocument/2006/relationships/hyperlink" Target="https://podminky.urs.cz/item/CS_URS_2025_01/998771129" TargetMode="External"/><Relationship Id="rId66" Type="http://schemas.openxmlformats.org/officeDocument/2006/relationships/hyperlink" Target="https://podminky.urs.cz/item/CS_URS_2025_01/781495141" TargetMode="External"/><Relationship Id="rId5" Type="http://schemas.openxmlformats.org/officeDocument/2006/relationships/hyperlink" Target="https://podminky.urs.cz/item/CS_URS_2025_01/965081223" TargetMode="External"/><Relationship Id="rId15" Type="http://schemas.openxmlformats.org/officeDocument/2006/relationships/hyperlink" Target="https://podminky.urs.cz/item/CS_URS_2025_01/721170972" TargetMode="External"/><Relationship Id="rId23" Type="http://schemas.openxmlformats.org/officeDocument/2006/relationships/hyperlink" Target="https://podminky.urs.cz/item/CS_URS_2025_01/722170801" TargetMode="External"/><Relationship Id="rId28" Type="http://schemas.openxmlformats.org/officeDocument/2006/relationships/hyperlink" Target="https://podminky.urs.cz/item/CS_URS_2025_01/722190901" TargetMode="External"/><Relationship Id="rId36" Type="http://schemas.openxmlformats.org/officeDocument/2006/relationships/hyperlink" Target="https://podminky.urs.cz/item/CS_URS_2025_01/725822613" TargetMode="External"/><Relationship Id="rId49" Type="http://schemas.openxmlformats.org/officeDocument/2006/relationships/hyperlink" Target="https://podminky.urs.cz/item/CS_URS_2025_01/998763332" TargetMode="External"/><Relationship Id="rId57" Type="http://schemas.openxmlformats.org/officeDocument/2006/relationships/hyperlink" Target="https://podminky.urs.cz/item/CS_URS_2025_01/998771122" TargetMode="External"/><Relationship Id="rId61" Type="http://schemas.openxmlformats.org/officeDocument/2006/relationships/hyperlink" Target="https://podminky.urs.cz/item/CS_URS_2025_01/781151031" TargetMode="External"/><Relationship Id="rId10" Type="http://schemas.openxmlformats.org/officeDocument/2006/relationships/hyperlink" Target="https://podminky.urs.cz/item/CS_URS_2025_01/997013509" TargetMode="External"/><Relationship Id="rId19" Type="http://schemas.openxmlformats.org/officeDocument/2006/relationships/hyperlink" Target="https://podminky.urs.cz/item/CS_URS_2025_01/721210814" TargetMode="External"/><Relationship Id="rId31" Type="http://schemas.openxmlformats.org/officeDocument/2006/relationships/hyperlink" Target="https://podminky.urs.cz/item/CS_URS_2025_01/998722129" TargetMode="External"/><Relationship Id="rId44" Type="http://schemas.openxmlformats.org/officeDocument/2006/relationships/hyperlink" Target="https://podminky.urs.cz/item/CS_URS_2025_01/751398821" TargetMode="External"/><Relationship Id="rId52" Type="http://schemas.openxmlformats.org/officeDocument/2006/relationships/hyperlink" Target="https://podminky.urs.cz/item/CS_URS_2025_01/771121011" TargetMode="External"/><Relationship Id="rId60" Type="http://schemas.openxmlformats.org/officeDocument/2006/relationships/hyperlink" Target="https://podminky.urs.cz/item/CS_URS_2025_01/781121011" TargetMode="External"/><Relationship Id="rId65" Type="http://schemas.openxmlformats.org/officeDocument/2006/relationships/hyperlink" Target="https://podminky.urs.cz/item/CS_URS_2025_01/781492251" TargetMode="External"/><Relationship Id="rId4" Type="http://schemas.openxmlformats.org/officeDocument/2006/relationships/hyperlink" Target="https://podminky.urs.cz/item/CS_URS_2025_01/965049111" TargetMode="External"/><Relationship Id="rId9" Type="http://schemas.openxmlformats.org/officeDocument/2006/relationships/hyperlink" Target="https://podminky.urs.cz/item/CS_URS_2025_01/997013501" TargetMode="External"/><Relationship Id="rId14" Type="http://schemas.openxmlformats.org/officeDocument/2006/relationships/hyperlink" Target="https://podminky.urs.cz/item/CS_URS_2025_01/998711192" TargetMode="External"/><Relationship Id="rId22" Type="http://schemas.openxmlformats.org/officeDocument/2006/relationships/hyperlink" Target="https://podminky.urs.cz/item/CS_URS_2025_01/998721129" TargetMode="External"/><Relationship Id="rId27" Type="http://schemas.openxmlformats.org/officeDocument/2006/relationships/hyperlink" Target="https://podminky.urs.cz/item/CS_URS_2025_01/722181221" TargetMode="External"/><Relationship Id="rId30" Type="http://schemas.openxmlformats.org/officeDocument/2006/relationships/hyperlink" Target="https://podminky.urs.cz/item/CS_URS_2025_01/998722122" TargetMode="External"/><Relationship Id="rId35" Type="http://schemas.openxmlformats.org/officeDocument/2006/relationships/hyperlink" Target="https://podminky.urs.cz/item/CS_URS_2025_01/725211602" TargetMode="External"/><Relationship Id="rId43" Type="http://schemas.openxmlformats.org/officeDocument/2006/relationships/hyperlink" Target="https://podminky.urs.cz/item/CS_URS_2025_01/751398021" TargetMode="External"/><Relationship Id="rId48" Type="http://schemas.openxmlformats.org/officeDocument/2006/relationships/hyperlink" Target="https://podminky.urs.cz/item/CS_URS_2025_01/763131714" TargetMode="External"/><Relationship Id="rId56" Type="http://schemas.openxmlformats.org/officeDocument/2006/relationships/hyperlink" Target="https://podminky.urs.cz/item/CS_URS_2025_01/771591115" TargetMode="External"/><Relationship Id="rId64" Type="http://schemas.openxmlformats.org/officeDocument/2006/relationships/hyperlink" Target="https://podminky.urs.cz/item/CS_URS_2025_01/781492211" TargetMode="External"/><Relationship Id="rId69" Type="http://schemas.openxmlformats.org/officeDocument/2006/relationships/hyperlink" Target="https://podminky.urs.cz/item/CS_URS_2025_01/784121001" TargetMode="External"/><Relationship Id="rId8" Type="http://schemas.openxmlformats.org/officeDocument/2006/relationships/hyperlink" Target="https://podminky.urs.cz/item/CS_URS_2025_01/997013219" TargetMode="External"/><Relationship Id="rId51" Type="http://schemas.openxmlformats.org/officeDocument/2006/relationships/hyperlink" Target="https://podminky.urs.cz/item/CS_URS_2025_01/771111011" TargetMode="External"/><Relationship Id="rId3" Type="http://schemas.openxmlformats.org/officeDocument/2006/relationships/hyperlink" Target="https://podminky.urs.cz/item/CS_URS_2025_01/965042121" TargetMode="External"/><Relationship Id="rId12" Type="http://schemas.openxmlformats.org/officeDocument/2006/relationships/hyperlink" Target="https://podminky.urs.cz/item/CS_URS_2025_01/711113121" TargetMode="External"/><Relationship Id="rId17" Type="http://schemas.openxmlformats.org/officeDocument/2006/relationships/hyperlink" Target="https://podminky.urs.cz/item/CS_URS_2025_01/721171912" TargetMode="External"/><Relationship Id="rId25" Type="http://schemas.openxmlformats.org/officeDocument/2006/relationships/hyperlink" Target="https://podminky.urs.cz/item/CS_URS_2025_01/722171912" TargetMode="External"/><Relationship Id="rId33" Type="http://schemas.openxmlformats.org/officeDocument/2006/relationships/hyperlink" Target="https://podminky.urs.cz/item/CS_URS_2025_01/725112171" TargetMode="External"/><Relationship Id="rId38" Type="http://schemas.openxmlformats.org/officeDocument/2006/relationships/hyperlink" Target="https://podminky.urs.cz/item/CS_URS_2025_01/725840860" TargetMode="External"/><Relationship Id="rId46" Type="http://schemas.openxmlformats.org/officeDocument/2006/relationships/hyperlink" Target="https://podminky.urs.cz/item/CS_URS_2025_01/998751129" TargetMode="External"/><Relationship Id="rId59" Type="http://schemas.openxmlformats.org/officeDocument/2006/relationships/hyperlink" Target="https://podminky.urs.cz/item/CS_URS_2025_01/781111011" TargetMode="External"/><Relationship Id="rId67" Type="http://schemas.openxmlformats.org/officeDocument/2006/relationships/hyperlink" Target="https://podminky.urs.cz/item/CS_URS_2025_01/998781129" TargetMode="External"/><Relationship Id="rId20" Type="http://schemas.openxmlformats.org/officeDocument/2006/relationships/hyperlink" Target="https://podminky.urs.cz/item/CS_URS_2025_01/721212123" TargetMode="External"/><Relationship Id="rId41" Type="http://schemas.openxmlformats.org/officeDocument/2006/relationships/hyperlink" Target="https://podminky.urs.cz/item/CS_URS_2025_01/998725122" TargetMode="External"/><Relationship Id="rId54" Type="http://schemas.openxmlformats.org/officeDocument/2006/relationships/hyperlink" Target="https://podminky.urs.cz/item/CS_URS_2025_01/771574436" TargetMode="External"/><Relationship Id="rId62" Type="http://schemas.openxmlformats.org/officeDocument/2006/relationships/hyperlink" Target="https://podminky.urs.cz/item/CS_URS_2025_01/781151041" TargetMode="External"/><Relationship Id="rId70" Type="http://schemas.openxmlformats.org/officeDocument/2006/relationships/hyperlink" Target="https://podminky.urs.cz/item/CS_URS_2025_01/784211111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711113121" TargetMode="External"/><Relationship Id="rId18" Type="http://schemas.openxmlformats.org/officeDocument/2006/relationships/hyperlink" Target="https://podminky.urs.cz/item/CS_URS_2025_01/721171912" TargetMode="External"/><Relationship Id="rId26" Type="http://schemas.openxmlformats.org/officeDocument/2006/relationships/hyperlink" Target="https://podminky.urs.cz/item/CS_URS_2025_01/722171912" TargetMode="External"/><Relationship Id="rId39" Type="http://schemas.openxmlformats.org/officeDocument/2006/relationships/hyperlink" Target="https://podminky.urs.cz/item/CS_URS_2025_01/725840860" TargetMode="External"/><Relationship Id="rId21" Type="http://schemas.openxmlformats.org/officeDocument/2006/relationships/hyperlink" Target="https://podminky.urs.cz/item/CS_URS_2025_01/721212123" TargetMode="External"/><Relationship Id="rId34" Type="http://schemas.openxmlformats.org/officeDocument/2006/relationships/hyperlink" Target="https://podminky.urs.cz/item/CS_URS_2025_01/725112171" TargetMode="External"/><Relationship Id="rId42" Type="http://schemas.openxmlformats.org/officeDocument/2006/relationships/hyperlink" Target="https://podminky.urs.cz/item/CS_URS_2025_01/998725122" TargetMode="External"/><Relationship Id="rId47" Type="http://schemas.openxmlformats.org/officeDocument/2006/relationships/hyperlink" Target="https://podminky.urs.cz/item/CS_URS_2025_01/998751129" TargetMode="External"/><Relationship Id="rId50" Type="http://schemas.openxmlformats.org/officeDocument/2006/relationships/hyperlink" Target="https://podminky.urs.cz/item/CS_URS_2025_01/998763332" TargetMode="External"/><Relationship Id="rId55" Type="http://schemas.openxmlformats.org/officeDocument/2006/relationships/hyperlink" Target="https://podminky.urs.cz/item/CS_URS_2025_01/771111011" TargetMode="External"/><Relationship Id="rId63" Type="http://schemas.openxmlformats.org/officeDocument/2006/relationships/hyperlink" Target="https://podminky.urs.cz/item/CS_URS_2025_01/781111011" TargetMode="External"/><Relationship Id="rId68" Type="http://schemas.openxmlformats.org/officeDocument/2006/relationships/hyperlink" Target="https://podminky.urs.cz/item/CS_URS_2025_01/781492211" TargetMode="External"/><Relationship Id="rId7" Type="http://schemas.openxmlformats.org/officeDocument/2006/relationships/hyperlink" Target="https://podminky.urs.cz/item/CS_URS_2025_01/978059541" TargetMode="External"/><Relationship Id="rId71" Type="http://schemas.openxmlformats.org/officeDocument/2006/relationships/hyperlink" Target="https://podminky.urs.cz/item/CS_URS_2025_01/998781129" TargetMode="External"/><Relationship Id="rId2" Type="http://schemas.openxmlformats.org/officeDocument/2006/relationships/hyperlink" Target="https://podminky.urs.cz/item/CS_URS_2025_01/952901111" TargetMode="External"/><Relationship Id="rId16" Type="http://schemas.openxmlformats.org/officeDocument/2006/relationships/hyperlink" Target="https://podminky.urs.cz/item/CS_URS_2025_01/721170972" TargetMode="External"/><Relationship Id="rId29" Type="http://schemas.openxmlformats.org/officeDocument/2006/relationships/hyperlink" Target="https://podminky.urs.cz/item/CS_URS_2025_01/722190901" TargetMode="External"/><Relationship Id="rId11" Type="http://schemas.openxmlformats.org/officeDocument/2006/relationships/hyperlink" Target="https://podminky.urs.cz/item/CS_URS_2025_01/997013509" TargetMode="External"/><Relationship Id="rId24" Type="http://schemas.openxmlformats.org/officeDocument/2006/relationships/hyperlink" Target="https://podminky.urs.cz/item/CS_URS_2025_01/722170801" TargetMode="External"/><Relationship Id="rId32" Type="http://schemas.openxmlformats.org/officeDocument/2006/relationships/hyperlink" Target="https://podminky.urs.cz/item/CS_URS_2025_01/998722129" TargetMode="External"/><Relationship Id="rId37" Type="http://schemas.openxmlformats.org/officeDocument/2006/relationships/hyperlink" Target="https://podminky.urs.cz/item/CS_URS_2025_01/725822613" TargetMode="External"/><Relationship Id="rId40" Type="http://schemas.openxmlformats.org/officeDocument/2006/relationships/hyperlink" Target="https://podminky.urs.cz/item/CS_URS_2025_01/725849411" TargetMode="External"/><Relationship Id="rId45" Type="http://schemas.openxmlformats.org/officeDocument/2006/relationships/hyperlink" Target="https://podminky.urs.cz/item/CS_URS_2025_01/751398821" TargetMode="External"/><Relationship Id="rId53" Type="http://schemas.openxmlformats.org/officeDocument/2006/relationships/hyperlink" Target="https://podminky.urs.cz/item/CS_URS_2025_01/998766122" TargetMode="External"/><Relationship Id="rId58" Type="http://schemas.openxmlformats.org/officeDocument/2006/relationships/hyperlink" Target="https://podminky.urs.cz/item/CS_URS_2025_01/771574436" TargetMode="External"/><Relationship Id="rId66" Type="http://schemas.openxmlformats.org/officeDocument/2006/relationships/hyperlink" Target="https://podminky.urs.cz/item/CS_URS_2025_01/781151041" TargetMode="External"/><Relationship Id="rId74" Type="http://schemas.openxmlformats.org/officeDocument/2006/relationships/hyperlink" Target="https://podminky.urs.cz/item/CS_URS_2025_01/784211111" TargetMode="External"/><Relationship Id="rId5" Type="http://schemas.openxmlformats.org/officeDocument/2006/relationships/hyperlink" Target="https://podminky.urs.cz/item/CS_URS_2025_01/965081223" TargetMode="External"/><Relationship Id="rId15" Type="http://schemas.openxmlformats.org/officeDocument/2006/relationships/hyperlink" Target="https://podminky.urs.cz/item/CS_URS_2025_01/998711192" TargetMode="External"/><Relationship Id="rId23" Type="http://schemas.openxmlformats.org/officeDocument/2006/relationships/hyperlink" Target="https://podminky.urs.cz/item/CS_URS_2025_01/998721129" TargetMode="External"/><Relationship Id="rId28" Type="http://schemas.openxmlformats.org/officeDocument/2006/relationships/hyperlink" Target="https://podminky.urs.cz/item/CS_URS_2025_01/722181221" TargetMode="External"/><Relationship Id="rId36" Type="http://schemas.openxmlformats.org/officeDocument/2006/relationships/hyperlink" Target="https://podminky.urs.cz/item/CS_URS_2025_01/725211602" TargetMode="External"/><Relationship Id="rId49" Type="http://schemas.openxmlformats.org/officeDocument/2006/relationships/hyperlink" Target="https://podminky.urs.cz/item/CS_URS_2025_01/763131714" TargetMode="External"/><Relationship Id="rId57" Type="http://schemas.openxmlformats.org/officeDocument/2006/relationships/hyperlink" Target="https://podminky.urs.cz/item/CS_URS_2025_01/771151012" TargetMode="External"/><Relationship Id="rId61" Type="http://schemas.openxmlformats.org/officeDocument/2006/relationships/hyperlink" Target="https://podminky.urs.cz/item/CS_URS_2025_01/998771122" TargetMode="External"/><Relationship Id="rId10" Type="http://schemas.openxmlformats.org/officeDocument/2006/relationships/hyperlink" Target="https://podminky.urs.cz/item/CS_URS_2025_01/997013501" TargetMode="External"/><Relationship Id="rId19" Type="http://schemas.openxmlformats.org/officeDocument/2006/relationships/hyperlink" Target="https://podminky.urs.cz/item/CS_URS_2025_01/721171915" TargetMode="External"/><Relationship Id="rId31" Type="http://schemas.openxmlformats.org/officeDocument/2006/relationships/hyperlink" Target="https://podminky.urs.cz/item/CS_URS_2025_01/998722122" TargetMode="External"/><Relationship Id="rId44" Type="http://schemas.openxmlformats.org/officeDocument/2006/relationships/hyperlink" Target="https://podminky.urs.cz/item/CS_URS_2025_01/751398021" TargetMode="External"/><Relationship Id="rId52" Type="http://schemas.openxmlformats.org/officeDocument/2006/relationships/hyperlink" Target="https://podminky.urs.cz/item/CS_URS_2025_01/766660001" TargetMode="External"/><Relationship Id="rId60" Type="http://schemas.openxmlformats.org/officeDocument/2006/relationships/hyperlink" Target="https://podminky.urs.cz/item/CS_URS_2025_01/771591115" TargetMode="External"/><Relationship Id="rId65" Type="http://schemas.openxmlformats.org/officeDocument/2006/relationships/hyperlink" Target="https://podminky.urs.cz/item/CS_URS_2025_01/781151031" TargetMode="External"/><Relationship Id="rId73" Type="http://schemas.openxmlformats.org/officeDocument/2006/relationships/hyperlink" Target="https://podminky.urs.cz/item/CS_URS_2025_01/784121001" TargetMode="External"/><Relationship Id="rId4" Type="http://schemas.openxmlformats.org/officeDocument/2006/relationships/hyperlink" Target="https://podminky.urs.cz/item/CS_URS_2025_01/965049111" TargetMode="External"/><Relationship Id="rId9" Type="http://schemas.openxmlformats.org/officeDocument/2006/relationships/hyperlink" Target="https://podminky.urs.cz/item/CS_URS_2025_01/997013219" TargetMode="External"/><Relationship Id="rId14" Type="http://schemas.openxmlformats.org/officeDocument/2006/relationships/hyperlink" Target="https://podminky.urs.cz/item/CS_URS_2025_01/998711112" TargetMode="External"/><Relationship Id="rId22" Type="http://schemas.openxmlformats.org/officeDocument/2006/relationships/hyperlink" Target="https://podminky.urs.cz/item/CS_URS_2025_01/998721122" TargetMode="External"/><Relationship Id="rId27" Type="http://schemas.openxmlformats.org/officeDocument/2006/relationships/hyperlink" Target="https://podminky.urs.cz/item/CS_URS_2025_01/722174001" TargetMode="External"/><Relationship Id="rId30" Type="http://schemas.openxmlformats.org/officeDocument/2006/relationships/hyperlink" Target="https://podminky.urs.cz/item/CS_URS_2025_01/722290246" TargetMode="External"/><Relationship Id="rId35" Type="http://schemas.openxmlformats.org/officeDocument/2006/relationships/hyperlink" Target="https://podminky.urs.cz/item/CS_URS_2025_01/725210821" TargetMode="External"/><Relationship Id="rId43" Type="http://schemas.openxmlformats.org/officeDocument/2006/relationships/hyperlink" Target="https://podminky.urs.cz/item/CS_URS_2025_01/998725129" TargetMode="External"/><Relationship Id="rId48" Type="http://schemas.openxmlformats.org/officeDocument/2006/relationships/hyperlink" Target="https://podminky.urs.cz/item/CS_URS_2025_01/763131451" TargetMode="External"/><Relationship Id="rId56" Type="http://schemas.openxmlformats.org/officeDocument/2006/relationships/hyperlink" Target="https://podminky.urs.cz/item/CS_URS_2025_01/771121011" TargetMode="External"/><Relationship Id="rId64" Type="http://schemas.openxmlformats.org/officeDocument/2006/relationships/hyperlink" Target="https://podminky.urs.cz/item/CS_URS_2025_01/781121011" TargetMode="External"/><Relationship Id="rId69" Type="http://schemas.openxmlformats.org/officeDocument/2006/relationships/hyperlink" Target="https://podminky.urs.cz/item/CS_URS_2025_01/781492251" TargetMode="External"/><Relationship Id="rId8" Type="http://schemas.openxmlformats.org/officeDocument/2006/relationships/hyperlink" Target="https://podminky.urs.cz/item/CS_URS_2025_01/997013214" TargetMode="External"/><Relationship Id="rId51" Type="http://schemas.openxmlformats.org/officeDocument/2006/relationships/hyperlink" Target="https://podminky.urs.cz/item/CS_URS_2025_01/998763339" TargetMode="External"/><Relationship Id="rId72" Type="http://schemas.openxmlformats.org/officeDocument/2006/relationships/hyperlink" Target="https://podminky.urs.cz/item/CS_URS_2025_01/998781192" TargetMode="External"/><Relationship Id="rId3" Type="http://schemas.openxmlformats.org/officeDocument/2006/relationships/hyperlink" Target="https://podminky.urs.cz/item/CS_URS_2025_01/965042121" TargetMode="External"/><Relationship Id="rId12" Type="http://schemas.openxmlformats.org/officeDocument/2006/relationships/hyperlink" Target="https://podminky.urs.cz/item/CS_URS_2025_01/997013871" TargetMode="External"/><Relationship Id="rId17" Type="http://schemas.openxmlformats.org/officeDocument/2006/relationships/hyperlink" Target="https://podminky.urs.cz/item/CS_URS_2025_01/721170974" TargetMode="External"/><Relationship Id="rId25" Type="http://schemas.openxmlformats.org/officeDocument/2006/relationships/hyperlink" Target="https://podminky.urs.cz/item/CS_URS_2025_01/722170942" TargetMode="External"/><Relationship Id="rId33" Type="http://schemas.openxmlformats.org/officeDocument/2006/relationships/hyperlink" Target="https://podminky.urs.cz/item/CS_URS_2025_01/725110814" TargetMode="External"/><Relationship Id="rId38" Type="http://schemas.openxmlformats.org/officeDocument/2006/relationships/hyperlink" Target="https://podminky.urs.cz/item/CS_URS_2025_01/725840850" TargetMode="External"/><Relationship Id="rId46" Type="http://schemas.openxmlformats.org/officeDocument/2006/relationships/hyperlink" Target="https://podminky.urs.cz/item/CS_URS_2025_01/998751122" TargetMode="External"/><Relationship Id="rId59" Type="http://schemas.openxmlformats.org/officeDocument/2006/relationships/hyperlink" Target="https://podminky.urs.cz/item/CS_URS_2025_01/771591112" TargetMode="External"/><Relationship Id="rId67" Type="http://schemas.openxmlformats.org/officeDocument/2006/relationships/hyperlink" Target="https://podminky.urs.cz/item/CS_URS_2025_01/781472212" TargetMode="External"/><Relationship Id="rId20" Type="http://schemas.openxmlformats.org/officeDocument/2006/relationships/hyperlink" Target="https://podminky.urs.cz/item/CS_URS_2025_01/721210814" TargetMode="External"/><Relationship Id="rId41" Type="http://schemas.openxmlformats.org/officeDocument/2006/relationships/hyperlink" Target="https://podminky.urs.cz/item/CS_URS_2025_01/725860811" TargetMode="External"/><Relationship Id="rId54" Type="http://schemas.openxmlformats.org/officeDocument/2006/relationships/hyperlink" Target="https://podminky.urs.cz/item/CS_URS_2025_01/998766129" TargetMode="External"/><Relationship Id="rId62" Type="http://schemas.openxmlformats.org/officeDocument/2006/relationships/hyperlink" Target="https://podminky.urs.cz/item/CS_URS_2025_01/998771129" TargetMode="External"/><Relationship Id="rId70" Type="http://schemas.openxmlformats.org/officeDocument/2006/relationships/hyperlink" Target="https://podminky.urs.cz/item/CS_URS_2025_01/781495141" TargetMode="External"/><Relationship Id="rId75" Type="http://schemas.openxmlformats.org/officeDocument/2006/relationships/drawing" Target="../drawings/drawing2.xml"/><Relationship Id="rId1" Type="http://schemas.openxmlformats.org/officeDocument/2006/relationships/hyperlink" Target="https://podminky.urs.cz/item/CS_URS_2025_01/949101111" TargetMode="External"/><Relationship Id="rId6" Type="http://schemas.openxmlformats.org/officeDocument/2006/relationships/hyperlink" Target="https://podminky.urs.cz/item/CS_URS_2025_01/968062455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711113121" TargetMode="External"/><Relationship Id="rId18" Type="http://schemas.openxmlformats.org/officeDocument/2006/relationships/hyperlink" Target="https://podminky.urs.cz/item/CS_URS_2025_01/721171912" TargetMode="External"/><Relationship Id="rId26" Type="http://schemas.openxmlformats.org/officeDocument/2006/relationships/hyperlink" Target="https://podminky.urs.cz/item/CS_URS_2025_01/722171912" TargetMode="External"/><Relationship Id="rId39" Type="http://schemas.openxmlformats.org/officeDocument/2006/relationships/hyperlink" Target="https://podminky.urs.cz/item/CS_URS_2025_01/725849411" TargetMode="External"/><Relationship Id="rId21" Type="http://schemas.openxmlformats.org/officeDocument/2006/relationships/hyperlink" Target="https://podminky.urs.cz/item/CS_URS_2025_01/721212123" TargetMode="External"/><Relationship Id="rId34" Type="http://schemas.openxmlformats.org/officeDocument/2006/relationships/hyperlink" Target="https://podminky.urs.cz/item/CS_URS_2025_01/725112171" TargetMode="External"/><Relationship Id="rId42" Type="http://schemas.openxmlformats.org/officeDocument/2006/relationships/hyperlink" Target="https://podminky.urs.cz/item/CS_URS_2025_01/751398021" TargetMode="External"/><Relationship Id="rId47" Type="http://schemas.openxmlformats.org/officeDocument/2006/relationships/hyperlink" Target="https://podminky.urs.cz/item/CS_URS_2025_01/763131714" TargetMode="External"/><Relationship Id="rId50" Type="http://schemas.openxmlformats.org/officeDocument/2006/relationships/hyperlink" Target="https://podminky.urs.cz/item/CS_URS_2025_01/766660001" TargetMode="External"/><Relationship Id="rId55" Type="http://schemas.openxmlformats.org/officeDocument/2006/relationships/hyperlink" Target="https://podminky.urs.cz/item/CS_URS_2025_01/771151012" TargetMode="External"/><Relationship Id="rId63" Type="http://schemas.openxmlformats.org/officeDocument/2006/relationships/hyperlink" Target="https://podminky.urs.cz/item/CS_URS_2025_01/781151031" TargetMode="External"/><Relationship Id="rId68" Type="http://schemas.openxmlformats.org/officeDocument/2006/relationships/hyperlink" Target="https://podminky.urs.cz/item/CS_URS_2025_01/781495141" TargetMode="External"/><Relationship Id="rId7" Type="http://schemas.openxmlformats.org/officeDocument/2006/relationships/hyperlink" Target="https://podminky.urs.cz/item/CS_URS_2025_01/978059541" TargetMode="External"/><Relationship Id="rId71" Type="http://schemas.openxmlformats.org/officeDocument/2006/relationships/hyperlink" Target="https://podminky.urs.cz/item/CS_URS_2025_01/784121001" TargetMode="External"/><Relationship Id="rId2" Type="http://schemas.openxmlformats.org/officeDocument/2006/relationships/hyperlink" Target="https://podminky.urs.cz/item/CS_URS_2025_01/952901111" TargetMode="External"/><Relationship Id="rId16" Type="http://schemas.openxmlformats.org/officeDocument/2006/relationships/hyperlink" Target="https://podminky.urs.cz/item/CS_URS_2025_01/721170972" TargetMode="External"/><Relationship Id="rId29" Type="http://schemas.openxmlformats.org/officeDocument/2006/relationships/hyperlink" Target="https://podminky.urs.cz/item/CS_URS_2025_01/722190901" TargetMode="External"/><Relationship Id="rId1" Type="http://schemas.openxmlformats.org/officeDocument/2006/relationships/hyperlink" Target="https://podminky.urs.cz/item/CS_URS_2025_01/949101111" TargetMode="External"/><Relationship Id="rId6" Type="http://schemas.openxmlformats.org/officeDocument/2006/relationships/hyperlink" Target="https://podminky.urs.cz/item/CS_URS_2025_01/968062455" TargetMode="External"/><Relationship Id="rId11" Type="http://schemas.openxmlformats.org/officeDocument/2006/relationships/hyperlink" Target="https://podminky.urs.cz/item/CS_URS_2025_01/997013509" TargetMode="External"/><Relationship Id="rId24" Type="http://schemas.openxmlformats.org/officeDocument/2006/relationships/hyperlink" Target="https://podminky.urs.cz/item/CS_URS_2025_01/722170801" TargetMode="External"/><Relationship Id="rId32" Type="http://schemas.openxmlformats.org/officeDocument/2006/relationships/hyperlink" Target="https://podminky.urs.cz/item/CS_URS_2025_01/998722129" TargetMode="External"/><Relationship Id="rId37" Type="http://schemas.openxmlformats.org/officeDocument/2006/relationships/hyperlink" Target="https://podminky.urs.cz/item/CS_URS_2025_01/725840850" TargetMode="External"/><Relationship Id="rId40" Type="http://schemas.openxmlformats.org/officeDocument/2006/relationships/hyperlink" Target="https://podminky.urs.cz/item/CS_URS_2025_01/998725122" TargetMode="External"/><Relationship Id="rId45" Type="http://schemas.openxmlformats.org/officeDocument/2006/relationships/hyperlink" Target="https://podminky.urs.cz/item/CS_URS_2025_01/998751129" TargetMode="External"/><Relationship Id="rId53" Type="http://schemas.openxmlformats.org/officeDocument/2006/relationships/hyperlink" Target="https://podminky.urs.cz/item/CS_URS_2025_01/771111011" TargetMode="External"/><Relationship Id="rId58" Type="http://schemas.openxmlformats.org/officeDocument/2006/relationships/hyperlink" Target="https://podminky.urs.cz/item/CS_URS_2025_01/771591115" TargetMode="External"/><Relationship Id="rId66" Type="http://schemas.openxmlformats.org/officeDocument/2006/relationships/hyperlink" Target="https://podminky.urs.cz/item/CS_URS_2025_01/781492211" TargetMode="External"/><Relationship Id="rId5" Type="http://schemas.openxmlformats.org/officeDocument/2006/relationships/hyperlink" Target="https://podminky.urs.cz/item/CS_URS_2025_01/965081223" TargetMode="External"/><Relationship Id="rId15" Type="http://schemas.openxmlformats.org/officeDocument/2006/relationships/hyperlink" Target="https://podminky.urs.cz/item/CS_URS_2025_01/998711192" TargetMode="External"/><Relationship Id="rId23" Type="http://schemas.openxmlformats.org/officeDocument/2006/relationships/hyperlink" Target="https://podminky.urs.cz/item/CS_URS_2025_01/998721129" TargetMode="External"/><Relationship Id="rId28" Type="http://schemas.openxmlformats.org/officeDocument/2006/relationships/hyperlink" Target="https://podminky.urs.cz/item/CS_URS_2025_01/722181221" TargetMode="External"/><Relationship Id="rId36" Type="http://schemas.openxmlformats.org/officeDocument/2006/relationships/hyperlink" Target="https://podminky.urs.cz/item/CS_URS_2024_01/725291670" TargetMode="External"/><Relationship Id="rId49" Type="http://schemas.openxmlformats.org/officeDocument/2006/relationships/hyperlink" Target="https://podminky.urs.cz/item/CS_URS_2025_01/998763339" TargetMode="External"/><Relationship Id="rId57" Type="http://schemas.openxmlformats.org/officeDocument/2006/relationships/hyperlink" Target="https://podminky.urs.cz/item/CS_URS_2025_01/771591112" TargetMode="External"/><Relationship Id="rId61" Type="http://schemas.openxmlformats.org/officeDocument/2006/relationships/hyperlink" Target="https://podminky.urs.cz/item/CS_URS_2025_01/781111011" TargetMode="External"/><Relationship Id="rId10" Type="http://schemas.openxmlformats.org/officeDocument/2006/relationships/hyperlink" Target="https://podminky.urs.cz/item/CS_URS_2025_01/997013501" TargetMode="External"/><Relationship Id="rId19" Type="http://schemas.openxmlformats.org/officeDocument/2006/relationships/hyperlink" Target="https://podminky.urs.cz/item/CS_URS_2025_01/721171915" TargetMode="External"/><Relationship Id="rId31" Type="http://schemas.openxmlformats.org/officeDocument/2006/relationships/hyperlink" Target="https://podminky.urs.cz/item/CS_URS_2025_01/998722122" TargetMode="External"/><Relationship Id="rId44" Type="http://schemas.openxmlformats.org/officeDocument/2006/relationships/hyperlink" Target="https://podminky.urs.cz/item/CS_URS_2025_01/998751122" TargetMode="External"/><Relationship Id="rId52" Type="http://schemas.openxmlformats.org/officeDocument/2006/relationships/hyperlink" Target="https://podminky.urs.cz/item/CS_URS_2025_01/998766129" TargetMode="External"/><Relationship Id="rId60" Type="http://schemas.openxmlformats.org/officeDocument/2006/relationships/hyperlink" Target="https://podminky.urs.cz/item/CS_URS_2025_01/998771129" TargetMode="External"/><Relationship Id="rId65" Type="http://schemas.openxmlformats.org/officeDocument/2006/relationships/hyperlink" Target="https://podminky.urs.cz/item/CS_URS_2025_01/781472212" TargetMode="External"/><Relationship Id="rId4" Type="http://schemas.openxmlformats.org/officeDocument/2006/relationships/hyperlink" Target="https://podminky.urs.cz/item/CS_URS_2025_01/965049111" TargetMode="External"/><Relationship Id="rId9" Type="http://schemas.openxmlformats.org/officeDocument/2006/relationships/hyperlink" Target="https://podminky.urs.cz/item/CS_URS_2025_01/997013219" TargetMode="External"/><Relationship Id="rId14" Type="http://schemas.openxmlformats.org/officeDocument/2006/relationships/hyperlink" Target="https://podminky.urs.cz/item/CS_URS_2025_01/998711112" TargetMode="External"/><Relationship Id="rId22" Type="http://schemas.openxmlformats.org/officeDocument/2006/relationships/hyperlink" Target="https://podminky.urs.cz/item/CS_URS_2025_01/998721122" TargetMode="External"/><Relationship Id="rId27" Type="http://schemas.openxmlformats.org/officeDocument/2006/relationships/hyperlink" Target="https://podminky.urs.cz/item/CS_URS_2025_01/722174001" TargetMode="External"/><Relationship Id="rId30" Type="http://schemas.openxmlformats.org/officeDocument/2006/relationships/hyperlink" Target="https://podminky.urs.cz/item/CS_URS_2025_01/722290246" TargetMode="External"/><Relationship Id="rId35" Type="http://schemas.openxmlformats.org/officeDocument/2006/relationships/hyperlink" Target="https://podminky.urs.cz/item/CS_URS_2025_01/725291668" TargetMode="External"/><Relationship Id="rId43" Type="http://schemas.openxmlformats.org/officeDocument/2006/relationships/hyperlink" Target="https://podminky.urs.cz/item/CS_URS_2025_01/751398821" TargetMode="External"/><Relationship Id="rId48" Type="http://schemas.openxmlformats.org/officeDocument/2006/relationships/hyperlink" Target="https://podminky.urs.cz/item/CS_URS_2025_01/998763332" TargetMode="External"/><Relationship Id="rId56" Type="http://schemas.openxmlformats.org/officeDocument/2006/relationships/hyperlink" Target="https://podminky.urs.cz/item/CS_URS_2025_01/771574436" TargetMode="External"/><Relationship Id="rId64" Type="http://schemas.openxmlformats.org/officeDocument/2006/relationships/hyperlink" Target="https://podminky.urs.cz/item/CS_URS_2025_01/781151041" TargetMode="External"/><Relationship Id="rId69" Type="http://schemas.openxmlformats.org/officeDocument/2006/relationships/hyperlink" Target="https://podminky.urs.cz/item/CS_URS_2025_01/998781129" TargetMode="External"/><Relationship Id="rId8" Type="http://schemas.openxmlformats.org/officeDocument/2006/relationships/hyperlink" Target="https://podminky.urs.cz/item/CS_URS_2025_01/997013214" TargetMode="External"/><Relationship Id="rId51" Type="http://schemas.openxmlformats.org/officeDocument/2006/relationships/hyperlink" Target="https://podminky.urs.cz/item/CS_URS_2025_01/998766122" TargetMode="External"/><Relationship Id="rId72" Type="http://schemas.openxmlformats.org/officeDocument/2006/relationships/hyperlink" Target="https://podminky.urs.cz/item/CS_URS_2025_01/784211111" TargetMode="External"/><Relationship Id="rId3" Type="http://schemas.openxmlformats.org/officeDocument/2006/relationships/hyperlink" Target="https://podminky.urs.cz/item/CS_URS_2025_01/965042121" TargetMode="External"/><Relationship Id="rId12" Type="http://schemas.openxmlformats.org/officeDocument/2006/relationships/hyperlink" Target="https://podminky.urs.cz/item/CS_URS_2025_01/997013871" TargetMode="External"/><Relationship Id="rId17" Type="http://schemas.openxmlformats.org/officeDocument/2006/relationships/hyperlink" Target="https://podminky.urs.cz/item/CS_URS_2025_01/721170974" TargetMode="External"/><Relationship Id="rId25" Type="http://schemas.openxmlformats.org/officeDocument/2006/relationships/hyperlink" Target="https://podminky.urs.cz/item/CS_URS_2025_01/722170942" TargetMode="External"/><Relationship Id="rId33" Type="http://schemas.openxmlformats.org/officeDocument/2006/relationships/hyperlink" Target="https://podminky.urs.cz/item/CS_URS_2025_01/725110814" TargetMode="External"/><Relationship Id="rId38" Type="http://schemas.openxmlformats.org/officeDocument/2006/relationships/hyperlink" Target="https://podminky.urs.cz/item/CS_URS_2025_01/725840860" TargetMode="External"/><Relationship Id="rId46" Type="http://schemas.openxmlformats.org/officeDocument/2006/relationships/hyperlink" Target="https://podminky.urs.cz/item/CS_URS_2025_01/763131451" TargetMode="External"/><Relationship Id="rId59" Type="http://schemas.openxmlformats.org/officeDocument/2006/relationships/hyperlink" Target="https://podminky.urs.cz/item/CS_URS_2025_01/998771122" TargetMode="External"/><Relationship Id="rId67" Type="http://schemas.openxmlformats.org/officeDocument/2006/relationships/hyperlink" Target="https://podminky.urs.cz/item/CS_URS_2025_01/781492251" TargetMode="External"/><Relationship Id="rId20" Type="http://schemas.openxmlformats.org/officeDocument/2006/relationships/hyperlink" Target="https://podminky.urs.cz/item/CS_URS_2025_01/721210814" TargetMode="External"/><Relationship Id="rId41" Type="http://schemas.openxmlformats.org/officeDocument/2006/relationships/hyperlink" Target="https://podminky.urs.cz/item/CS_URS_2025_01/998725129" TargetMode="External"/><Relationship Id="rId54" Type="http://schemas.openxmlformats.org/officeDocument/2006/relationships/hyperlink" Target="https://podminky.urs.cz/item/CS_URS_2025_01/771121011" TargetMode="External"/><Relationship Id="rId62" Type="http://schemas.openxmlformats.org/officeDocument/2006/relationships/hyperlink" Target="https://podminky.urs.cz/item/CS_URS_2025_01/781121011" TargetMode="External"/><Relationship Id="rId70" Type="http://schemas.openxmlformats.org/officeDocument/2006/relationships/hyperlink" Target="https://podminky.urs.cz/item/CS_URS_2025_01/998781192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998711112" TargetMode="External"/><Relationship Id="rId18" Type="http://schemas.openxmlformats.org/officeDocument/2006/relationships/hyperlink" Target="https://podminky.urs.cz/item/CS_URS_2025_01/721171915" TargetMode="External"/><Relationship Id="rId26" Type="http://schemas.openxmlformats.org/officeDocument/2006/relationships/hyperlink" Target="https://podminky.urs.cz/item/CS_URS_2025_01/722181221" TargetMode="External"/><Relationship Id="rId39" Type="http://schemas.openxmlformats.org/officeDocument/2006/relationships/hyperlink" Target="https://podminky.urs.cz/item/CS_URS_2025_01/751398021" TargetMode="External"/><Relationship Id="rId21" Type="http://schemas.openxmlformats.org/officeDocument/2006/relationships/hyperlink" Target="https://podminky.urs.cz/item/CS_URS_2025_01/998721129" TargetMode="External"/><Relationship Id="rId34" Type="http://schemas.openxmlformats.org/officeDocument/2006/relationships/hyperlink" Target="https://podminky.urs.cz/item/CS_URS_2025_01/725211602" TargetMode="External"/><Relationship Id="rId42" Type="http://schemas.openxmlformats.org/officeDocument/2006/relationships/hyperlink" Target="https://podminky.urs.cz/item/CS_URS_2025_01/998751129" TargetMode="External"/><Relationship Id="rId47" Type="http://schemas.openxmlformats.org/officeDocument/2006/relationships/hyperlink" Target="https://podminky.urs.cz/item/CS_URS_2025_01/771591112" TargetMode="External"/><Relationship Id="rId50" Type="http://schemas.openxmlformats.org/officeDocument/2006/relationships/hyperlink" Target="https://podminky.urs.cz/item/CS_URS_2025_01/998771129" TargetMode="External"/><Relationship Id="rId55" Type="http://schemas.openxmlformats.org/officeDocument/2006/relationships/hyperlink" Target="https://podminky.urs.cz/item/CS_URS_2025_01/781472212" TargetMode="External"/><Relationship Id="rId63" Type="http://schemas.openxmlformats.org/officeDocument/2006/relationships/hyperlink" Target="https://podminky.urs.cz/item/CS_URS_2025_01/092002000" TargetMode="External"/><Relationship Id="rId7" Type="http://schemas.openxmlformats.org/officeDocument/2006/relationships/hyperlink" Target="https://podminky.urs.cz/item/CS_URS_2025_01/997013214" TargetMode="External"/><Relationship Id="rId2" Type="http://schemas.openxmlformats.org/officeDocument/2006/relationships/hyperlink" Target="https://podminky.urs.cz/item/CS_URS_2025_01/952901111" TargetMode="External"/><Relationship Id="rId16" Type="http://schemas.openxmlformats.org/officeDocument/2006/relationships/hyperlink" Target="https://podminky.urs.cz/item/CS_URS_2025_01/721170974" TargetMode="External"/><Relationship Id="rId20" Type="http://schemas.openxmlformats.org/officeDocument/2006/relationships/hyperlink" Target="https://podminky.urs.cz/item/CS_URS_2025_01/998721122" TargetMode="External"/><Relationship Id="rId29" Type="http://schemas.openxmlformats.org/officeDocument/2006/relationships/hyperlink" Target="https://podminky.urs.cz/item/CS_URS_2025_01/998722122" TargetMode="External"/><Relationship Id="rId41" Type="http://schemas.openxmlformats.org/officeDocument/2006/relationships/hyperlink" Target="https://podminky.urs.cz/item/CS_URS_2025_01/998751122" TargetMode="External"/><Relationship Id="rId54" Type="http://schemas.openxmlformats.org/officeDocument/2006/relationships/hyperlink" Target="https://podminky.urs.cz/item/CS_URS_2025_01/781151041" TargetMode="External"/><Relationship Id="rId62" Type="http://schemas.openxmlformats.org/officeDocument/2006/relationships/hyperlink" Target="https://podminky.urs.cz/item/CS_URS_2025_01/784211111" TargetMode="External"/><Relationship Id="rId1" Type="http://schemas.openxmlformats.org/officeDocument/2006/relationships/hyperlink" Target="https://podminky.urs.cz/item/CS_URS_2025_01/949101111" TargetMode="External"/><Relationship Id="rId6" Type="http://schemas.openxmlformats.org/officeDocument/2006/relationships/hyperlink" Target="https://podminky.urs.cz/item/CS_URS_2025_01/978059541" TargetMode="External"/><Relationship Id="rId11" Type="http://schemas.openxmlformats.org/officeDocument/2006/relationships/hyperlink" Target="https://podminky.urs.cz/item/CS_URS_2025_01/997013871" TargetMode="External"/><Relationship Id="rId24" Type="http://schemas.openxmlformats.org/officeDocument/2006/relationships/hyperlink" Target="https://podminky.urs.cz/item/CS_URS_2025_01/722171912" TargetMode="External"/><Relationship Id="rId32" Type="http://schemas.openxmlformats.org/officeDocument/2006/relationships/hyperlink" Target="https://podminky.urs.cz/item/CS_URS_2025_01/725112171" TargetMode="External"/><Relationship Id="rId37" Type="http://schemas.openxmlformats.org/officeDocument/2006/relationships/hyperlink" Target="https://podminky.urs.cz/item/CS_URS_2025_01/998725122" TargetMode="External"/><Relationship Id="rId40" Type="http://schemas.openxmlformats.org/officeDocument/2006/relationships/hyperlink" Target="https://podminky.urs.cz/item/CS_URS_2025_01/751398821" TargetMode="External"/><Relationship Id="rId45" Type="http://schemas.openxmlformats.org/officeDocument/2006/relationships/hyperlink" Target="https://podminky.urs.cz/item/CS_URS_2025_01/771151012" TargetMode="External"/><Relationship Id="rId53" Type="http://schemas.openxmlformats.org/officeDocument/2006/relationships/hyperlink" Target="https://podminky.urs.cz/item/CS_URS_2025_01/781151031" TargetMode="External"/><Relationship Id="rId58" Type="http://schemas.openxmlformats.org/officeDocument/2006/relationships/hyperlink" Target="https://podminky.urs.cz/item/CS_URS_2025_01/781495141" TargetMode="External"/><Relationship Id="rId5" Type="http://schemas.openxmlformats.org/officeDocument/2006/relationships/hyperlink" Target="https://podminky.urs.cz/item/CS_URS_2025_01/965081223" TargetMode="External"/><Relationship Id="rId15" Type="http://schemas.openxmlformats.org/officeDocument/2006/relationships/hyperlink" Target="https://podminky.urs.cz/item/CS_URS_2025_01/721170972" TargetMode="External"/><Relationship Id="rId23" Type="http://schemas.openxmlformats.org/officeDocument/2006/relationships/hyperlink" Target="https://podminky.urs.cz/item/CS_URS_2025_01/722170942" TargetMode="External"/><Relationship Id="rId28" Type="http://schemas.openxmlformats.org/officeDocument/2006/relationships/hyperlink" Target="https://podminky.urs.cz/item/CS_URS_2025_01/722290246" TargetMode="External"/><Relationship Id="rId36" Type="http://schemas.openxmlformats.org/officeDocument/2006/relationships/hyperlink" Target="https://podminky.urs.cz/item/CS_URS_2025_01/725860811" TargetMode="External"/><Relationship Id="rId49" Type="http://schemas.openxmlformats.org/officeDocument/2006/relationships/hyperlink" Target="https://podminky.urs.cz/item/CS_URS_2025_01/998771122" TargetMode="External"/><Relationship Id="rId57" Type="http://schemas.openxmlformats.org/officeDocument/2006/relationships/hyperlink" Target="https://podminky.urs.cz/item/CS_URS_2025_01/781492251" TargetMode="External"/><Relationship Id="rId61" Type="http://schemas.openxmlformats.org/officeDocument/2006/relationships/hyperlink" Target="https://podminky.urs.cz/item/CS_URS_2025_01/784121001" TargetMode="External"/><Relationship Id="rId10" Type="http://schemas.openxmlformats.org/officeDocument/2006/relationships/hyperlink" Target="https://podminky.urs.cz/item/CS_URS_2025_01/997013509" TargetMode="External"/><Relationship Id="rId19" Type="http://schemas.openxmlformats.org/officeDocument/2006/relationships/hyperlink" Target="https://podminky.urs.cz/item/CS_URS_2025_01/721210814" TargetMode="External"/><Relationship Id="rId31" Type="http://schemas.openxmlformats.org/officeDocument/2006/relationships/hyperlink" Target="https://podminky.urs.cz/item/CS_URS_2025_01/725110814" TargetMode="External"/><Relationship Id="rId44" Type="http://schemas.openxmlformats.org/officeDocument/2006/relationships/hyperlink" Target="https://podminky.urs.cz/item/CS_URS_2025_01/771121011" TargetMode="External"/><Relationship Id="rId52" Type="http://schemas.openxmlformats.org/officeDocument/2006/relationships/hyperlink" Target="https://podminky.urs.cz/item/CS_URS_2025_01/781121011" TargetMode="External"/><Relationship Id="rId60" Type="http://schemas.openxmlformats.org/officeDocument/2006/relationships/hyperlink" Target="https://podminky.urs.cz/item/CS_URS_2025_01/998781192" TargetMode="External"/><Relationship Id="rId4" Type="http://schemas.openxmlformats.org/officeDocument/2006/relationships/hyperlink" Target="https://podminky.urs.cz/item/CS_URS_2025_01/965049111" TargetMode="External"/><Relationship Id="rId9" Type="http://schemas.openxmlformats.org/officeDocument/2006/relationships/hyperlink" Target="https://podminky.urs.cz/item/CS_URS_2025_01/997013501" TargetMode="External"/><Relationship Id="rId14" Type="http://schemas.openxmlformats.org/officeDocument/2006/relationships/hyperlink" Target="https://podminky.urs.cz/item/CS_URS_2025_01/998711192" TargetMode="External"/><Relationship Id="rId22" Type="http://schemas.openxmlformats.org/officeDocument/2006/relationships/hyperlink" Target="https://podminky.urs.cz/item/CS_URS_2025_01/722170801" TargetMode="External"/><Relationship Id="rId27" Type="http://schemas.openxmlformats.org/officeDocument/2006/relationships/hyperlink" Target="https://podminky.urs.cz/item/CS_URS_2025_01/722190901" TargetMode="External"/><Relationship Id="rId30" Type="http://schemas.openxmlformats.org/officeDocument/2006/relationships/hyperlink" Target="https://podminky.urs.cz/item/CS_URS_2025_01/998722129" TargetMode="External"/><Relationship Id="rId35" Type="http://schemas.openxmlformats.org/officeDocument/2006/relationships/hyperlink" Target="https://podminky.urs.cz/item/CS_URS_2025_01/725822613" TargetMode="External"/><Relationship Id="rId43" Type="http://schemas.openxmlformats.org/officeDocument/2006/relationships/hyperlink" Target="https://podminky.urs.cz/item/CS_URS_2025_01/771111011" TargetMode="External"/><Relationship Id="rId48" Type="http://schemas.openxmlformats.org/officeDocument/2006/relationships/hyperlink" Target="https://podminky.urs.cz/item/CS_URS_2025_01/771591115" TargetMode="External"/><Relationship Id="rId56" Type="http://schemas.openxmlformats.org/officeDocument/2006/relationships/hyperlink" Target="https://podminky.urs.cz/item/CS_URS_2025_01/781492211" TargetMode="External"/><Relationship Id="rId8" Type="http://schemas.openxmlformats.org/officeDocument/2006/relationships/hyperlink" Target="https://podminky.urs.cz/item/CS_URS_2025_01/997013219" TargetMode="External"/><Relationship Id="rId51" Type="http://schemas.openxmlformats.org/officeDocument/2006/relationships/hyperlink" Target="https://podminky.urs.cz/item/CS_URS_2025_01/781111011" TargetMode="External"/><Relationship Id="rId3" Type="http://schemas.openxmlformats.org/officeDocument/2006/relationships/hyperlink" Target="https://podminky.urs.cz/item/CS_URS_2025_01/965042121" TargetMode="External"/><Relationship Id="rId12" Type="http://schemas.openxmlformats.org/officeDocument/2006/relationships/hyperlink" Target="https://podminky.urs.cz/item/CS_URS_2025_01/711113121" TargetMode="External"/><Relationship Id="rId17" Type="http://schemas.openxmlformats.org/officeDocument/2006/relationships/hyperlink" Target="https://podminky.urs.cz/item/CS_URS_2025_01/721171912" TargetMode="External"/><Relationship Id="rId25" Type="http://schemas.openxmlformats.org/officeDocument/2006/relationships/hyperlink" Target="https://podminky.urs.cz/item/CS_URS_2025_01/722174001" TargetMode="External"/><Relationship Id="rId33" Type="http://schemas.openxmlformats.org/officeDocument/2006/relationships/hyperlink" Target="https://podminky.urs.cz/item/CS_URS_2025_01/725210821" TargetMode="External"/><Relationship Id="rId38" Type="http://schemas.openxmlformats.org/officeDocument/2006/relationships/hyperlink" Target="https://podminky.urs.cz/item/CS_URS_2025_01/998725129" TargetMode="External"/><Relationship Id="rId46" Type="http://schemas.openxmlformats.org/officeDocument/2006/relationships/hyperlink" Target="https://podminky.urs.cz/item/CS_URS_2025_01/771574436" TargetMode="External"/><Relationship Id="rId59" Type="http://schemas.openxmlformats.org/officeDocument/2006/relationships/hyperlink" Target="https://podminky.urs.cz/item/CS_URS_2025_01/998781129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721170972" TargetMode="External"/><Relationship Id="rId18" Type="http://schemas.openxmlformats.org/officeDocument/2006/relationships/hyperlink" Target="https://podminky.urs.cz/item/CS_URS_2025_01/998721122" TargetMode="External"/><Relationship Id="rId26" Type="http://schemas.openxmlformats.org/officeDocument/2006/relationships/hyperlink" Target="https://podminky.urs.cz/item/CS_URS_2025_01/722290246" TargetMode="External"/><Relationship Id="rId39" Type="http://schemas.openxmlformats.org/officeDocument/2006/relationships/hyperlink" Target="https://podminky.urs.cz/item/CS_URS_2025_01/998725129" TargetMode="External"/><Relationship Id="rId21" Type="http://schemas.openxmlformats.org/officeDocument/2006/relationships/hyperlink" Target="https://podminky.urs.cz/item/CS_URS_2025_01/722170942" TargetMode="External"/><Relationship Id="rId34" Type="http://schemas.openxmlformats.org/officeDocument/2006/relationships/hyperlink" Target="https://podminky.urs.cz/item/CS_URS_2025_01/725840850" TargetMode="External"/><Relationship Id="rId42" Type="http://schemas.openxmlformats.org/officeDocument/2006/relationships/hyperlink" Target="https://podminky.urs.cz/item/CS_URS_2025_01/998751122" TargetMode="External"/><Relationship Id="rId47" Type="http://schemas.openxmlformats.org/officeDocument/2006/relationships/hyperlink" Target="https://podminky.urs.cz/item/CS_URS_2025_01/998763339" TargetMode="External"/><Relationship Id="rId50" Type="http://schemas.openxmlformats.org/officeDocument/2006/relationships/hyperlink" Target="https://podminky.urs.cz/item/CS_URS_2025_01/771151012" TargetMode="External"/><Relationship Id="rId55" Type="http://schemas.openxmlformats.org/officeDocument/2006/relationships/hyperlink" Target="https://podminky.urs.cz/item/CS_URS_2025_01/998771129" TargetMode="External"/><Relationship Id="rId63" Type="http://schemas.openxmlformats.org/officeDocument/2006/relationships/hyperlink" Target="https://podminky.urs.cz/item/CS_URS_2025_01/781495141" TargetMode="External"/><Relationship Id="rId7" Type="http://schemas.openxmlformats.org/officeDocument/2006/relationships/hyperlink" Target="https://podminky.urs.cz/item/CS_URS_2025_01/997013501" TargetMode="External"/><Relationship Id="rId2" Type="http://schemas.openxmlformats.org/officeDocument/2006/relationships/hyperlink" Target="https://podminky.urs.cz/item/CS_URS_2025_01/952901111" TargetMode="External"/><Relationship Id="rId16" Type="http://schemas.openxmlformats.org/officeDocument/2006/relationships/hyperlink" Target="https://podminky.urs.cz/item/CS_URS_2025_01/721171915" TargetMode="External"/><Relationship Id="rId29" Type="http://schemas.openxmlformats.org/officeDocument/2006/relationships/hyperlink" Target="https://podminky.urs.cz/item/CS_URS_2025_01/725210821" TargetMode="External"/><Relationship Id="rId1" Type="http://schemas.openxmlformats.org/officeDocument/2006/relationships/hyperlink" Target="https://podminky.urs.cz/item/CS_URS_2025_01/949101111" TargetMode="External"/><Relationship Id="rId6" Type="http://schemas.openxmlformats.org/officeDocument/2006/relationships/hyperlink" Target="https://podminky.urs.cz/item/CS_URS_2025_01/997013219" TargetMode="External"/><Relationship Id="rId11" Type="http://schemas.openxmlformats.org/officeDocument/2006/relationships/hyperlink" Target="https://podminky.urs.cz/item/CS_URS_2025_01/998711112" TargetMode="External"/><Relationship Id="rId24" Type="http://schemas.openxmlformats.org/officeDocument/2006/relationships/hyperlink" Target="https://podminky.urs.cz/item/CS_URS_2025_01/722181221" TargetMode="External"/><Relationship Id="rId32" Type="http://schemas.openxmlformats.org/officeDocument/2006/relationships/hyperlink" Target="https://podminky.urs.cz/item/CS_URS_2024_01/725291670" TargetMode="External"/><Relationship Id="rId37" Type="http://schemas.openxmlformats.org/officeDocument/2006/relationships/hyperlink" Target="https://podminky.urs.cz/item/CS_URS_2025_01/725860811" TargetMode="External"/><Relationship Id="rId40" Type="http://schemas.openxmlformats.org/officeDocument/2006/relationships/hyperlink" Target="https://podminky.urs.cz/item/CS_URS_2025_01/751398021" TargetMode="External"/><Relationship Id="rId45" Type="http://schemas.openxmlformats.org/officeDocument/2006/relationships/hyperlink" Target="https://podminky.urs.cz/item/CS_URS_2025_01/763131714" TargetMode="External"/><Relationship Id="rId53" Type="http://schemas.openxmlformats.org/officeDocument/2006/relationships/hyperlink" Target="https://podminky.urs.cz/item/CS_URS_2025_01/771591115" TargetMode="External"/><Relationship Id="rId58" Type="http://schemas.openxmlformats.org/officeDocument/2006/relationships/hyperlink" Target="https://podminky.urs.cz/item/CS_URS_2025_01/781151031" TargetMode="External"/><Relationship Id="rId66" Type="http://schemas.openxmlformats.org/officeDocument/2006/relationships/hyperlink" Target="https://podminky.urs.cz/item/CS_URS_2025_01/784121001" TargetMode="External"/><Relationship Id="rId5" Type="http://schemas.openxmlformats.org/officeDocument/2006/relationships/hyperlink" Target="https://podminky.urs.cz/item/CS_URS_2025_01/997013214" TargetMode="External"/><Relationship Id="rId15" Type="http://schemas.openxmlformats.org/officeDocument/2006/relationships/hyperlink" Target="https://podminky.urs.cz/item/CS_URS_2025_01/721171912" TargetMode="External"/><Relationship Id="rId23" Type="http://schemas.openxmlformats.org/officeDocument/2006/relationships/hyperlink" Target="https://podminky.urs.cz/item/CS_URS_2025_01/722174001" TargetMode="External"/><Relationship Id="rId28" Type="http://schemas.openxmlformats.org/officeDocument/2006/relationships/hyperlink" Target="https://podminky.urs.cz/item/CS_URS_2025_01/998722129" TargetMode="External"/><Relationship Id="rId36" Type="http://schemas.openxmlformats.org/officeDocument/2006/relationships/hyperlink" Target="https://podminky.urs.cz/item/CS_URS_2025_01/725849411" TargetMode="External"/><Relationship Id="rId49" Type="http://schemas.openxmlformats.org/officeDocument/2006/relationships/hyperlink" Target="https://podminky.urs.cz/item/CS_URS_2025_01/771121011" TargetMode="External"/><Relationship Id="rId57" Type="http://schemas.openxmlformats.org/officeDocument/2006/relationships/hyperlink" Target="https://podminky.urs.cz/item/CS_URS_2025_01/781121011" TargetMode="External"/><Relationship Id="rId61" Type="http://schemas.openxmlformats.org/officeDocument/2006/relationships/hyperlink" Target="https://podminky.urs.cz/item/CS_URS_2025_01/781492211" TargetMode="External"/><Relationship Id="rId10" Type="http://schemas.openxmlformats.org/officeDocument/2006/relationships/hyperlink" Target="https://podminky.urs.cz/item/CS_URS_2025_01/711113121" TargetMode="External"/><Relationship Id="rId19" Type="http://schemas.openxmlformats.org/officeDocument/2006/relationships/hyperlink" Target="https://podminky.urs.cz/item/CS_URS_2025_01/998721129" TargetMode="External"/><Relationship Id="rId31" Type="http://schemas.openxmlformats.org/officeDocument/2006/relationships/hyperlink" Target="https://podminky.urs.cz/item/CS_URS_2025_01/725291668" TargetMode="External"/><Relationship Id="rId44" Type="http://schemas.openxmlformats.org/officeDocument/2006/relationships/hyperlink" Target="https://podminky.urs.cz/item/CS_URS_2025_01/763131451" TargetMode="External"/><Relationship Id="rId52" Type="http://schemas.openxmlformats.org/officeDocument/2006/relationships/hyperlink" Target="https://podminky.urs.cz/item/CS_URS_2025_01/771591112" TargetMode="External"/><Relationship Id="rId60" Type="http://schemas.openxmlformats.org/officeDocument/2006/relationships/hyperlink" Target="https://podminky.urs.cz/item/CS_URS_2025_01/781472212" TargetMode="External"/><Relationship Id="rId65" Type="http://schemas.openxmlformats.org/officeDocument/2006/relationships/hyperlink" Target="https://podminky.urs.cz/item/CS_URS_2025_01/998781192" TargetMode="External"/><Relationship Id="rId4" Type="http://schemas.openxmlformats.org/officeDocument/2006/relationships/hyperlink" Target="https://podminky.urs.cz/item/CS_URS_2025_01/978059541" TargetMode="External"/><Relationship Id="rId9" Type="http://schemas.openxmlformats.org/officeDocument/2006/relationships/hyperlink" Target="https://podminky.urs.cz/item/CS_URS_2025_01/997013871" TargetMode="External"/><Relationship Id="rId14" Type="http://schemas.openxmlformats.org/officeDocument/2006/relationships/hyperlink" Target="https://podminky.urs.cz/item/CS_URS_2025_01/721170974" TargetMode="External"/><Relationship Id="rId22" Type="http://schemas.openxmlformats.org/officeDocument/2006/relationships/hyperlink" Target="https://podminky.urs.cz/item/CS_URS_2025_01/722171912" TargetMode="External"/><Relationship Id="rId27" Type="http://schemas.openxmlformats.org/officeDocument/2006/relationships/hyperlink" Target="https://podminky.urs.cz/item/CS_URS_2025_01/998722122" TargetMode="External"/><Relationship Id="rId30" Type="http://schemas.openxmlformats.org/officeDocument/2006/relationships/hyperlink" Target="https://podminky.urs.cz/item/CS_URS_2025_01/725211602" TargetMode="External"/><Relationship Id="rId35" Type="http://schemas.openxmlformats.org/officeDocument/2006/relationships/hyperlink" Target="https://podminky.urs.cz/item/CS_URS_2025_01/725840860" TargetMode="External"/><Relationship Id="rId43" Type="http://schemas.openxmlformats.org/officeDocument/2006/relationships/hyperlink" Target="https://podminky.urs.cz/item/CS_URS_2025_01/998751129" TargetMode="External"/><Relationship Id="rId48" Type="http://schemas.openxmlformats.org/officeDocument/2006/relationships/hyperlink" Target="https://podminky.urs.cz/item/CS_URS_2025_01/771111011" TargetMode="External"/><Relationship Id="rId56" Type="http://schemas.openxmlformats.org/officeDocument/2006/relationships/hyperlink" Target="https://podminky.urs.cz/item/CS_URS_2025_01/781111011" TargetMode="External"/><Relationship Id="rId64" Type="http://schemas.openxmlformats.org/officeDocument/2006/relationships/hyperlink" Target="https://podminky.urs.cz/item/CS_URS_2025_01/998781129" TargetMode="External"/><Relationship Id="rId8" Type="http://schemas.openxmlformats.org/officeDocument/2006/relationships/hyperlink" Target="https://podminky.urs.cz/item/CS_URS_2025_01/997013509" TargetMode="External"/><Relationship Id="rId51" Type="http://schemas.openxmlformats.org/officeDocument/2006/relationships/hyperlink" Target="https://podminky.urs.cz/item/CS_URS_2025_01/771574436" TargetMode="External"/><Relationship Id="rId3" Type="http://schemas.openxmlformats.org/officeDocument/2006/relationships/hyperlink" Target="https://podminky.urs.cz/item/CS_URS_2025_01/965081223" TargetMode="External"/><Relationship Id="rId12" Type="http://schemas.openxmlformats.org/officeDocument/2006/relationships/hyperlink" Target="https://podminky.urs.cz/item/CS_URS_2025_01/998711192" TargetMode="External"/><Relationship Id="rId17" Type="http://schemas.openxmlformats.org/officeDocument/2006/relationships/hyperlink" Target="https://podminky.urs.cz/item/CS_URS_2025_01/721210814" TargetMode="External"/><Relationship Id="rId25" Type="http://schemas.openxmlformats.org/officeDocument/2006/relationships/hyperlink" Target="https://podminky.urs.cz/item/CS_URS_2025_01/722190901" TargetMode="External"/><Relationship Id="rId33" Type="http://schemas.openxmlformats.org/officeDocument/2006/relationships/hyperlink" Target="https://podminky.urs.cz/item/CS_URS_2025_01/725822613" TargetMode="External"/><Relationship Id="rId38" Type="http://schemas.openxmlformats.org/officeDocument/2006/relationships/hyperlink" Target="https://podminky.urs.cz/item/CS_URS_2025_01/998725122" TargetMode="External"/><Relationship Id="rId46" Type="http://schemas.openxmlformats.org/officeDocument/2006/relationships/hyperlink" Target="https://podminky.urs.cz/item/CS_URS_2025_01/998763332" TargetMode="External"/><Relationship Id="rId59" Type="http://schemas.openxmlformats.org/officeDocument/2006/relationships/hyperlink" Target="https://podminky.urs.cz/item/CS_URS_2025_01/781151041" TargetMode="External"/><Relationship Id="rId67" Type="http://schemas.openxmlformats.org/officeDocument/2006/relationships/hyperlink" Target="https://podminky.urs.cz/item/CS_URS_2025_01/784211111" TargetMode="External"/><Relationship Id="rId20" Type="http://schemas.openxmlformats.org/officeDocument/2006/relationships/hyperlink" Target="https://podminky.urs.cz/item/CS_URS_2025_01/722170801" TargetMode="External"/><Relationship Id="rId41" Type="http://schemas.openxmlformats.org/officeDocument/2006/relationships/hyperlink" Target="https://podminky.urs.cz/item/CS_URS_2025_01/751398821" TargetMode="External"/><Relationship Id="rId54" Type="http://schemas.openxmlformats.org/officeDocument/2006/relationships/hyperlink" Target="https://podminky.urs.cz/item/CS_URS_2025_01/998771122" TargetMode="External"/><Relationship Id="rId62" Type="http://schemas.openxmlformats.org/officeDocument/2006/relationships/hyperlink" Target="https://podminky.urs.cz/item/CS_URS_2025_01/781492251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997013509" TargetMode="External"/><Relationship Id="rId18" Type="http://schemas.openxmlformats.org/officeDocument/2006/relationships/hyperlink" Target="https://podminky.urs.cz/item/CS_URS_2025_01/998711112" TargetMode="External"/><Relationship Id="rId26" Type="http://schemas.openxmlformats.org/officeDocument/2006/relationships/hyperlink" Target="https://podminky.urs.cz/item/CS_URS_2025_01/722181221" TargetMode="External"/><Relationship Id="rId39" Type="http://schemas.openxmlformats.org/officeDocument/2006/relationships/hyperlink" Target="https://podminky.urs.cz/item/CS_URS_2025_01/998751122" TargetMode="External"/><Relationship Id="rId21" Type="http://schemas.openxmlformats.org/officeDocument/2006/relationships/hyperlink" Target="https://podminky.urs.cz/item/CS_URS_2025_01/721212123" TargetMode="External"/><Relationship Id="rId34" Type="http://schemas.openxmlformats.org/officeDocument/2006/relationships/hyperlink" Target="https://podminky.urs.cz/item/CS_URS_2025_01/725849411" TargetMode="External"/><Relationship Id="rId42" Type="http://schemas.openxmlformats.org/officeDocument/2006/relationships/hyperlink" Target="https://podminky.urs.cz/item/CS_URS_2025_01/763131714" TargetMode="External"/><Relationship Id="rId47" Type="http://schemas.openxmlformats.org/officeDocument/2006/relationships/hyperlink" Target="https://podminky.urs.cz/item/CS_URS_2025_01/771151012" TargetMode="External"/><Relationship Id="rId50" Type="http://schemas.openxmlformats.org/officeDocument/2006/relationships/hyperlink" Target="https://podminky.urs.cz/item/CS_URS_2025_01/771591115" TargetMode="External"/><Relationship Id="rId55" Type="http://schemas.openxmlformats.org/officeDocument/2006/relationships/hyperlink" Target="https://podminky.urs.cz/item/CS_URS_2025_01/776111311" TargetMode="External"/><Relationship Id="rId63" Type="http://schemas.openxmlformats.org/officeDocument/2006/relationships/hyperlink" Target="https://podminky.urs.cz/item/CS_URS_2025_01/781111011" TargetMode="External"/><Relationship Id="rId68" Type="http://schemas.openxmlformats.org/officeDocument/2006/relationships/hyperlink" Target="https://podminky.urs.cz/item/CS_URS_2025_01/781492211" TargetMode="External"/><Relationship Id="rId7" Type="http://schemas.openxmlformats.org/officeDocument/2006/relationships/hyperlink" Target="https://podminky.urs.cz/item/CS_URS_2025_01/965049111" TargetMode="External"/><Relationship Id="rId71" Type="http://schemas.openxmlformats.org/officeDocument/2006/relationships/hyperlink" Target="https://podminky.urs.cz/item/CS_URS_2025_01/998781129" TargetMode="External"/><Relationship Id="rId2" Type="http://schemas.openxmlformats.org/officeDocument/2006/relationships/hyperlink" Target="https://podminky.urs.cz/item/CS_URS_2025_01/612142001" TargetMode="External"/><Relationship Id="rId16" Type="http://schemas.openxmlformats.org/officeDocument/2006/relationships/hyperlink" Target="https://podminky.urs.cz/item/CS_URS_2025_01/998011014" TargetMode="External"/><Relationship Id="rId29" Type="http://schemas.openxmlformats.org/officeDocument/2006/relationships/hyperlink" Target="https://podminky.urs.cz/item/CS_URS_2025_01/998722122" TargetMode="External"/><Relationship Id="rId11" Type="http://schemas.openxmlformats.org/officeDocument/2006/relationships/hyperlink" Target="https://podminky.urs.cz/item/CS_URS_2025_01/997013219" TargetMode="External"/><Relationship Id="rId24" Type="http://schemas.openxmlformats.org/officeDocument/2006/relationships/hyperlink" Target="https://podminky.urs.cz/item/CS_URS_2025_01/722171912" TargetMode="External"/><Relationship Id="rId32" Type="http://schemas.openxmlformats.org/officeDocument/2006/relationships/hyperlink" Target="https://podminky.urs.cz/item/CS_URS_2025_01/725840850" TargetMode="External"/><Relationship Id="rId37" Type="http://schemas.openxmlformats.org/officeDocument/2006/relationships/hyperlink" Target="https://podminky.urs.cz/item/CS_URS_2025_01/751398021" TargetMode="External"/><Relationship Id="rId40" Type="http://schemas.openxmlformats.org/officeDocument/2006/relationships/hyperlink" Target="https://podminky.urs.cz/item/CS_URS_2025_01/998751129" TargetMode="External"/><Relationship Id="rId45" Type="http://schemas.openxmlformats.org/officeDocument/2006/relationships/hyperlink" Target="https://podminky.urs.cz/item/CS_URS_2025_01/771111011" TargetMode="External"/><Relationship Id="rId53" Type="http://schemas.openxmlformats.org/officeDocument/2006/relationships/hyperlink" Target="https://podminky.urs.cz/item/CS_URS_2025_01/776111115" TargetMode="External"/><Relationship Id="rId58" Type="http://schemas.openxmlformats.org/officeDocument/2006/relationships/hyperlink" Target="https://podminky.urs.cz/item/CS_URS_2025_01/776201812" TargetMode="External"/><Relationship Id="rId66" Type="http://schemas.openxmlformats.org/officeDocument/2006/relationships/hyperlink" Target="https://podminky.urs.cz/item/CS_URS_2025_01/781151041" TargetMode="External"/><Relationship Id="rId74" Type="http://schemas.openxmlformats.org/officeDocument/2006/relationships/hyperlink" Target="https://podminky.urs.cz/item/CS_URS_2025_01/784211111" TargetMode="External"/><Relationship Id="rId5" Type="http://schemas.openxmlformats.org/officeDocument/2006/relationships/hyperlink" Target="https://podminky.urs.cz/item/CS_URS_2025_01/962031132" TargetMode="External"/><Relationship Id="rId15" Type="http://schemas.openxmlformats.org/officeDocument/2006/relationships/hyperlink" Target="https://podminky.urs.cz/item/CS_URS_2025_01/998011009" TargetMode="External"/><Relationship Id="rId23" Type="http://schemas.openxmlformats.org/officeDocument/2006/relationships/hyperlink" Target="https://podminky.urs.cz/item/CS_URS_2025_01/722170942" TargetMode="External"/><Relationship Id="rId28" Type="http://schemas.openxmlformats.org/officeDocument/2006/relationships/hyperlink" Target="https://podminky.urs.cz/item/CS_URS_2025_01/722290246" TargetMode="External"/><Relationship Id="rId36" Type="http://schemas.openxmlformats.org/officeDocument/2006/relationships/hyperlink" Target="https://podminky.urs.cz/item/CS_URS_2025_01/998725129" TargetMode="External"/><Relationship Id="rId49" Type="http://schemas.openxmlformats.org/officeDocument/2006/relationships/hyperlink" Target="https://podminky.urs.cz/item/CS_URS_2025_01/771591112" TargetMode="External"/><Relationship Id="rId57" Type="http://schemas.openxmlformats.org/officeDocument/2006/relationships/hyperlink" Target="https://podminky.urs.cz/item/CS_URS_2025_01/776141151" TargetMode="External"/><Relationship Id="rId61" Type="http://schemas.openxmlformats.org/officeDocument/2006/relationships/hyperlink" Target="https://podminky.urs.cz/item/CS_URS_2025_01/998776121" TargetMode="External"/><Relationship Id="rId10" Type="http://schemas.openxmlformats.org/officeDocument/2006/relationships/hyperlink" Target="https://podminky.urs.cz/item/CS_URS_2025_01/997013214" TargetMode="External"/><Relationship Id="rId19" Type="http://schemas.openxmlformats.org/officeDocument/2006/relationships/hyperlink" Target="https://podminky.urs.cz/item/CS_URS_2025_01/998711192" TargetMode="External"/><Relationship Id="rId31" Type="http://schemas.openxmlformats.org/officeDocument/2006/relationships/hyperlink" Target="https://podminky.urs.cz/item/CS_URS_2025_01/725291668" TargetMode="External"/><Relationship Id="rId44" Type="http://schemas.openxmlformats.org/officeDocument/2006/relationships/hyperlink" Target="https://podminky.urs.cz/item/CS_URS_2025_01/998763339" TargetMode="External"/><Relationship Id="rId52" Type="http://schemas.openxmlformats.org/officeDocument/2006/relationships/hyperlink" Target="https://podminky.urs.cz/item/CS_URS_2025_01/998771129" TargetMode="External"/><Relationship Id="rId60" Type="http://schemas.openxmlformats.org/officeDocument/2006/relationships/hyperlink" Target="https://podminky.urs.cz/item/CS_URS_2025_01/776421111" TargetMode="External"/><Relationship Id="rId65" Type="http://schemas.openxmlformats.org/officeDocument/2006/relationships/hyperlink" Target="https://podminky.urs.cz/item/CS_URS_2025_01/781151031" TargetMode="External"/><Relationship Id="rId73" Type="http://schemas.openxmlformats.org/officeDocument/2006/relationships/hyperlink" Target="https://podminky.urs.cz/item/CS_URS_2025_01/784121001" TargetMode="External"/><Relationship Id="rId4" Type="http://schemas.openxmlformats.org/officeDocument/2006/relationships/hyperlink" Target="https://podminky.urs.cz/item/CS_URS_2025_01/952901111" TargetMode="External"/><Relationship Id="rId9" Type="http://schemas.openxmlformats.org/officeDocument/2006/relationships/hyperlink" Target="https://podminky.urs.cz/item/CS_URS_2025_01/978059541" TargetMode="External"/><Relationship Id="rId14" Type="http://schemas.openxmlformats.org/officeDocument/2006/relationships/hyperlink" Target="https://podminky.urs.cz/item/CS_URS_2025_01/997013871" TargetMode="External"/><Relationship Id="rId22" Type="http://schemas.openxmlformats.org/officeDocument/2006/relationships/hyperlink" Target="https://podminky.urs.cz/item/CS_URS_2025_01/722170801" TargetMode="External"/><Relationship Id="rId27" Type="http://schemas.openxmlformats.org/officeDocument/2006/relationships/hyperlink" Target="https://podminky.urs.cz/item/CS_URS_2025_01/722190901" TargetMode="External"/><Relationship Id="rId30" Type="http://schemas.openxmlformats.org/officeDocument/2006/relationships/hyperlink" Target="https://podminky.urs.cz/item/CS_URS_2025_01/998722129" TargetMode="External"/><Relationship Id="rId35" Type="http://schemas.openxmlformats.org/officeDocument/2006/relationships/hyperlink" Target="https://podminky.urs.cz/item/CS_URS_2025_01/998725122" TargetMode="External"/><Relationship Id="rId43" Type="http://schemas.openxmlformats.org/officeDocument/2006/relationships/hyperlink" Target="https://podminky.urs.cz/item/CS_URS_2025_01/998763332" TargetMode="External"/><Relationship Id="rId48" Type="http://schemas.openxmlformats.org/officeDocument/2006/relationships/hyperlink" Target="https://podminky.urs.cz/item/CS_URS_2025_01/771574436" TargetMode="External"/><Relationship Id="rId56" Type="http://schemas.openxmlformats.org/officeDocument/2006/relationships/hyperlink" Target="https://podminky.urs.cz/item/CS_URS_2025_01/776121321" TargetMode="External"/><Relationship Id="rId64" Type="http://schemas.openxmlformats.org/officeDocument/2006/relationships/hyperlink" Target="https://podminky.urs.cz/item/CS_URS_2025_01/781121011" TargetMode="External"/><Relationship Id="rId69" Type="http://schemas.openxmlformats.org/officeDocument/2006/relationships/hyperlink" Target="https://podminky.urs.cz/item/CS_URS_2025_01/781492251" TargetMode="External"/><Relationship Id="rId8" Type="http://schemas.openxmlformats.org/officeDocument/2006/relationships/hyperlink" Target="https://podminky.urs.cz/item/CS_URS_2025_01/965081223" TargetMode="External"/><Relationship Id="rId51" Type="http://schemas.openxmlformats.org/officeDocument/2006/relationships/hyperlink" Target="https://podminky.urs.cz/item/CS_URS_2025_01/998771122" TargetMode="External"/><Relationship Id="rId72" Type="http://schemas.openxmlformats.org/officeDocument/2006/relationships/hyperlink" Target="https://podminky.urs.cz/item/CS_URS_2025_01/998781192" TargetMode="External"/><Relationship Id="rId3" Type="http://schemas.openxmlformats.org/officeDocument/2006/relationships/hyperlink" Target="https://podminky.urs.cz/item/CS_URS_2025_01/949101111" TargetMode="External"/><Relationship Id="rId12" Type="http://schemas.openxmlformats.org/officeDocument/2006/relationships/hyperlink" Target="https://podminky.urs.cz/item/CS_URS_2025_01/997013501" TargetMode="External"/><Relationship Id="rId17" Type="http://schemas.openxmlformats.org/officeDocument/2006/relationships/hyperlink" Target="https://podminky.urs.cz/item/CS_URS_2025_01/711113121" TargetMode="External"/><Relationship Id="rId25" Type="http://schemas.openxmlformats.org/officeDocument/2006/relationships/hyperlink" Target="https://podminky.urs.cz/item/CS_URS_2025_01/722174001" TargetMode="External"/><Relationship Id="rId33" Type="http://schemas.openxmlformats.org/officeDocument/2006/relationships/hyperlink" Target="https://podminky.urs.cz/item/CS_URS_2025_01/725840860" TargetMode="External"/><Relationship Id="rId38" Type="http://schemas.openxmlformats.org/officeDocument/2006/relationships/hyperlink" Target="https://podminky.urs.cz/item/CS_URS_2025_01/751398821" TargetMode="External"/><Relationship Id="rId46" Type="http://schemas.openxmlformats.org/officeDocument/2006/relationships/hyperlink" Target="https://podminky.urs.cz/item/CS_URS_2025_01/771121011" TargetMode="External"/><Relationship Id="rId59" Type="http://schemas.openxmlformats.org/officeDocument/2006/relationships/hyperlink" Target="https://podminky.urs.cz/item/CS_URS_2025_01/776222111" TargetMode="External"/><Relationship Id="rId67" Type="http://schemas.openxmlformats.org/officeDocument/2006/relationships/hyperlink" Target="https://podminky.urs.cz/item/CS_URS_2025_01/781472212" TargetMode="External"/><Relationship Id="rId20" Type="http://schemas.openxmlformats.org/officeDocument/2006/relationships/hyperlink" Target="https://podminky.urs.cz/item/CS_URS_2025_01/721210814" TargetMode="External"/><Relationship Id="rId41" Type="http://schemas.openxmlformats.org/officeDocument/2006/relationships/hyperlink" Target="https://podminky.urs.cz/item/CS_URS_2025_01/763131451" TargetMode="External"/><Relationship Id="rId54" Type="http://schemas.openxmlformats.org/officeDocument/2006/relationships/hyperlink" Target="https://podminky.urs.cz/item/CS_URS_2025_01/776111116" TargetMode="External"/><Relationship Id="rId62" Type="http://schemas.openxmlformats.org/officeDocument/2006/relationships/hyperlink" Target="https://podminky.urs.cz/item/CS_URS_2025_01/998776129" TargetMode="External"/><Relationship Id="rId70" Type="http://schemas.openxmlformats.org/officeDocument/2006/relationships/hyperlink" Target="https://podminky.urs.cz/item/CS_URS_2025_01/781495141" TargetMode="External"/><Relationship Id="rId1" Type="http://schemas.openxmlformats.org/officeDocument/2006/relationships/hyperlink" Target="https://podminky.urs.cz/item/CS_URS_2025_01/342272245" TargetMode="External"/><Relationship Id="rId6" Type="http://schemas.openxmlformats.org/officeDocument/2006/relationships/hyperlink" Target="https://podminky.urs.cz/item/CS_URS_2025_01/965042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316" t="s">
        <v>6</v>
      </c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S2" s="16" t="s">
        <v>7</v>
      </c>
      <c r="BT2" s="16" t="s">
        <v>8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7</v>
      </c>
      <c r="BT3" s="16" t="s">
        <v>9</v>
      </c>
    </row>
    <row r="4" spans="1:74" s="1" customFormat="1" ht="24.95" customHeight="1">
      <c r="B4" s="19"/>
      <c r="D4" s="20" t="s">
        <v>10</v>
      </c>
      <c r="AR4" s="19"/>
      <c r="AS4" s="21" t="s">
        <v>11</v>
      </c>
      <c r="BE4" s="22" t="s">
        <v>12</v>
      </c>
      <c r="BS4" s="16" t="s">
        <v>13</v>
      </c>
    </row>
    <row r="5" spans="1:74" s="1" customFormat="1" ht="12" customHeight="1">
      <c r="B5" s="19"/>
      <c r="D5" s="23" t="s">
        <v>14</v>
      </c>
      <c r="K5" s="302" t="s">
        <v>15</v>
      </c>
      <c r="L5" s="303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3"/>
      <c r="AC5" s="303"/>
      <c r="AD5" s="303"/>
      <c r="AE5" s="303"/>
      <c r="AF5" s="303"/>
      <c r="AG5" s="303"/>
      <c r="AH5" s="303"/>
      <c r="AI5" s="303"/>
      <c r="AJ5" s="303"/>
      <c r="AK5" s="303"/>
      <c r="AL5" s="303"/>
      <c r="AM5" s="303"/>
      <c r="AN5" s="303"/>
      <c r="AO5" s="303"/>
      <c r="AR5" s="19"/>
      <c r="BE5" s="299" t="s">
        <v>16</v>
      </c>
      <c r="BS5" s="16" t="s">
        <v>7</v>
      </c>
    </row>
    <row r="6" spans="1:74" s="1" customFormat="1" ht="36.950000000000003" customHeight="1">
      <c r="B6" s="19"/>
      <c r="D6" s="25" t="s">
        <v>17</v>
      </c>
      <c r="K6" s="304" t="s">
        <v>18</v>
      </c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  <c r="AD6" s="303"/>
      <c r="AE6" s="303"/>
      <c r="AF6" s="303"/>
      <c r="AG6" s="303"/>
      <c r="AH6" s="303"/>
      <c r="AI6" s="303"/>
      <c r="AJ6" s="303"/>
      <c r="AK6" s="303"/>
      <c r="AL6" s="303"/>
      <c r="AM6" s="303"/>
      <c r="AN6" s="303"/>
      <c r="AO6" s="303"/>
      <c r="AR6" s="19"/>
      <c r="BE6" s="300"/>
      <c r="BS6" s="16" t="s">
        <v>7</v>
      </c>
    </row>
    <row r="7" spans="1:74" s="1" customFormat="1" ht="12" customHeight="1">
      <c r="B7" s="19"/>
      <c r="D7" s="26" t="s">
        <v>19</v>
      </c>
      <c r="K7" s="24" t="s">
        <v>3</v>
      </c>
      <c r="AK7" s="26" t="s">
        <v>20</v>
      </c>
      <c r="AN7" s="24" t="s">
        <v>3</v>
      </c>
      <c r="AR7" s="19"/>
      <c r="BE7" s="300"/>
      <c r="BS7" s="16" t="s">
        <v>7</v>
      </c>
    </row>
    <row r="8" spans="1:74" s="1" customFormat="1" ht="12" customHeight="1">
      <c r="B8" s="19"/>
      <c r="D8" s="26" t="s">
        <v>21</v>
      </c>
      <c r="K8" s="24" t="s">
        <v>22</v>
      </c>
      <c r="AK8" s="26" t="s">
        <v>23</v>
      </c>
      <c r="AN8" s="27" t="s">
        <v>24</v>
      </c>
      <c r="AR8" s="19"/>
      <c r="BE8" s="300"/>
      <c r="BS8" s="16" t="s">
        <v>7</v>
      </c>
    </row>
    <row r="9" spans="1:74" s="1" customFormat="1" ht="14.45" customHeight="1">
      <c r="B9" s="19"/>
      <c r="AR9" s="19"/>
      <c r="BE9" s="300"/>
      <c r="BS9" s="16" t="s">
        <v>7</v>
      </c>
    </row>
    <row r="10" spans="1:74" s="1" customFormat="1" ht="12" customHeight="1">
      <c r="B10" s="19"/>
      <c r="D10" s="26" t="s">
        <v>25</v>
      </c>
      <c r="AK10" s="26" t="s">
        <v>26</v>
      </c>
      <c r="AN10" s="24" t="s">
        <v>3</v>
      </c>
      <c r="AR10" s="19"/>
      <c r="BE10" s="300"/>
      <c r="BS10" s="16" t="s">
        <v>7</v>
      </c>
    </row>
    <row r="11" spans="1:74" s="1" customFormat="1" ht="18.399999999999999" customHeight="1">
      <c r="B11" s="19"/>
      <c r="E11" s="24" t="s">
        <v>22</v>
      </c>
      <c r="AK11" s="26" t="s">
        <v>27</v>
      </c>
      <c r="AN11" s="24" t="s">
        <v>3</v>
      </c>
      <c r="AR11" s="19"/>
      <c r="BE11" s="300"/>
      <c r="BS11" s="16" t="s">
        <v>7</v>
      </c>
    </row>
    <row r="12" spans="1:74" s="1" customFormat="1" ht="6.95" customHeight="1">
      <c r="B12" s="19"/>
      <c r="AR12" s="19"/>
      <c r="BE12" s="300"/>
      <c r="BS12" s="16" t="s">
        <v>7</v>
      </c>
    </row>
    <row r="13" spans="1:74" s="1" customFormat="1" ht="12" customHeight="1">
      <c r="B13" s="19"/>
      <c r="D13" s="26" t="s">
        <v>28</v>
      </c>
      <c r="AK13" s="26" t="s">
        <v>26</v>
      </c>
      <c r="AN13" s="28" t="s">
        <v>29</v>
      </c>
      <c r="AR13" s="19"/>
      <c r="BE13" s="300"/>
      <c r="BS13" s="16" t="s">
        <v>7</v>
      </c>
    </row>
    <row r="14" spans="1:74" ht="12.75">
      <c r="B14" s="19"/>
      <c r="E14" s="305" t="s">
        <v>29</v>
      </c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306"/>
      <c r="AH14" s="306"/>
      <c r="AI14" s="306"/>
      <c r="AJ14" s="306"/>
      <c r="AK14" s="26" t="s">
        <v>27</v>
      </c>
      <c r="AN14" s="28" t="s">
        <v>29</v>
      </c>
      <c r="AR14" s="19"/>
      <c r="BE14" s="300"/>
      <c r="BS14" s="16" t="s">
        <v>7</v>
      </c>
    </row>
    <row r="15" spans="1:74" s="1" customFormat="1" ht="6.95" customHeight="1">
      <c r="B15" s="19"/>
      <c r="AR15" s="19"/>
      <c r="BE15" s="300"/>
      <c r="BS15" s="16" t="s">
        <v>4</v>
      </c>
    </row>
    <row r="16" spans="1:74" s="1" customFormat="1" ht="12" customHeight="1">
      <c r="B16" s="19"/>
      <c r="D16" s="26" t="s">
        <v>30</v>
      </c>
      <c r="AK16" s="26" t="s">
        <v>26</v>
      </c>
      <c r="AN16" s="24" t="s">
        <v>3</v>
      </c>
      <c r="AR16" s="19"/>
      <c r="BE16" s="300"/>
      <c r="BS16" s="16" t="s">
        <v>4</v>
      </c>
    </row>
    <row r="17" spans="1:71" s="1" customFormat="1" ht="18.399999999999999" customHeight="1">
      <c r="B17" s="19"/>
      <c r="E17" s="24" t="s">
        <v>22</v>
      </c>
      <c r="AK17" s="26" t="s">
        <v>27</v>
      </c>
      <c r="AN17" s="24" t="s">
        <v>3</v>
      </c>
      <c r="AR17" s="19"/>
      <c r="BE17" s="300"/>
      <c r="BS17" s="16" t="s">
        <v>31</v>
      </c>
    </row>
    <row r="18" spans="1:71" s="1" customFormat="1" ht="6.95" customHeight="1">
      <c r="B18" s="19"/>
      <c r="AR18" s="19"/>
      <c r="BE18" s="300"/>
      <c r="BS18" s="16" t="s">
        <v>7</v>
      </c>
    </row>
    <row r="19" spans="1:71" s="1" customFormat="1" ht="12" customHeight="1">
      <c r="B19" s="19"/>
      <c r="D19" s="26" t="s">
        <v>32</v>
      </c>
      <c r="AK19" s="26" t="s">
        <v>26</v>
      </c>
      <c r="AN19" s="24" t="s">
        <v>3</v>
      </c>
      <c r="AR19" s="19"/>
      <c r="BE19" s="300"/>
      <c r="BS19" s="16" t="s">
        <v>7</v>
      </c>
    </row>
    <row r="20" spans="1:71" s="1" customFormat="1" ht="18.399999999999999" customHeight="1">
      <c r="B20" s="19"/>
      <c r="E20" s="24" t="s">
        <v>22</v>
      </c>
      <c r="AK20" s="26" t="s">
        <v>27</v>
      </c>
      <c r="AN20" s="24" t="s">
        <v>3</v>
      </c>
      <c r="AR20" s="19"/>
      <c r="BE20" s="300"/>
      <c r="BS20" s="16" t="s">
        <v>31</v>
      </c>
    </row>
    <row r="21" spans="1:71" s="1" customFormat="1" ht="6.95" customHeight="1">
      <c r="B21" s="19"/>
      <c r="AR21" s="19"/>
      <c r="BE21" s="300"/>
    </row>
    <row r="22" spans="1:71" s="1" customFormat="1" ht="12" customHeight="1">
      <c r="B22" s="19"/>
      <c r="D22" s="26" t="s">
        <v>33</v>
      </c>
      <c r="AR22" s="19"/>
      <c r="BE22" s="300"/>
    </row>
    <row r="23" spans="1:71" s="1" customFormat="1" ht="47.25" customHeight="1">
      <c r="B23" s="19"/>
      <c r="E23" s="307" t="s">
        <v>34</v>
      </c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R23" s="19"/>
      <c r="BE23" s="300"/>
    </row>
    <row r="24" spans="1:71" s="1" customFormat="1" ht="6.95" customHeight="1">
      <c r="B24" s="19"/>
      <c r="AR24" s="19"/>
      <c r="BE24" s="300"/>
    </row>
    <row r="25" spans="1:71" s="1" customFormat="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300"/>
    </row>
    <row r="26" spans="1:71" s="2" customFormat="1" ht="25.9" customHeight="1">
      <c r="A26" s="31"/>
      <c r="B26" s="32"/>
      <c r="C26" s="31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08">
        <f>ROUND(AG54,2)</f>
        <v>0</v>
      </c>
      <c r="AL26" s="309"/>
      <c r="AM26" s="309"/>
      <c r="AN26" s="309"/>
      <c r="AO26" s="309"/>
      <c r="AP26" s="31"/>
      <c r="AQ26" s="31"/>
      <c r="AR26" s="32"/>
      <c r="BE26" s="300"/>
    </row>
    <row r="27" spans="1:71" s="2" customFormat="1" ht="6.95" customHeight="1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2"/>
      <c r="BE27" s="300"/>
    </row>
    <row r="28" spans="1:71" s="2" customFormat="1" ht="12.75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310" t="s">
        <v>36</v>
      </c>
      <c r="M28" s="310"/>
      <c r="N28" s="310"/>
      <c r="O28" s="310"/>
      <c r="P28" s="310"/>
      <c r="Q28" s="31"/>
      <c r="R28" s="31"/>
      <c r="S28" s="31"/>
      <c r="T28" s="31"/>
      <c r="U28" s="31"/>
      <c r="V28" s="31"/>
      <c r="W28" s="310" t="s">
        <v>37</v>
      </c>
      <c r="X28" s="310"/>
      <c r="Y28" s="310"/>
      <c r="Z28" s="310"/>
      <c r="AA28" s="310"/>
      <c r="AB28" s="310"/>
      <c r="AC28" s="310"/>
      <c r="AD28" s="310"/>
      <c r="AE28" s="310"/>
      <c r="AF28" s="31"/>
      <c r="AG28" s="31"/>
      <c r="AH28" s="31"/>
      <c r="AI28" s="31"/>
      <c r="AJ28" s="31"/>
      <c r="AK28" s="310" t="s">
        <v>38</v>
      </c>
      <c r="AL28" s="310"/>
      <c r="AM28" s="310"/>
      <c r="AN28" s="310"/>
      <c r="AO28" s="310"/>
      <c r="AP28" s="31"/>
      <c r="AQ28" s="31"/>
      <c r="AR28" s="32"/>
      <c r="BE28" s="300"/>
    </row>
    <row r="29" spans="1:71" s="3" customFormat="1" ht="14.45" customHeight="1">
      <c r="B29" s="36"/>
      <c r="D29" s="26" t="s">
        <v>39</v>
      </c>
      <c r="F29" s="26" t="s">
        <v>40</v>
      </c>
      <c r="L29" s="298">
        <v>0.21</v>
      </c>
      <c r="M29" s="297"/>
      <c r="N29" s="297"/>
      <c r="O29" s="297"/>
      <c r="P29" s="297"/>
      <c r="W29" s="296">
        <f>ROUND(AZ54, 2)</f>
        <v>0</v>
      </c>
      <c r="X29" s="297"/>
      <c r="Y29" s="297"/>
      <c r="Z29" s="297"/>
      <c r="AA29" s="297"/>
      <c r="AB29" s="297"/>
      <c r="AC29" s="297"/>
      <c r="AD29" s="297"/>
      <c r="AE29" s="297"/>
      <c r="AK29" s="296">
        <f>ROUND(AV54, 2)</f>
        <v>0</v>
      </c>
      <c r="AL29" s="297"/>
      <c r="AM29" s="297"/>
      <c r="AN29" s="297"/>
      <c r="AO29" s="297"/>
      <c r="AR29" s="36"/>
      <c r="BE29" s="301"/>
    </row>
    <row r="30" spans="1:71" s="3" customFormat="1" ht="14.45" customHeight="1">
      <c r="B30" s="36"/>
      <c r="F30" s="26" t="s">
        <v>41</v>
      </c>
      <c r="L30" s="298">
        <v>0.12</v>
      </c>
      <c r="M30" s="297"/>
      <c r="N30" s="297"/>
      <c r="O30" s="297"/>
      <c r="P30" s="297"/>
      <c r="W30" s="296">
        <f>ROUND(BA54, 2)</f>
        <v>0</v>
      </c>
      <c r="X30" s="297"/>
      <c r="Y30" s="297"/>
      <c r="Z30" s="297"/>
      <c r="AA30" s="297"/>
      <c r="AB30" s="297"/>
      <c r="AC30" s="297"/>
      <c r="AD30" s="297"/>
      <c r="AE30" s="297"/>
      <c r="AK30" s="296">
        <f>ROUND(AW54, 2)</f>
        <v>0</v>
      </c>
      <c r="AL30" s="297"/>
      <c r="AM30" s="297"/>
      <c r="AN30" s="297"/>
      <c r="AO30" s="297"/>
      <c r="AR30" s="36"/>
      <c r="BE30" s="301"/>
    </row>
    <row r="31" spans="1:71" s="3" customFormat="1" ht="14.45" hidden="1" customHeight="1">
      <c r="B31" s="36"/>
      <c r="F31" s="26" t="s">
        <v>42</v>
      </c>
      <c r="L31" s="298">
        <v>0.21</v>
      </c>
      <c r="M31" s="297"/>
      <c r="N31" s="297"/>
      <c r="O31" s="297"/>
      <c r="P31" s="297"/>
      <c r="W31" s="296">
        <f>ROUND(BB54, 2)</f>
        <v>0</v>
      </c>
      <c r="X31" s="297"/>
      <c r="Y31" s="297"/>
      <c r="Z31" s="297"/>
      <c r="AA31" s="297"/>
      <c r="AB31" s="297"/>
      <c r="AC31" s="297"/>
      <c r="AD31" s="297"/>
      <c r="AE31" s="297"/>
      <c r="AK31" s="296">
        <v>0</v>
      </c>
      <c r="AL31" s="297"/>
      <c r="AM31" s="297"/>
      <c r="AN31" s="297"/>
      <c r="AO31" s="297"/>
      <c r="AR31" s="36"/>
      <c r="BE31" s="301"/>
    </row>
    <row r="32" spans="1:71" s="3" customFormat="1" ht="14.45" hidden="1" customHeight="1">
      <c r="B32" s="36"/>
      <c r="F32" s="26" t="s">
        <v>43</v>
      </c>
      <c r="L32" s="298">
        <v>0.12</v>
      </c>
      <c r="M32" s="297"/>
      <c r="N32" s="297"/>
      <c r="O32" s="297"/>
      <c r="P32" s="297"/>
      <c r="W32" s="296">
        <f>ROUND(BC54, 2)</f>
        <v>0</v>
      </c>
      <c r="X32" s="297"/>
      <c r="Y32" s="297"/>
      <c r="Z32" s="297"/>
      <c r="AA32" s="297"/>
      <c r="AB32" s="297"/>
      <c r="AC32" s="297"/>
      <c r="AD32" s="297"/>
      <c r="AE32" s="297"/>
      <c r="AK32" s="296">
        <v>0</v>
      </c>
      <c r="AL32" s="297"/>
      <c r="AM32" s="297"/>
      <c r="AN32" s="297"/>
      <c r="AO32" s="297"/>
      <c r="AR32" s="36"/>
      <c r="BE32" s="301"/>
    </row>
    <row r="33" spans="1:57" s="3" customFormat="1" ht="14.45" hidden="1" customHeight="1">
      <c r="B33" s="36"/>
      <c r="F33" s="26" t="s">
        <v>44</v>
      </c>
      <c r="L33" s="298">
        <v>0</v>
      </c>
      <c r="M33" s="297"/>
      <c r="N33" s="297"/>
      <c r="O33" s="297"/>
      <c r="P33" s="297"/>
      <c r="W33" s="296">
        <f>ROUND(BD54, 2)</f>
        <v>0</v>
      </c>
      <c r="X33" s="297"/>
      <c r="Y33" s="297"/>
      <c r="Z33" s="297"/>
      <c r="AA33" s="297"/>
      <c r="AB33" s="297"/>
      <c r="AC33" s="297"/>
      <c r="AD33" s="297"/>
      <c r="AE33" s="297"/>
      <c r="AK33" s="296">
        <v>0</v>
      </c>
      <c r="AL33" s="297"/>
      <c r="AM33" s="297"/>
      <c r="AN33" s="297"/>
      <c r="AO33" s="297"/>
      <c r="AR33" s="36"/>
    </row>
    <row r="34" spans="1:57" s="2" customFormat="1" ht="6.95" customHeight="1">
      <c r="A34" s="31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2"/>
      <c r="BE34" s="31"/>
    </row>
    <row r="35" spans="1:57" s="2" customFormat="1" ht="25.9" customHeight="1">
      <c r="A35" s="31"/>
      <c r="B35" s="32"/>
      <c r="C35" s="37"/>
      <c r="D35" s="38" t="s">
        <v>45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46</v>
      </c>
      <c r="U35" s="39"/>
      <c r="V35" s="39"/>
      <c r="W35" s="39"/>
      <c r="X35" s="330" t="s">
        <v>47</v>
      </c>
      <c r="Y35" s="331"/>
      <c r="Z35" s="331"/>
      <c r="AA35" s="331"/>
      <c r="AB35" s="331"/>
      <c r="AC35" s="39"/>
      <c r="AD35" s="39"/>
      <c r="AE35" s="39"/>
      <c r="AF35" s="39"/>
      <c r="AG35" s="39"/>
      <c r="AH35" s="39"/>
      <c r="AI35" s="39"/>
      <c r="AJ35" s="39"/>
      <c r="AK35" s="332">
        <f>SUM(AK26:AK33)</f>
        <v>0</v>
      </c>
      <c r="AL35" s="331"/>
      <c r="AM35" s="331"/>
      <c r="AN35" s="331"/>
      <c r="AO35" s="333"/>
      <c r="AP35" s="37"/>
      <c r="AQ35" s="37"/>
      <c r="AR35" s="32"/>
      <c r="BE35" s="31"/>
    </row>
    <row r="36" spans="1:57" s="2" customFormat="1" ht="6.95" customHeight="1">
      <c r="A36" s="31"/>
      <c r="B36" s="3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2"/>
      <c r="BE36" s="31"/>
    </row>
    <row r="37" spans="1:57" s="2" customFormat="1" ht="6.95" customHeight="1">
      <c r="A37" s="31"/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  <c r="BE37" s="31"/>
    </row>
    <row r="41" spans="1:57" s="2" customFormat="1" ht="6.95" customHeight="1">
      <c r="A41" s="31"/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  <c r="BE41" s="31"/>
    </row>
    <row r="42" spans="1:57" s="2" customFormat="1" ht="24.95" customHeight="1">
      <c r="A42" s="31"/>
      <c r="B42" s="32"/>
      <c r="C42" s="20" t="s">
        <v>48</v>
      </c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2"/>
      <c r="BE42" s="31"/>
    </row>
    <row r="43" spans="1:57" s="2" customFormat="1" ht="6.95" customHeight="1">
      <c r="A43" s="31"/>
      <c r="B43" s="32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2"/>
      <c r="BE43" s="31"/>
    </row>
    <row r="44" spans="1:57" s="4" customFormat="1" ht="12" customHeight="1">
      <c r="B44" s="45"/>
      <c r="C44" s="26" t="s">
        <v>14</v>
      </c>
      <c r="L44" s="4" t="str">
        <f>K5</f>
        <v>2025-213</v>
      </c>
      <c r="AR44" s="45"/>
    </row>
    <row r="45" spans="1:57" s="5" customFormat="1" ht="36.950000000000003" customHeight="1">
      <c r="B45" s="46"/>
      <c r="C45" s="47" t="s">
        <v>17</v>
      </c>
      <c r="L45" s="321" t="str">
        <f>K6</f>
        <v>Oprava sociálního zařízení DMZ - 1160, Nemocnice Chomutov</v>
      </c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2"/>
      <c r="AO45" s="322"/>
      <c r="AR45" s="46"/>
    </row>
    <row r="46" spans="1:57" s="2" customFormat="1" ht="6.95" customHeight="1">
      <c r="A46" s="31"/>
      <c r="B46" s="32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2"/>
      <c r="BE46" s="31"/>
    </row>
    <row r="47" spans="1:57" s="2" customFormat="1" ht="12" customHeight="1">
      <c r="A47" s="31"/>
      <c r="B47" s="32"/>
      <c r="C47" s="26" t="s">
        <v>21</v>
      </c>
      <c r="D47" s="31"/>
      <c r="E47" s="31"/>
      <c r="F47" s="31"/>
      <c r="G47" s="31"/>
      <c r="H47" s="31"/>
      <c r="I47" s="31"/>
      <c r="J47" s="31"/>
      <c r="K47" s="31"/>
      <c r="L47" s="48" t="str">
        <f>IF(K8="","",K8)</f>
        <v xml:space="preserve"> </v>
      </c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26" t="s">
        <v>23</v>
      </c>
      <c r="AJ47" s="31"/>
      <c r="AK47" s="31"/>
      <c r="AL47" s="31"/>
      <c r="AM47" s="323" t="str">
        <f>IF(AN8= "","",AN8)</f>
        <v>5. 3. 2025</v>
      </c>
      <c r="AN47" s="323"/>
      <c r="AO47" s="31"/>
      <c r="AP47" s="31"/>
      <c r="AQ47" s="31"/>
      <c r="AR47" s="32"/>
      <c r="BE47" s="31"/>
    </row>
    <row r="48" spans="1:57" s="2" customFormat="1" ht="6.95" customHeight="1">
      <c r="A48" s="31"/>
      <c r="B48" s="32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2"/>
      <c r="BE48" s="31"/>
    </row>
    <row r="49" spans="1:90" s="2" customFormat="1" ht="15.2" customHeight="1">
      <c r="A49" s="31"/>
      <c r="B49" s="32"/>
      <c r="C49" s="26" t="s">
        <v>25</v>
      </c>
      <c r="D49" s="31"/>
      <c r="E49" s="31"/>
      <c r="F49" s="31"/>
      <c r="G49" s="31"/>
      <c r="H49" s="31"/>
      <c r="I49" s="31"/>
      <c r="J49" s="31"/>
      <c r="K49" s="31"/>
      <c r="L49" s="4" t="str">
        <f>IF(E11= "","",E11)</f>
        <v xml:space="preserve"> </v>
      </c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26" t="s">
        <v>30</v>
      </c>
      <c r="AJ49" s="31"/>
      <c r="AK49" s="31"/>
      <c r="AL49" s="31"/>
      <c r="AM49" s="324" t="str">
        <f>IF(E17="","",E17)</f>
        <v xml:space="preserve"> </v>
      </c>
      <c r="AN49" s="325"/>
      <c r="AO49" s="325"/>
      <c r="AP49" s="325"/>
      <c r="AQ49" s="31"/>
      <c r="AR49" s="32"/>
      <c r="AS49" s="326" t="s">
        <v>49</v>
      </c>
      <c r="AT49" s="327"/>
      <c r="AU49" s="50"/>
      <c r="AV49" s="50"/>
      <c r="AW49" s="50"/>
      <c r="AX49" s="50"/>
      <c r="AY49" s="50"/>
      <c r="AZ49" s="50"/>
      <c r="BA49" s="50"/>
      <c r="BB49" s="50"/>
      <c r="BC49" s="50"/>
      <c r="BD49" s="51"/>
      <c r="BE49" s="31"/>
    </row>
    <row r="50" spans="1:90" s="2" customFormat="1" ht="15.2" customHeight="1">
      <c r="A50" s="31"/>
      <c r="B50" s="32"/>
      <c r="C50" s="26" t="s">
        <v>28</v>
      </c>
      <c r="D50" s="31"/>
      <c r="E50" s="31"/>
      <c r="F50" s="31"/>
      <c r="G50" s="31"/>
      <c r="H50" s="31"/>
      <c r="I50" s="31"/>
      <c r="J50" s="31"/>
      <c r="K50" s="31"/>
      <c r="L50" s="4" t="str">
        <f>IF(E14= "Vyplň údaj","",E14)</f>
        <v/>
      </c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26" t="s">
        <v>32</v>
      </c>
      <c r="AJ50" s="31"/>
      <c r="AK50" s="31"/>
      <c r="AL50" s="31"/>
      <c r="AM50" s="324" t="str">
        <f>IF(E20="","",E20)</f>
        <v xml:space="preserve"> </v>
      </c>
      <c r="AN50" s="325"/>
      <c r="AO50" s="325"/>
      <c r="AP50" s="325"/>
      <c r="AQ50" s="31"/>
      <c r="AR50" s="32"/>
      <c r="AS50" s="328"/>
      <c r="AT50" s="329"/>
      <c r="AU50" s="52"/>
      <c r="AV50" s="52"/>
      <c r="AW50" s="52"/>
      <c r="AX50" s="52"/>
      <c r="AY50" s="52"/>
      <c r="AZ50" s="52"/>
      <c r="BA50" s="52"/>
      <c r="BB50" s="52"/>
      <c r="BC50" s="52"/>
      <c r="BD50" s="53"/>
      <c r="BE50" s="31"/>
    </row>
    <row r="51" spans="1:90" s="2" customFormat="1" ht="10.9" customHeight="1">
      <c r="A51" s="31"/>
      <c r="B51" s="32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2"/>
      <c r="AS51" s="328"/>
      <c r="AT51" s="329"/>
      <c r="AU51" s="52"/>
      <c r="AV51" s="52"/>
      <c r="AW51" s="52"/>
      <c r="AX51" s="52"/>
      <c r="AY51" s="52"/>
      <c r="AZ51" s="52"/>
      <c r="BA51" s="52"/>
      <c r="BB51" s="52"/>
      <c r="BC51" s="52"/>
      <c r="BD51" s="53"/>
      <c r="BE51" s="31"/>
    </row>
    <row r="52" spans="1:90" s="2" customFormat="1" ht="29.25" customHeight="1">
      <c r="A52" s="31"/>
      <c r="B52" s="32"/>
      <c r="C52" s="317" t="s">
        <v>50</v>
      </c>
      <c r="D52" s="318"/>
      <c r="E52" s="318"/>
      <c r="F52" s="318"/>
      <c r="G52" s="318"/>
      <c r="H52" s="54"/>
      <c r="I52" s="319" t="s">
        <v>51</v>
      </c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20" t="s">
        <v>52</v>
      </c>
      <c r="AH52" s="318"/>
      <c r="AI52" s="318"/>
      <c r="AJ52" s="318"/>
      <c r="AK52" s="318"/>
      <c r="AL52" s="318"/>
      <c r="AM52" s="318"/>
      <c r="AN52" s="319" t="s">
        <v>53</v>
      </c>
      <c r="AO52" s="318"/>
      <c r="AP52" s="318"/>
      <c r="AQ52" s="55" t="s">
        <v>54</v>
      </c>
      <c r="AR52" s="32"/>
      <c r="AS52" s="56" t="s">
        <v>55</v>
      </c>
      <c r="AT52" s="57" t="s">
        <v>56</v>
      </c>
      <c r="AU52" s="57" t="s">
        <v>57</v>
      </c>
      <c r="AV52" s="57" t="s">
        <v>58</v>
      </c>
      <c r="AW52" s="57" t="s">
        <v>59</v>
      </c>
      <c r="AX52" s="57" t="s">
        <v>60</v>
      </c>
      <c r="AY52" s="57" t="s">
        <v>61</v>
      </c>
      <c r="AZ52" s="57" t="s">
        <v>62</v>
      </c>
      <c r="BA52" s="57" t="s">
        <v>63</v>
      </c>
      <c r="BB52" s="57" t="s">
        <v>64</v>
      </c>
      <c r="BC52" s="57" t="s">
        <v>65</v>
      </c>
      <c r="BD52" s="58" t="s">
        <v>66</v>
      </c>
      <c r="BE52" s="31"/>
    </row>
    <row r="53" spans="1:90" s="2" customFormat="1" ht="10.9" customHeight="1">
      <c r="A53" s="31"/>
      <c r="B53" s="32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2"/>
      <c r="AS53" s="59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1"/>
      <c r="BE53" s="31"/>
    </row>
    <row r="54" spans="1:90" s="6" customFormat="1" ht="32.450000000000003" customHeight="1">
      <c r="B54" s="62"/>
      <c r="C54" s="63" t="s">
        <v>67</v>
      </c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314">
        <f>ROUND(AG55,2)</f>
        <v>0</v>
      </c>
      <c r="AH54" s="314"/>
      <c r="AI54" s="314"/>
      <c r="AJ54" s="314"/>
      <c r="AK54" s="314"/>
      <c r="AL54" s="314"/>
      <c r="AM54" s="314"/>
      <c r="AN54" s="315">
        <f>SUM(AG54,AT54)</f>
        <v>0</v>
      </c>
      <c r="AO54" s="315"/>
      <c r="AP54" s="315"/>
      <c r="AQ54" s="66" t="s">
        <v>3</v>
      </c>
      <c r="AR54" s="62"/>
      <c r="AS54" s="67">
        <f>ROUND(AS55,2)</f>
        <v>0</v>
      </c>
      <c r="AT54" s="68">
        <f>ROUND(SUM(AV54:AW54),2)</f>
        <v>0</v>
      </c>
      <c r="AU54" s="69">
        <f>ROUND(AU55,5)</f>
        <v>0</v>
      </c>
      <c r="AV54" s="68">
        <f>ROUND(AZ54*L29,2)</f>
        <v>0</v>
      </c>
      <c r="AW54" s="68">
        <f>ROUND(BA54*L30,2)</f>
        <v>0</v>
      </c>
      <c r="AX54" s="68">
        <f>ROUND(BB54*L29,2)</f>
        <v>0</v>
      </c>
      <c r="AY54" s="68">
        <f>ROUND(BC54*L30,2)</f>
        <v>0</v>
      </c>
      <c r="AZ54" s="68">
        <f>ROUND(AZ55,2)</f>
        <v>0</v>
      </c>
      <c r="BA54" s="68">
        <f>ROUND(BA55,2)</f>
        <v>0</v>
      </c>
      <c r="BB54" s="68">
        <f>ROUND(BB55,2)</f>
        <v>0</v>
      </c>
      <c r="BC54" s="68">
        <f>ROUND(BC55,2)</f>
        <v>0</v>
      </c>
      <c r="BD54" s="70">
        <f>ROUND(BD55,2)</f>
        <v>0</v>
      </c>
      <c r="BS54" s="71" t="s">
        <v>68</v>
      </c>
      <c r="BT54" s="71" t="s">
        <v>69</v>
      </c>
      <c r="BV54" s="71" t="s">
        <v>70</v>
      </c>
      <c r="BW54" s="71" t="s">
        <v>5</v>
      </c>
      <c r="BX54" s="71" t="s">
        <v>71</v>
      </c>
      <c r="CL54" s="71" t="s">
        <v>3</v>
      </c>
    </row>
    <row r="55" spans="1:90" s="7" customFormat="1" ht="24.75" customHeight="1">
      <c r="A55" s="72" t="s">
        <v>72</v>
      </c>
      <c r="B55" s="73"/>
      <c r="C55" s="74"/>
      <c r="D55" s="313" t="s">
        <v>15</v>
      </c>
      <c r="E55" s="313"/>
      <c r="F55" s="313"/>
      <c r="G55" s="313"/>
      <c r="H55" s="313"/>
      <c r="I55" s="75"/>
      <c r="J55" s="313" t="s">
        <v>18</v>
      </c>
      <c r="K55" s="313"/>
      <c r="L55" s="313"/>
      <c r="M55" s="313"/>
      <c r="N55" s="313"/>
      <c r="O55" s="313"/>
      <c r="P55" s="313"/>
      <c r="Q55" s="313"/>
      <c r="R55" s="313"/>
      <c r="S55" s="313"/>
      <c r="T55" s="313"/>
      <c r="U55" s="313"/>
      <c r="V55" s="313"/>
      <c r="W55" s="313"/>
      <c r="X55" s="313"/>
      <c r="Y55" s="313"/>
      <c r="Z55" s="313"/>
      <c r="AA55" s="313"/>
      <c r="AB55" s="313"/>
      <c r="AC55" s="313"/>
      <c r="AD55" s="313"/>
      <c r="AE55" s="313"/>
      <c r="AF55" s="313"/>
      <c r="AG55" s="311">
        <f>'DMZ 1160'!J28</f>
        <v>0</v>
      </c>
      <c r="AH55" s="312"/>
      <c r="AI55" s="312"/>
      <c r="AJ55" s="312"/>
      <c r="AK55" s="312"/>
      <c r="AL55" s="312"/>
      <c r="AM55" s="312"/>
      <c r="AN55" s="311">
        <f>SUM(AG55,AT55)</f>
        <v>0</v>
      </c>
      <c r="AO55" s="312"/>
      <c r="AP55" s="312"/>
      <c r="AQ55" s="76" t="s">
        <v>73</v>
      </c>
      <c r="AR55" s="73"/>
      <c r="AS55" s="77">
        <v>0</v>
      </c>
      <c r="AT55" s="78">
        <f>ROUND(SUM(AV55:AW55),2)</f>
        <v>0</v>
      </c>
      <c r="AU55" s="79">
        <f>'DMZ 1160'!P89</f>
        <v>0</v>
      </c>
      <c r="AV55" s="78">
        <f>'DMZ 1160'!J31</f>
        <v>0</v>
      </c>
      <c r="AW55" s="78">
        <f>'DMZ 1160'!J32</f>
        <v>0</v>
      </c>
      <c r="AX55" s="78">
        <f>'DMZ 1160'!J33</f>
        <v>0</v>
      </c>
      <c r="AY55" s="78">
        <f>'DMZ 1160'!J34</f>
        <v>0</v>
      </c>
      <c r="AZ55" s="78">
        <f>'DMZ 1160'!F31</f>
        <v>0</v>
      </c>
      <c r="BA55" s="78">
        <f>'DMZ 1160'!F32</f>
        <v>0</v>
      </c>
      <c r="BB55" s="78">
        <f>'DMZ 1160'!F33</f>
        <v>0</v>
      </c>
      <c r="BC55" s="78">
        <f>'DMZ 1160'!F34</f>
        <v>0</v>
      </c>
      <c r="BD55" s="80">
        <f>'DMZ 1160'!F35</f>
        <v>0</v>
      </c>
      <c r="BT55" s="81" t="s">
        <v>74</v>
      </c>
      <c r="BU55" s="81" t="s">
        <v>75</v>
      </c>
      <c r="BV55" s="81" t="s">
        <v>70</v>
      </c>
      <c r="BW55" s="81" t="s">
        <v>5</v>
      </c>
      <c r="BX55" s="81" t="s">
        <v>71</v>
      </c>
      <c r="CL55" s="81" t="s">
        <v>3</v>
      </c>
    </row>
    <row r="56" spans="1:90" s="2" customFormat="1" ht="30" customHeight="1">
      <c r="A56" s="31"/>
      <c r="B56" s="32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2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90" s="2" customFormat="1" ht="6.95" customHeight="1">
      <c r="A57" s="31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32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</sheetData>
  <mergeCells count="42"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AN55:AP55"/>
    <mergeCell ref="AG55:AM55"/>
    <mergeCell ref="D55:H55"/>
    <mergeCell ref="J55:AF55"/>
    <mergeCell ref="AG54:AM54"/>
    <mergeCell ref="AN54:AP54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55" location="'2025-213 - Oprava sociáln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tabSelected="1" workbookViewId="0">
      <selection activeCell="C8" sqref="C8:C14"/>
    </sheetView>
  </sheetViews>
  <sheetFormatPr defaultRowHeight="11.25"/>
  <cols>
    <col min="1" max="1" width="17.5" customWidth="1"/>
    <col min="2" max="2" width="36.33203125" customWidth="1"/>
    <col min="3" max="3" width="26.6640625" customWidth="1"/>
  </cols>
  <sheetData>
    <row r="3" spans="1:4" ht="18">
      <c r="A3" s="338" t="s">
        <v>965</v>
      </c>
    </row>
    <row r="7" spans="1:4" ht="15">
      <c r="A7" s="347" t="s">
        <v>966</v>
      </c>
      <c r="B7" s="347" t="s">
        <v>967</v>
      </c>
      <c r="C7" s="347" t="s">
        <v>968</v>
      </c>
      <c r="D7" s="340"/>
    </row>
    <row r="8" spans="1:4" ht="15">
      <c r="A8" s="347">
        <v>1140</v>
      </c>
      <c r="B8" s="339" t="s">
        <v>969</v>
      </c>
      <c r="C8" s="343"/>
      <c r="D8" s="340"/>
    </row>
    <row r="9" spans="1:4" ht="15">
      <c r="A9" s="347">
        <v>1160</v>
      </c>
      <c r="B9" s="339" t="s">
        <v>970</v>
      </c>
      <c r="C9" s="348"/>
      <c r="D9" s="340"/>
    </row>
    <row r="10" spans="1:4" ht="15">
      <c r="A10" s="347">
        <v>1171</v>
      </c>
      <c r="B10" s="339" t="s">
        <v>970</v>
      </c>
      <c r="C10" s="343"/>
      <c r="D10" s="340"/>
    </row>
    <row r="11" spans="1:4" s="189" customFormat="1" ht="15">
      <c r="A11" s="347">
        <v>1203</v>
      </c>
      <c r="B11" s="339" t="s">
        <v>976</v>
      </c>
      <c r="C11" s="348"/>
      <c r="D11" s="340"/>
    </row>
    <row r="12" spans="1:4" ht="15">
      <c r="A12" s="347">
        <v>1211</v>
      </c>
      <c r="B12" s="339" t="s">
        <v>971</v>
      </c>
      <c r="C12" s="343"/>
      <c r="D12" s="340"/>
    </row>
    <row r="13" spans="1:4" ht="15.75" thickBot="1">
      <c r="A13" s="347">
        <v>1220</v>
      </c>
      <c r="B13" s="339" t="s">
        <v>972</v>
      </c>
      <c r="C13" s="344"/>
      <c r="D13" s="340"/>
    </row>
    <row r="14" spans="1:4" ht="21" customHeight="1" thickBot="1">
      <c r="A14" s="351"/>
      <c r="B14" s="342" t="s">
        <v>973</v>
      </c>
      <c r="C14" s="350"/>
      <c r="D14" s="340"/>
    </row>
    <row r="15" spans="1:4" ht="15">
      <c r="A15" s="347"/>
      <c r="B15" s="339" t="s">
        <v>974</v>
      </c>
      <c r="C15" s="345">
        <v>1.21</v>
      </c>
      <c r="D15" s="340"/>
    </row>
    <row r="16" spans="1:4" ht="29.25" customHeight="1">
      <c r="A16" s="347"/>
      <c r="B16" s="341" t="s">
        <v>975</v>
      </c>
      <c r="C16" s="349">
        <f>PRODUCT(C14,C15)</f>
        <v>1.21</v>
      </c>
      <c r="D16" s="340"/>
    </row>
    <row r="17" spans="1:3">
      <c r="A17" s="189"/>
      <c r="B17" s="189"/>
      <c r="C17" s="346"/>
    </row>
    <row r="18" spans="1:3">
      <c r="A18" s="189"/>
      <c r="B18" s="189"/>
      <c r="C18" s="189"/>
    </row>
    <row r="19" spans="1:3">
      <c r="A19" s="189"/>
      <c r="B19" s="189"/>
      <c r="C19" s="189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M351"/>
  <sheetViews>
    <sheetView workbookViewId="0">
      <selection activeCell="F21" sqref="F21"/>
    </sheetView>
  </sheetViews>
  <sheetFormatPr defaultRowHeight="11.25"/>
  <cols>
    <col min="1" max="1" width="8.33203125" style="182" customWidth="1"/>
    <col min="2" max="2" width="1.1640625" style="182" customWidth="1"/>
    <col min="3" max="3" width="4.1640625" style="182" customWidth="1"/>
    <col min="4" max="4" width="4.33203125" style="182" customWidth="1"/>
    <col min="5" max="5" width="17.1640625" style="182" customWidth="1"/>
    <col min="6" max="6" width="50.83203125" style="182" customWidth="1"/>
    <col min="7" max="7" width="7.5" style="182" customWidth="1"/>
    <col min="8" max="8" width="14" style="182" customWidth="1"/>
    <col min="9" max="9" width="15.83203125" style="182" customWidth="1"/>
    <col min="10" max="11" width="22.33203125" style="182" customWidth="1"/>
    <col min="12" max="12" width="9.33203125" style="182" customWidth="1"/>
    <col min="13" max="13" width="10.83203125" style="182" hidden="1" customWidth="1"/>
    <col min="14" max="14" width="9.33203125" style="182"/>
    <col min="15" max="20" width="14.1640625" style="182" hidden="1" customWidth="1"/>
    <col min="21" max="21" width="16.33203125" style="182" hidden="1" customWidth="1"/>
    <col min="22" max="22" width="12.33203125" style="182" customWidth="1"/>
    <col min="23" max="23" width="16.33203125" style="182" customWidth="1"/>
    <col min="24" max="24" width="12.33203125" style="182" customWidth="1"/>
    <col min="25" max="25" width="15" style="182" customWidth="1"/>
    <col min="26" max="26" width="11" style="182" customWidth="1"/>
    <col min="27" max="27" width="15" style="182" customWidth="1"/>
    <col min="28" max="28" width="16.33203125" style="182" customWidth="1"/>
    <col min="29" max="29" width="11" style="182" customWidth="1"/>
    <col min="30" max="30" width="15" style="182" customWidth="1"/>
    <col min="31" max="31" width="16.33203125" style="182" customWidth="1"/>
    <col min="32" max="16384" width="9.33203125" style="182"/>
  </cols>
  <sheetData>
    <row r="2" spans="1:46" ht="36.950000000000003" customHeight="1">
      <c r="L2" s="316" t="s">
        <v>6</v>
      </c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6" t="s">
        <v>731</v>
      </c>
    </row>
    <row r="3" spans="1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1:46" ht="24.95" customHeight="1">
      <c r="B4" s="19"/>
      <c r="D4" s="20" t="s">
        <v>77</v>
      </c>
      <c r="L4" s="19"/>
      <c r="M4" s="82" t="s">
        <v>11</v>
      </c>
      <c r="AT4" s="16" t="s">
        <v>4</v>
      </c>
    </row>
    <row r="5" spans="1:46" ht="6.95" customHeight="1">
      <c r="B5" s="19"/>
      <c r="L5" s="19"/>
    </row>
    <row r="6" spans="1:46" s="2" customFormat="1" ht="12" customHeight="1">
      <c r="A6" s="187"/>
      <c r="B6" s="32"/>
      <c r="C6" s="187"/>
      <c r="D6" s="26" t="s">
        <v>17</v>
      </c>
      <c r="E6" s="187"/>
      <c r="F6" s="187"/>
      <c r="G6" s="187"/>
      <c r="H6" s="187"/>
      <c r="I6" s="187"/>
      <c r="J6" s="187"/>
      <c r="K6" s="187"/>
      <c r="L6" s="83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</row>
    <row r="7" spans="1:46" s="2" customFormat="1" ht="30" customHeight="1">
      <c r="A7" s="187"/>
      <c r="B7" s="32"/>
      <c r="C7" s="187"/>
      <c r="D7" s="187"/>
      <c r="E7" s="321" t="s">
        <v>732</v>
      </c>
      <c r="F7" s="334"/>
      <c r="G7" s="334"/>
      <c r="H7" s="334"/>
      <c r="I7" s="187"/>
      <c r="J7" s="187"/>
      <c r="K7" s="187"/>
      <c r="L7" s="83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</row>
    <row r="8" spans="1:46" s="2" customFormat="1">
      <c r="A8" s="187"/>
      <c r="B8" s="32"/>
      <c r="C8" s="187"/>
      <c r="D8" s="187"/>
      <c r="E8" s="187"/>
      <c r="F8" s="187"/>
      <c r="G8" s="187"/>
      <c r="H8" s="187"/>
      <c r="I8" s="187"/>
      <c r="J8" s="187"/>
      <c r="K8" s="187"/>
      <c r="L8" s="83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</row>
    <row r="9" spans="1:46" s="2" customFormat="1" ht="12" customHeight="1">
      <c r="A9" s="187"/>
      <c r="B9" s="32"/>
      <c r="C9" s="187"/>
      <c r="D9" s="26" t="s">
        <v>19</v>
      </c>
      <c r="E9" s="187"/>
      <c r="F9" s="181" t="s">
        <v>3</v>
      </c>
      <c r="G9" s="187"/>
      <c r="H9" s="187"/>
      <c r="I9" s="26" t="s">
        <v>20</v>
      </c>
      <c r="J9" s="181" t="s">
        <v>3</v>
      </c>
      <c r="K9" s="187"/>
      <c r="L9" s="83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</row>
    <row r="10" spans="1:46" s="2" customFormat="1" ht="12" customHeight="1">
      <c r="A10" s="187"/>
      <c r="B10" s="32"/>
      <c r="C10" s="187"/>
      <c r="D10" s="26" t="s">
        <v>21</v>
      </c>
      <c r="E10" s="187"/>
      <c r="F10" s="181" t="s">
        <v>22</v>
      </c>
      <c r="G10" s="187"/>
      <c r="H10" s="187"/>
      <c r="I10" s="26" t="s">
        <v>23</v>
      </c>
      <c r="J10" s="185" t="str">
        <f>'[3]Rekapitulace stavby'!AN8</f>
        <v>5. 3. 2025</v>
      </c>
      <c r="K10" s="187"/>
      <c r="L10" s="83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</row>
    <row r="11" spans="1:46" s="2" customFormat="1" ht="10.9" customHeight="1">
      <c r="A11" s="187"/>
      <c r="B11" s="32"/>
      <c r="C11" s="187"/>
      <c r="D11" s="187"/>
      <c r="E11" s="187"/>
      <c r="F11" s="187"/>
      <c r="G11" s="187"/>
      <c r="H11" s="187"/>
      <c r="I11" s="187"/>
      <c r="J11" s="187"/>
      <c r="K11" s="187"/>
      <c r="L11" s="83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</row>
    <row r="12" spans="1:46" s="2" customFormat="1" ht="12" customHeight="1">
      <c r="A12" s="187"/>
      <c r="B12" s="32"/>
      <c r="C12" s="187"/>
      <c r="D12" s="26" t="s">
        <v>25</v>
      </c>
      <c r="E12" s="187"/>
      <c r="F12" s="187"/>
      <c r="G12" s="187"/>
      <c r="H12" s="187"/>
      <c r="I12" s="26" t="s">
        <v>26</v>
      </c>
      <c r="J12" s="181" t="str">
        <f>IF('[3]Rekapitulace stavby'!AN10="","",'[3]Rekapitulace stavby'!AN10)</f>
        <v/>
      </c>
      <c r="K12" s="187"/>
      <c r="L12" s="83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</row>
    <row r="13" spans="1:46" s="2" customFormat="1" ht="18" customHeight="1">
      <c r="A13" s="187"/>
      <c r="B13" s="32"/>
      <c r="C13" s="187"/>
      <c r="D13" s="187"/>
      <c r="E13" s="181" t="str">
        <f>IF('[3]Rekapitulace stavby'!E11="","",'[3]Rekapitulace stavby'!E11)</f>
        <v xml:space="preserve"> </v>
      </c>
      <c r="F13" s="187"/>
      <c r="G13" s="187"/>
      <c r="H13" s="187"/>
      <c r="I13" s="26" t="s">
        <v>27</v>
      </c>
      <c r="J13" s="181" t="str">
        <f>IF('[3]Rekapitulace stavby'!AN11="","",'[3]Rekapitulace stavby'!AN11)</f>
        <v/>
      </c>
      <c r="K13" s="187"/>
      <c r="L13" s="83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</row>
    <row r="14" spans="1:46" s="2" customFormat="1" ht="6.95" customHeight="1">
      <c r="A14" s="187"/>
      <c r="B14" s="32"/>
      <c r="C14" s="187"/>
      <c r="D14" s="187"/>
      <c r="E14" s="187"/>
      <c r="F14" s="187"/>
      <c r="G14" s="187"/>
      <c r="H14" s="187"/>
      <c r="I14" s="187"/>
      <c r="J14" s="187"/>
      <c r="K14" s="187"/>
      <c r="L14" s="83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</row>
    <row r="15" spans="1:46" s="2" customFormat="1" ht="12" customHeight="1">
      <c r="A15" s="187"/>
      <c r="B15" s="32"/>
      <c r="C15" s="187"/>
      <c r="D15" s="26" t="s">
        <v>28</v>
      </c>
      <c r="E15" s="187"/>
      <c r="F15" s="187"/>
      <c r="G15" s="187"/>
      <c r="H15" s="187"/>
      <c r="I15" s="26" t="s">
        <v>26</v>
      </c>
      <c r="J15" s="188" t="str">
        <f>'[3]Rekapitulace stavby'!AN13</f>
        <v>Vyplň údaj</v>
      </c>
      <c r="K15" s="187"/>
      <c r="L15" s="83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</row>
    <row r="16" spans="1:46" s="2" customFormat="1" ht="18" customHeight="1">
      <c r="A16" s="187"/>
      <c r="B16" s="32"/>
      <c r="C16" s="187"/>
      <c r="D16" s="187"/>
      <c r="E16" s="335" t="str">
        <f>'[3]Rekapitulace stavby'!E14</f>
        <v>Vyplň údaj</v>
      </c>
      <c r="F16" s="302"/>
      <c r="G16" s="302"/>
      <c r="H16" s="302"/>
      <c r="I16" s="26" t="s">
        <v>27</v>
      </c>
      <c r="J16" s="188" t="str">
        <f>'[3]Rekapitulace stavby'!AN14</f>
        <v>Vyplň údaj</v>
      </c>
      <c r="K16" s="187"/>
      <c r="L16" s="83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</row>
    <row r="17" spans="1:31" s="2" customFormat="1" ht="6.95" customHeight="1">
      <c r="A17" s="187"/>
      <c r="B17" s="32"/>
      <c r="C17" s="187"/>
      <c r="D17" s="187"/>
      <c r="E17" s="187"/>
      <c r="F17" s="187"/>
      <c r="G17" s="187"/>
      <c r="H17" s="187"/>
      <c r="I17" s="187"/>
      <c r="J17" s="187"/>
      <c r="K17" s="187"/>
      <c r="L17" s="83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</row>
    <row r="18" spans="1:31" s="2" customFormat="1" ht="12" customHeight="1">
      <c r="A18" s="187"/>
      <c r="B18" s="32"/>
      <c r="C18" s="187"/>
      <c r="D18" s="26" t="s">
        <v>30</v>
      </c>
      <c r="E18" s="187"/>
      <c r="F18" s="187"/>
      <c r="G18" s="187"/>
      <c r="H18" s="187"/>
      <c r="I18" s="26" t="s">
        <v>26</v>
      </c>
      <c r="J18" s="181" t="str">
        <f>IF('[3]Rekapitulace stavby'!AN16="","",'[3]Rekapitulace stavby'!AN16)</f>
        <v/>
      </c>
      <c r="K18" s="187"/>
      <c r="L18" s="83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</row>
    <row r="19" spans="1:31" s="2" customFormat="1" ht="18" customHeight="1">
      <c r="A19" s="187"/>
      <c r="B19" s="32"/>
      <c r="C19" s="187"/>
      <c r="D19" s="187"/>
      <c r="E19" s="181" t="str">
        <f>IF('[3]Rekapitulace stavby'!E17="","",'[3]Rekapitulace stavby'!E17)</f>
        <v xml:space="preserve"> </v>
      </c>
      <c r="F19" s="187"/>
      <c r="G19" s="187"/>
      <c r="H19" s="187"/>
      <c r="I19" s="26" t="s">
        <v>27</v>
      </c>
      <c r="J19" s="181" t="str">
        <f>IF('[3]Rekapitulace stavby'!AN17="","",'[3]Rekapitulace stavby'!AN17)</f>
        <v/>
      </c>
      <c r="K19" s="187"/>
      <c r="L19" s="83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</row>
    <row r="20" spans="1:31" s="2" customFormat="1" ht="6.95" customHeight="1">
      <c r="A20" s="187"/>
      <c r="B20" s="32"/>
      <c r="C20" s="187"/>
      <c r="D20" s="187"/>
      <c r="E20" s="187"/>
      <c r="F20" s="187"/>
      <c r="G20" s="187"/>
      <c r="H20" s="187"/>
      <c r="I20" s="187"/>
      <c r="J20" s="187"/>
      <c r="K20" s="187"/>
      <c r="L20" s="83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</row>
    <row r="21" spans="1:31" s="2" customFormat="1" ht="12" customHeight="1">
      <c r="A21" s="187"/>
      <c r="B21" s="32"/>
      <c r="C21" s="187"/>
      <c r="D21" s="26" t="s">
        <v>32</v>
      </c>
      <c r="E21" s="187"/>
      <c r="F21" s="187"/>
      <c r="G21" s="187"/>
      <c r="H21" s="187"/>
      <c r="I21" s="26" t="s">
        <v>26</v>
      </c>
      <c r="J21" s="181" t="str">
        <f>IF('[3]Rekapitulace stavby'!AN19="","",'[3]Rekapitulace stavby'!AN19)</f>
        <v/>
      </c>
      <c r="K21" s="187"/>
      <c r="L21" s="83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</row>
    <row r="22" spans="1:31" s="2" customFormat="1" ht="18" customHeight="1">
      <c r="A22" s="187"/>
      <c r="B22" s="32"/>
      <c r="C22" s="187"/>
      <c r="D22" s="187"/>
      <c r="E22" s="181" t="str">
        <f>IF('[3]Rekapitulace stavby'!E20="","",'[3]Rekapitulace stavby'!E20)</f>
        <v xml:space="preserve"> </v>
      </c>
      <c r="F22" s="187"/>
      <c r="G22" s="187"/>
      <c r="H22" s="187"/>
      <c r="I22" s="26" t="s">
        <v>27</v>
      </c>
      <c r="J22" s="181" t="str">
        <f>IF('[3]Rekapitulace stavby'!AN20="","",'[3]Rekapitulace stavby'!AN20)</f>
        <v/>
      </c>
      <c r="K22" s="187"/>
      <c r="L22" s="83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</row>
    <row r="23" spans="1:31" s="2" customFormat="1" ht="6.95" customHeight="1">
      <c r="A23" s="187"/>
      <c r="B23" s="32"/>
      <c r="C23" s="187"/>
      <c r="D23" s="187"/>
      <c r="E23" s="187"/>
      <c r="F23" s="187"/>
      <c r="G23" s="187"/>
      <c r="H23" s="187"/>
      <c r="I23" s="187"/>
      <c r="J23" s="187"/>
      <c r="K23" s="187"/>
      <c r="L23" s="83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</row>
    <row r="24" spans="1:31" s="2" customFormat="1" ht="12" customHeight="1">
      <c r="A24" s="187"/>
      <c r="B24" s="32"/>
      <c r="C24" s="187"/>
      <c r="D24" s="26" t="s">
        <v>33</v>
      </c>
      <c r="E24" s="187"/>
      <c r="F24" s="187"/>
      <c r="G24" s="187"/>
      <c r="H24" s="187"/>
      <c r="I24" s="187"/>
      <c r="J24" s="187"/>
      <c r="K24" s="187"/>
      <c r="L24" s="83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</row>
    <row r="25" spans="1:31" s="8" customFormat="1" ht="71.25" customHeight="1">
      <c r="A25" s="84"/>
      <c r="B25" s="85"/>
      <c r="C25" s="84"/>
      <c r="D25" s="84"/>
      <c r="E25" s="307" t="s">
        <v>34</v>
      </c>
      <c r="F25" s="307"/>
      <c r="G25" s="307"/>
      <c r="H25" s="307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187"/>
      <c r="B26" s="32"/>
      <c r="C26" s="187"/>
      <c r="D26" s="187"/>
      <c r="E26" s="187"/>
      <c r="F26" s="187"/>
      <c r="G26" s="187"/>
      <c r="H26" s="187"/>
      <c r="I26" s="187"/>
      <c r="J26" s="187"/>
      <c r="K26" s="187"/>
      <c r="L26" s="83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</row>
    <row r="27" spans="1:31" s="2" customFormat="1" ht="6.95" customHeight="1">
      <c r="A27" s="187"/>
      <c r="B27" s="32"/>
      <c r="C27" s="187"/>
      <c r="D27" s="60"/>
      <c r="E27" s="60"/>
      <c r="F27" s="60"/>
      <c r="G27" s="60"/>
      <c r="H27" s="60"/>
      <c r="I27" s="60"/>
      <c r="J27" s="60"/>
      <c r="K27" s="60"/>
      <c r="L27" s="83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</row>
    <row r="28" spans="1:31" s="2" customFormat="1" ht="25.35" customHeight="1">
      <c r="A28" s="187"/>
      <c r="B28" s="32"/>
      <c r="C28" s="187"/>
      <c r="D28" s="87" t="s">
        <v>35</v>
      </c>
      <c r="E28" s="187"/>
      <c r="F28" s="187"/>
      <c r="G28" s="187"/>
      <c r="H28" s="187"/>
      <c r="I28" s="187"/>
      <c r="J28" s="186">
        <f>ROUND(J87, 2)</f>
        <v>0</v>
      </c>
      <c r="K28" s="187"/>
      <c r="L28" s="83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</row>
    <row r="29" spans="1:31" s="2" customFormat="1" ht="6.95" customHeight="1">
      <c r="A29" s="187"/>
      <c r="B29" s="32"/>
      <c r="C29" s="187"/>
      <c r="D29" s="60"/>
      <c r="E29" s="60"/>
      <c r="F29" s="60"/>
      <c r="G29" s="60"/>
      <c r="H29" s="60"/>
      <c r="I29" s="60"/>
      <c r="J29" s="60"/>
      <c r="K29" s="60"/>
      <c r="L29" s="83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</row>
    <row r="30" spans="1:31" s="2" customFormat="1" ht="14.45" customHeight="1">
      <c r="A30" s="187"/>
      <c r="B30" s="32"/>
      <c r="C30" s="187"/>
      <c r="D30" s="187"/>
      <c r="E30" s="187"/>
      <c r="F30" s="184" t="s">
        <v>37</v>
      </c>
      <c r="G30" s="187"/>
      <c r="H30" s="187"/>
      <c r="I30" s="184" t="s">
        <v>36</v>
      </c>
      <c r="J30" s="184" t="s">
        <v>38</v>
      </c>
      <c r="K30" s="187"/>
      <c r="L30" s="83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</row>
    <row r="31" spans="1:31" s="2" customFormat="1" ht="14.45" customHeight="1">
      <c r="A31" s="187"/>
      <c r="B31" s="32"/>
      <c r="C31" s="187"/>
      <c r="D31" s="88" t="s">
        <v>39</v>
      </c>
      <c r="E31" s="26" t="s">
        <v>40</v>
      </c>
      <c r="F31" s="89">
        <f>ROUND((SUM(BE87:BE350)),  2)</f>
        <v>0</v>
      </c>
      <c r="G31" s="187"/>
      <c r="H31" s="187"/>
      <c r="I31" s="90">
        <v>0.21</v>
      </c>
      <c r="J31" s="89">
        <f>ROUND(((SUM(BE87:BE350))*I31),  2)</f>
        <v>0</v>
      </c>
      <c r="K31" s="187"/>
      <c r="L31" s="83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</row>
    <row r="32" spans="1:31" s="2" customFormat="1" ht="14.45" customHeight="1">
      <c r="A32" s="187"/>
      <c r="B32" s="32"/>
      <c r="C32" s="187"/>
      <c r="D32" s="187"/>
      <c r="E32" s="26" t="s">
        <v>41</v>
      </c>
      <c r="F32" s="89">
        <f>ROUND((SUM(BF87:BF350)),  2)</f>
        <v>0</v>
      </c>
      <c r="G32" s="187"/>
      <c r="H32" s="187"/>
      <c r="I32" s="90">
        <v>0.12</v>
      </c>
      <c r="J32" s="89">
        <f>ROUND(((SUM(BF87:BF350))*I32),  2)</f>
        <v>0</v>
      </c>
      <c r="K32" s="187"/>
      <c r="L32" s="83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</row>
    <row r="33" spans="1:31" s="2" customFormat="1" ht="14.45" hidden="1" customHeight="1">
      <c r="A33" s="187"/>
      <c r="B33" s="32"/>
      <c r="C33" s="187"/>
      <c r="D33" s="187"/>
      <c r="E33" s="26" t="s">
        <v>42</v>
      </c>
      <c r="F33" s="89">
        <f>ROUND((SUM(BG87:BG350)),  2)</f>
        <v>0</v>
      </c>
      <c r="G33" s="187"/>
      <c r="H33" s="187"/>
      <c r="I33" s="90">
        <v>0.21</v>
      </c>
      <c r="J33" s="89">
        <f>0</f>
        <v>0</v>
      </c>
      <c r="K33" s="187"/>
      <c r="L33" s="83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</row>
    <row r="34" spans="1:31" s="2" customFormat="1" ht="14.45" hidden="1" customHeight="1">
      <c r="A34" s="187"/>
      <c r="B34" s="32"/>
      <c r="C34" s="187"/>
      <c r="D34" s="187"/>
      <c r="E34" s="26" t="s">
        <v>43</v>
      </c>
      <c r="F34" s="89">
        <f>ROUND((SUM(BH87:BH350)),  2)</f>
        <v>0</v>
      </c>
      <c r="G34" s="187"/>
      <c r="H34" s="187"/>
      <c r="I34" s="90">
        <v>0.12</v>
      </c>
      <c r="J34" s="89">
        <f>0</f>
        <v>0</v>
      </c>
      <c r="K34" s="187"/>
      <c r="L34" s="83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</row>
    <row r="35" spans="1:31" s="2" customFormat="1" ht="14.45" hidden="1" customHeight="1">
      <c r="A35" s="187"/>
      <c r="B35" s="32"/>
      <c r="C35" s="187"/>
      <c r="D35" s="187"/>
      <c r="E35" s="26" t="s">
        <v>44</v>
      </c>
      <c r="F35" s="89">
        <f>ROUND((SUM(BI87:BI350)),  2)</f>
        <v>0</v>
      </c>
      <c r="G35" s="187"/>
      <c r="H35" s="187"/>
      <c r="I35" s="90">
        <v>0</v>
      </c>
      <c r="J35" s="89">
        <f>0</f>
        <v>0</v>
      </c>
      <c r="K35" s="187"/>
      <c r="L35" s="83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</row>
    <row r="36" spans="1:31" s="2" customFormat="1" ht="6.95" customHeight="1">
      <c r="A36" s="187"/>
      <c r="B36" s="32"/>
      <c r="C36" s="187"/>
      <c r="D36" s="187"/>
      <c r="E36" s="187"/>
      <c r="F36" s="187"/>
      <c r="G36" s="187"/>
      <c r="H36" s="187"/>
      <c r="I36" s="187"/>
      <c r="J36" s="187"/>
      <c r="K36" s="187"/>
      <c r="L36" s="83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</row>
    <row r="37" spans="1:31" s="2" customFormat="1" ht="25.35" customHeight="1">
      <c r="A37" s="187"/>
      <c r="B37" s="32"/>
      <c r="C37" s="91"/>
      <c r="D37" s="92" t="s">
        <v>45</v>
      </c>
      <c r="E37" s="54"/>
      <c r="F37" s="54"/>
      <c r="G37" s="93" t="s">
        <v>46</v>
      </c>
      <c r="H37" s="94" t="s">
        <v>47</v>
      </c>
      <c r="I37" s="54"/>
      <c r="J37" s="95">
        <f>SUM(J28:J35)</f>
        <v>0</v>
      </c>
      <c r="K37" s="96"/>
      <c r="L37" s="83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</row>
    <row r="38" spans="1:31" s="2" customFormat="1" ht="14.45" customHeight="1">
      <c r="A38" s="187"/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83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</row>
    <row r="42" spans="1:31" s="2" customFormat="1" ht="6.95" customHeight="1">
      <c r="A42" s="187"/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83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</row>
    <row r="43" spans="1:31" s="2" customFormat="1" ht="24.95" customHeight="1">
      <c r="A43" s="187"/>
      <c r="B43" s="32"/>
      <c r="C43" s="20" t="s">
        <v>78</v>
      </c>
      <c r="D43" s="187"/>
      <c r="E43" s="187"/>
      <c r="F43" s="187"/>
      <c r="G43" s="187"/>
      <c r="H43" s="187"/>
      <c r="I43" s="187"/>
      <c r="J43" s="187"/>
      <c r="K43" s="187"/>
      <c r="L43" s="83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</row>
    <row r="44" spans="1:31" s="2" customFormat="1" ht="6.95" customHeight="1">
      <c r="A44" s="187"/>
      <c r="B44" s="32"/>
      <c r="C44" s="187"/>
      <c r="D44" s="187"/>
      <c r="E44" s="187"/>
      <c r="F44" s="187"/>
      <c r="G44" s="187"/>
      <c r="H44" s="187"/>
      <c r="I44" s="187"/>
      <c r="J44" s="187"/>
      <c r="K44" s="187"/>
      <c r="L44" s="83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</row>
    <row r="45" spans="1:31" s="2" customFormat="1" ht="12" customHeight="1">
      <c r="A45" s="187"/>
      <c r="B45" s="32"/>
      <c r="C45" s="26" t="s">
        <v>17</v>
      </c>
      <c r="D45" s="187"/>
      <c r="E45" s="187"/>
      <c r="F45" s="187"/>
      <c r="G45" s="187"/>
      <c r="H45" s="187"/>
      <c r="I45" s="187"/>
      <c r="J45" s="187"/>
      <c r="K45" s="187"/>
      <c r="L45" s="83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</row>
    <row r="46" spans="1:31" s="2" customFormat="1" ht="30" customHeight="1">
      <c r="A46" s="187"/>
      <c r="B46" s="32"/>
      <c r="C46" s="187"/>
      <c r="D46" s="187"/>
      <c r="E46" s="321" t="str">
        <f>E7</f>
        <v>Oprava sociálního zařízení inspekční pokoj INTERNA 1140, Nemocnice Chomutov</v>
      </c>
      <c r="F46" s="334"/>
      <c r="G46" s="334"/>
      <c r="H46" s="334"/>
      <c r="I46" s="187"/>
      <c r="J46" s="187"/>
      <c r="K46" s="187"/>
      <c r="L46" s="83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</row>
    <row r="47" spans="1:31" s="2" customFormat="1" ht="6.95" customHeight="1">
      <c r="A47" s="187"/>
      <c r="B47" s="32"/>
      <c r="C47" s="187"/>
      <c r="D47" s="187"/>
      <c r="E47" s="187"/>
      <c r="F47" s="187"/>
      <c r="G47" s="187"/>
      <c r="H47" s="187"/>
      <c r="I47" s="187"/>
      <c r="J47" s="187"/>
      <c r="K47" s="187"/>
      <c r="L47" s="83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</row>
    <row r="48" spans="1:31" s="2" customFormat="1" ht="12" customHeight="1">
      <c r="A48" s="187"/>
      <c r="B48" s="32"/>
      <c r="C48" s="26" t="s">
        <v>21</v>
      </c>
      <c r="D48" s="187"/>
      <c r="E48" s="187"/>
      <c r="F48" s="181" t="str">
        <f>F10</f>
        <v xml:space="preserve"> </v>
      </c>
      <c r="G48" s="187"/>
      <c r="H48" s="187"/>
      <c r="I48" s="26" t="s">
        <v>23</v>
      </c>
      <c r="J48" s="185" t="str">
        <f>IF(J10="","",J10)</f>
        <v>5. 3. 2025</v>
      </c>
      <c r="K48" s="187"/>
      <c r="L48" s="83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</row>
    <row r="49" spans="1:47" s="2" customFormat="1" ht="6.95" customHeight="1">
      <c r="A49" s="187"/>
      <c r="B49" s="32"/>
      <c r="C49" s="187"/>
      <c r="D49" s="187"/>
      <c r="E49" s="187"/>
      <c r="F49" s="187"/>
      <c r="G49" s="187"/>
      <c r="H49" s="187"/>
      <c r="I49" s="187"/>
      <c r="J49" s="187"/>
      <c r="K49" s="187"/>
      <c r="L49" s="83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</row>
    <row r="50" spans="1:47" s="2" customFormat="1" ht="15.2" customHeight="1">
      <c r="A50" s="187"/>
      <c r="B50" s="32"/>
      <c r="C50" s="26" t="s">
        <v>25</v>
      </c>
      <c r="D50" s="187"/>
      <c r="E50" s="187"/>
      <c r="F50" s="181" t="str">
        <f>E13</f>
        <v xml:space="preserve"> </v>
      </c>
      <c r="G50" s="187"/>
      <c r="H50" s="187"/>
      <c r="I50" s="26" t="s">
        <v>30</v>
      </c>
      <c r="J50" s="183" t="str">
        <f>E19</f>
        <v xml:space="preserve"> </v>
      </c>
      <c r="K50" s="187"/>
      <c r="L50" s="83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</row>
    <row r="51" spans="1:47" s="2" customFormat="1" ht="15.2" customHeight="1">
      <c r="A51" s="187"/>
      <c r="B51" s="32"/>
      <c r="C51" s="26" t="s">
        <v>28</v>
      </c>
      <c r="D51" s="187"/>
      <c r="E51" s="187"/>
      <c r="F51" s="181" t="str">
        <f>IF(E16="","",E16)</f>
        <v>Vyplň údaj</v>
      </c>
      <c r="G51" s="187"/>
      <c r="H51" s="187"/>
      <c r="I51" s="26" t="s">
        <v>32</v>
      </c>
      <c r="J51" s="183" t="str">
        <f>E22</f>
        <v xml:space="preserve"> </v>
      </c>
      <c r="K51" s="187"/>
      <c r="L51" s="83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</row>
    <row r="52" spans="1:47" s="2" customFormat="1" ht="10.35" customHeight="1">
      <c r="A52" s="187"/>
      <c r="B52" s="32"/>
      <c r="C52" s="187"/>
      <c r="D52" s="187"/>
      <c r="E52" s="187"/>
      <c r="F52" s="187"/>
      <c r="G52" s="187"/>
      <c r="H52" s="187"/>
      <c r="I52" s="187"/>
      <c r="J52" s="187"/>
      <c r="K52" s="187"/>
      <c r="L52" s="83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</row>
    <row r="53" spans="1:47" s="2" customFormat="1" ht="29.25" customHeight="1">
      <c r="A53" s="187"/>
      <c r="B53" s="32"/>
      <c r="C53" s="97" t="s">
        <v>79</v>
      </c>
      <c r="D53" s="91"/>
      <c r="E53" s="91"/>
      <c r="F53" s="91"/>
      <c r="G53" s="91"/>
      <c r="H53" s="91"/>
      <c r="I53" s="91"/>
      <c r="J53" s="98" t="s">
        <v>80</v>
      </c>
      <c r="K53" s="91"/>
      <c r="L53" s="83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</row>
    <row r="54" spans="1:47" s="2" customFormat="1" ht="10.35" customHeight="1">
      <c r="A54" s="187"/>
      <c r="B54" s="32"/>
      <c r="C54" s="187"/>
      <c r="D54" s="187"/>
      <c r="E54" s="187"/>
      <c r="F54" s="187"/>
      <c r="G54" s="187"/>
      <c r="H54" s="187"/>
      <c r="I54" s="187"/>
      <c r="J54" s="187"/>
      <c r="K54" s="187"/>
      <c r="L54" s="83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</row>
    <row r="55" spans="1:47" s="2" customFormat="1" ht="22.9" customHeight="1">
      <c r="A55" s="187"/>
      <c r="B55" s="32"/>
      <c r="C55" s="99" t="s">
        <v>67</v>
      </c>
      <c r="D55" s="187"/>
      <c r="E55" s="187"/>
      <c r="F55" s="187"/>
      <c r="G55" s="187"/>
      <c r="H55" s="187"/>
      <c r="I55" s="187"/>
      <c r="J55" s="186">
        <f>J87</f>
        <v>0</v>
      </c>
      <c r="K55" s="187"/>
      <c r="L55" s="83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U55" s="16" t="s">
        <v>81</v>
      </c>
    </row>
    <row r="56" spans="1:47" s="9" customFormat="1" ht="24.95" customHeight="1">
      <c r="B56" s="100"/>
      <c r="D56" s="101" t="s">
        <v>82</v>
      </c>
      <c r="E56" s="102"/>
      <c r="F56" s="102"/>
      <c r="G56" s="102"/>
      <c r="H56" s="102"/>
      <c r="I56" s="102"/>
      <c r="J56" s="103">
        <f>J88</f>
        <v>0</v>
      </c>
      <c r="L56" s="100"/>
    </row>
    <row r="57" spans="1:47" s="10" customFormat="1" ht="19.899999999999999" customHeight="1">
      <c r="B57" s="104"/>
      <c r="D57" s="105" t="s">
        <v>83</v>
      </c>
      <c r="E57" s="106"/>
      <c r="F57" s="106"/>
      <c r="G57" s="106"/>
      <c r="H57" s="106"/>
      <c r="I57" s="106"/>
      <c r="J57" s="107">
        <f>J89</f>
        <v>0</v>
      </c>
      <c r="L57" s="104"/>
    </row>
    <row r="58" spans="1:47" s="10" customFormat="1" ht="19.899999999999999" customHeight="1">
      <c r="B58" s="104"/>
      <c r="D58" s="105" t="s">
        <v>84</v>
      </c>
      <c r="E58" s="106"/>
      <c r="F58" s="106"/>
      <c r="G58" s="106"/>
      <c r="H58" s="106"/>
      <c r="I58" s="106"/>
      <c r="J58" s="107">
        <f>J113</f>
        <v>0</v>
      </c>
      <c r="L58" s="104"/>
    </row>
    <row r="59" spans="1:47" s="9" customFormat="1" ht="24.95" customHeight="1">
      <c r="B59" s="100"/>
      <c r="D59" s="101" t="s">
        <v>85</v>
      </c>
      <c r="E59" s="102"/>
      <c r="F59" s="102"/>
      <c r="G59" s="102"/>
      <c r="H59" s="102"/>
      <c r="I59" s="102"/>
      <c r="J59" s="103">
        <f>J131</f>
        <v>0</v>
      </c>
      <c r="L59" s="100"/>
    </row>
    <row r="60" spans="1:47" s="10" customFormat="1" ht="19.899999999999999" customHeight="1">
      <c r="B60" s="104"/>
      <c r="D60" s="105" t="s">
        <v>86</v>
      </c>
      <c r="E60" s="106"/>
      <c r="F60" s="106"/>
      <c r="G60" s="106"/>
      <c r="H60" s="106"/>
      <c r="I60" s="106"/>
      <c r="J60" s="107">
        <f>J132</f>
        <v>0</v>
      </c>
      <c r="L60" s="104"/>
    </row>
    <row r="61" spans="1:47" s="10" customFormat="1" ht="19.899999999999999" customHeight="1">
      <c r="B61" s="104"/>
      <c r="D61" s="105" t="s">
        <v>87</v>
      </c>
      <c r="E61" s="106"/>
      <c r="F61" s="106"/>
      <c r="G61" s="106"/>
      <c r="H61" s="106"/>
      <c r="I61" s="106"/>
      <c r="J61" s="107">
        <f>J143</f>
        <v>0</v>
      </c>
      <c r="L61" s="104"/>
    </row>
    <row r="62" spans="1:47" s="10" customFormat="1" ht="19.899999999999999" customHeight="1">
      <c r="B62" s="104"/>
      <c r="D62" s="105" t="s">
        <v>88</v>
      </c>
      <c r="E62" s="106"/>
      <c r="F62" s="106"/>
      <c r="G62" s="106"/>
      <c r="H62" s="106"/>
      <c r="I62" s="106"/>
      <c r="J62" s="107">
        <f>J168</f>
        <v>0</v>
      </c>
      <c r="L62" s="104"/>
    </row>
    <row r="63" spans="1:47" s="10" customFormat="1" ht="19.899999999999999" customHeight="1">
      <c r="B63" s="104"/>
      <c r="D63" s="105" t="s">
        <v>89</v>
      </c>
      <c r="E63" s="106"/>
      <c r="F63" s="106"/>
      <c r="G63" s="106"/>
      <c r="H63" s="106"/>
      <c r="I63" s="106"/>
      <c r="J63" s="107">
        <f>J196</f>
        <v>0</v>
      </c>
      <c r="L63" s="104"/>
    </row>
    <row r="64" spans="1:47" s="10" customFormat="1" ht="19.899999999999999" customHeight="1">
      <c r="B64" s="104"/>
      <c r="D64" s="105" t="s">
        <v>90</v>
      </c>
      <c r="E64" s="106"/>
      <c r="F64" s="106"/>
      <c r="G64" s="106"/>
      <c r="H64" s="106"/>
      <c r="I64" s="106"/>
      <c r="J64" s="107">
        <f>J232</f>
        <v>0</v>
      </c>
      <c r="L64" s="104"/>
    </row>
    <row r="65" spans="1:31" s="10" customFormat="1" ht="19.899999999999999" customHeight="1">
      <c r="B65" s="104"/>
      <c r="D65" s="105" t="s">
        <v>91</v>
      </c>
      <c r="E65" s="106"/>
      <c r="F65" s="106"/>
      <c r="G65" s="106"/>
      <c r="H65" s="106"/>
      <c r="I65" s="106"/>
      <c r="J65" s="107">
        <f>J237</f>
        <v>0</v>
      </c>
      <c r="L65" s="104"/>
    </row>
    <row r="66" spans="1:31" s="10" customFormat="1" ht="19.899999999999999" customHeight="1">
      <c r="B66" s="104"/>
      <c r="D66" s="105" t="s">
        <v>92</v>
      </c>
      <c r="E66" s="106"/>
      <c r="F66" s="106"/>
      <c r="G66" s="106"/>
      <c r="H66" s="106"/>
      <c r="I66" s="106"/>
      <c r="J66" s="107">
        <f>J252</f>
        <v>0</v>
      </c>
      <c r="L66" s="104"/>
    </row>
    <row r="67" spans="1:31" s="10" customFormat="1" ht="19.899999999999999" customHeight="1">
      <c r="B67" s="104"/>
      <c r="D67" s="105" t="s">
        <v>94</v>
      </c>
      <c r="E67" s="106"/>
      <c r="F67" s="106"/>
      <c r="G67" s="106"/>
      <c r="H67" s="106"/>
      <c r="I67" s="106"/>
      <c r="J67" s="107">
        <f>J266</f>
        <v>0</v>
      </c>
      <c r="L67" s="104"/>
    </row>
    <row r="68" spans="1:31" s="10" customFormat="1" ht="19.899999999999999" customHeight="1">
      <c r="B68" s="104"/>
      <c r="D68" s="105" t="s">
        <v>95</v>
      </c>
      <c r="E68" s="106"/>
      <c r="F68" s="106"/>
      <c r="G68" s="106"/>
      <c r="H68" s="106"/>
      <c r="I68" s="106"/>
      <c r="J68" s="107">
        <f>J297</f>
        <v>0</v>
      </c>
      <c r="L68" s="104"/>
    </row>
    <row r="69" spans="1:31" s="10" customFormat="1" ht="19.899999999999999" customHeight="1">
      <c r="B69" s="104"/>
      <c r="D69" s="105" t="s">
        <v>97</v>
      </c>
      <c r="E69" s="106"/>
      <c r="F69" s="106"/>
      <c r="G69" s="106"/>
      <c r="H69" s="106"/>
      <c r="I69" s="106"/>
      <c r="J69" s="107">
        <f>J341</f>
        <v>0</v>
      </c>
      <c r="L69" s="104"/>
    </row>
    <row r="70" spans="1:31" s="2" customFormat="1" ht="21.75" customHeight="1">
      <c r="A70" s="187"/>
      <c r="B70" s="32"/>
      <c r="C70" s="187"/>
      <c r="D70" s="187"/>
      <c r="E70" s="187"/>
      <c r="F70" s="187"/>
      <c r="G70" s="187"/>
      <c r="H70" s="187"/>
      <c r="I70" s="187"/>
      <c r="J70" s="187"/>
      <c r="K70" s="187"/>
      <c r="L70" s="83"/>
      <c r="S70" s="187"/>
      <c r="T70" s="187"/>
      <c r="U70" s="187"/>
      <c r="V70" s="187"/>
      <c r="W70" s="187"/>
      <c r="X70" s="187"/>
      <c r="Y70" s="187"/>
      <c r="Z70" s="187"/>
      <c r="AA70" s="187"/>
      <c r="AB70" s="187"/>
      <c r="AC70" s="187"/>
      <c r="AD70" s="187"/>
      <c r="AE70" s="187"/>
    </row>
    <row r="71" spans="1:31" s="2" customFormat="1" ht="6.95" customHeight="1">
      <c r="A71" s="187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83"/>
      <c r="S71" s="187"/>
      <c r="T71" s="187"/>
      <c r="U71" s="187"/>
      <c r="V71" s="187"/>
      <c r="W71" s="187"/>
      <c r="X71" s="187"/>
      <c r="Y71" s="187"/>
      <c r="Z71" s="187"/>
      <c r="AA71" s="187"/>
      <c r="AB71" s="187"/>
      <c r="AC71" s="187"/>
      <c r="AD71" s="187"/>
      <c r="AE71" s="187"/>
    </row>
    <row r="75" spans="1:31" s="2" customFormat="1" ht="6.95" customHeight="1">
      <c r="A75" s="187"/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83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</row>
    <row r="76" spans="1:31" s="2" customFormat="1" ht="24.95" customHeight="1">
      <c r="A76" s="187"/>
      <c r="B76" s="32"/>
      <c r="C76" s="20" t="s">
        <v>98</v>
      </c>
      <c r="D76" s="187"/>
      <c r="E76" s="187"/>
      <c r="F76" s="187"/>
      <c r="G76" s="187"/>
      <c r="H76" s="187"/>
      <c r="I76" s="187"/>
      <c r="J76" s="187"/>
      <c r="K76" s="187"/>
      <c r="L76" s="83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</row>
    <row r="77" spans="1:31" s="2" customFormat="1" ht="6.95" customHeight="1">
      <c r="A77" s="187"/>
      <c r="B77" s="32"/>
      <c r="C77" s="187"/>
      <c r="D77" s="187"/>
      <c r="E77" s="187"/>
      <c r="F77" s="187"/>
      <c r="G77" s="187"/>
      <c r="H77" s="187"/>
      <c r="I77" s="187"/>
      <c r="J77" s="187"/>
      <c r="K77" s="187"/>
      <c r="L77" s="83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</row>
    <row r="78" spans="1:31" s="2" customFormat="1" ht="12" customHeight="1">
      <c r="A78" s="187"/>
      <c r="B78" s="32"/>
      <c r="C78" s="26" t="s">
        <v>17</v>
      </c>
      <c r="D78" s="187"/>
      <c r="E78" s="187"/>
      <c r="F78" s="187"/>
      <c r="G78" s="187"/>
      <c r="H78" s="187"/>
      <c r="I78" s="187"/>
      <c r="J78" s="187"/>
      <c r="K78" s="187"/>
      <c r="L78" s="83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</row>
    <row r="79" spans="1:31" s="2" customFormat="1" ht="30" customHeight="1">
      <c r="A79" s="187"/>
      <c r="B79" s="32"/>
      <c r="C79" s="187"/>
      <c r="D79" s="187"/>
      <c r="E79" s="321" t="str">
        <f>E7</f>
        <v>Oprava sociálního zařízení inspekční pokoj INTERNA 1140, Nemocnice Chomutov</v>
      </c>
      <c r="F79" s="334"/>
      <c r="G79" s="334"/>
      <c r="H79" s="334"/>
      <c r="I79" s="187"/>
      <c r="J79" s="187"/>
      <c r="K79" s="187"/>
      <c r="L79" s="83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</row>
    <row r="80" spans="1:31" s="2" customFormat="1" ht="6.95" customHeight="1">
      <c r="A80" s="187"/>
      <c r="B80" s="32"/>
      <c r="C80" s="187"/>
      <c r="D80" s="187"/>
      <c r="E80" s="187"/>
      <c r="F80" s="187"/>
      <c r="G80" s="187"/>
      <c r="H80" s="187"/>
      <c r="I80" s="187"/>
      <c r="J80" s="187"/>
      <c r="K80" s="187"/>
      <c r="L80" s="83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</row>
    <row r="81" spans="1:65" s="2" customFormat="1" ht="12" customHeight="1">
      <c r="A81" s="187"/>
      <c r="B81" s="32"/>
      <c r="C81" s="26" t="s">
        <v>21</v>
      </c>
      <c r="D81" s="187"/>
      <c r="E81" s="187"/>
      <c r="F81" s="181" t="str">
        <f>F10</f>
        <v xml:space="preserve"> </v>
      </c>
      <c r="G81" s="187"/>
      <c r="H81" s="187"/>
      <c r="I81" s="26" t="s">
        <v>23</v>
      </c>
      <c r="J81" s="185" t="str">
        <f>IF(J10="","",J10)</f>
        <v>5. 3. 2025</v>
      </c>
      <c r="K81" s="187"/>
      <c r="L81" s="83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pans="1:65" s="2" customFormat="1" ht="6.95" customHeight="1">
      <c r="A82" s="187"/>
      <c r="B82" s="32"/>
      <c r="C82" s="187"/>
      <c r="D82" s="187"/>
      <c r="E82" s="187"/>
      <c r="F82" s="187"/>
      <c r="G82" s="187"/>
      <c r="H82" s="187"/>
      <c r="I82" s="187"/>
      <c r="J82" s="187"/>
      <c r="K82" s="187"/>
      <c r="L82" s="83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</row>
    <row r="83" spans="1:65" s="2" customFormat="1" ht="15.2" customHeight="1">
      <c r="A83" s="187"/>
      <c r="B83" s="32"/>
      <c r="C83" s="26" t="s">
        <v>25</v>
      </c>
      <c r="D83" s="187"/>
      <c r="E83" s="187"/>
      <c r="F83" s="181" t="str">
        <f>E13</f>
        <v xml:space="preserve"> </v>
      </c>
      <c r="G83" s="187"/>
      <c r="H83" s="187"/>
      <c r="I83" s="26" t="s">
        <v>30</v>
      </c>
      <c r="J83" s="183" t="str">
        <f>E19</f>
        <v xml:space="preserve"> </v>
      </c>
      <c r="K83" s="187"/>
      <c r="L83" s="83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pans="1:65" s="2" customFormat="1" ht="15.2" customHeight="1">
      <c r="A84" s="187"/>
      <c r="B84" s="32"/>
      <c r="C84" s="26" t="s">
        <v>28</v>
      </c>
      <c r="D84" s="187"/>
      <c r="E84" s="187"/>
      <c r="F84" s="181" t="str">
        <f>IF(E16="","",E16)</f>
        <v>Vyplň údaj</v>
      </c>
      <c r="G84" s="187"/>
      <c r="H84" s="187"/>
      <c r="I84" s="26" t="s">
        <v>32</v>
      </c>
      <c r="J84" s="183" t="str">
        <f>E22</f>
        <v xml:space="preserve"> </v>
      </c>
      <c r="K84" s="187"/>
      <c r="L84" s="83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pans="1:65" s="2" customFormat="1" ht="10.35" customHeight="1">
      <c r="A85" s="187"/>
      <c r="B85" s="32"/>
      <c r="C85" s="187"/>
      <c r="D85" s="187"/>
      <c r="E85" s="187"/>
      <c r="F85" s="187"/>
      <c r="G85" s="187"/>
      <c r="H85" s="187"/>
      <c r="I85" s="187"/>
      <c r="J85" s="187"/>
      <c r="K85" s="187"/>
      <c r="L85" s="83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pans="1:65" s="11" customFormat="1" ht="29.25" customHeight="1">
      <c r="A86" s="108"/>
      <c r="B86" s="109"/>
      <c r="C86" s="110" t="s">
        <v>99</v>
      </c>
      <c r="D86" s="111" t="s">
        <v>54</v>
      </c>
      <c r="E86" s="111" t="s">
        <v>50</v>
      </c>
      <c r="F86" s="111" t="s">
        <v>51</v>
      </c>
      <c r="G86" s="111" t="s">
        <v>100</v>
      </c>
      <c r="H86" s="111" t="s">
        <v>101</v>
      </c>
      <c r="I86" s="111" t="s">
        <v>102</v>
      </c>
      <c r="J86" s="111" t="s">
        <v>80</v>
      </c>
      <c r="K86" s="112" t="s">
        <v>103</v>
      </c>
      <c r="L86" s="113"/>
      <c r="M86" s="56" t="s">
        <v>3</v>
      </c>
      <c r="N86" s="57" t="s">
        <v>39</v>
      </c>
      <c r="O86" s="57" t="s">
        <v>104</v>
      </c>
      <c r="P86" s="57" t="s">
        <v>105</v>
      </c>
      <c r="Q86" s="57" t="s">
        <v>106</v>
      </c>
      <c r="R86" s="57" t="s">
        <v>107</v>
      </c>
      <c r="S86" s="57" t="s">
        <v>108</v>
      </c>
      <c r="T86" s="58" t="s">
        <v>109</v>
      </c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</row>
    <row r="87" spans="1:65" s="2" customFormat="1" ht="22.9" customHeight="1">
      <c r="A87" s="187"/>
      <c r="B87" s="32"/>
      <c r="C87" s="63" t="s">
        <v>110</v>
      </c>
      <c r="D87" s="187"/>
      <c r="E87" s="187"/>
      <c r="F87" s="187"/>
      <c r="G87" s="187"/>
      <c r="H87" s="187"/>
      <c r="I87" s="187"/>
      <c r="J87" s="114">
        <f>BK87</f>
        <v>0</v>
      </c>
      <c r="K87" s="187"/>
      <c r="L87" s="32"/>
      <c r="M87" s="59"/>
      <c r="N87" s="50"/>
      <c r="O87" s="60"/>
      <c r="P87" s="115">
        <f>P88+P131</f>
        <v>0</v>
      </c>
      <c r="Q87" s="60"/>
      <c r="R87" s="115">
        <f>R88+R131</f>
        <v>1.1484878700000001</v>
      </c>
      <c r="S87" s="60"/>
      <c r="T87" s="116">
        <f>T88+T131</f>
        <v>2.0446154200000004</v>
      </c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T87" s="16" t="s">
        <v>68</v>
      </c>
      <c r="AU87" s="16" t="s">
        <v>81</v>
      </c>
      <c r="BK87" s="117">
        <f>BK88+BK131</f>
        <v>0</v>
      </c>
    </row>
    <row r="88" spans="1:65" s="12" customFormat="1" ht="25.9" customHeight="1">
      <c r="B88" s="118"/>
      <c r="D88" s="119" t="s">
        <v>68</v>
      </c>
      <c r="E88" s="120" t="s">
        <v>111</v>
      </c>
      <c r="F88" s="120" t="s">
        <v>112</v>
      </c>
      <c r="I88" s="121"/>
      <c r="J88" s="122">
        <f>BK88</f>
        <v>0</v>
      </c>
      <c r="L88" s="118"/>
      <c r="M88" s="123"/>
      <c r="N88" s="124"/>
      <c r="O88" s="124"/>
      <c r="P88" s="125">
        <f>P89+P113</f>
        <v>0</v>
      </c>
      <c r="Q88" s="124"/>
      <c r="R88" s="125">
        <f>R89+R113</f>
        <v>2.0800000000000001E-4</v>
      </c>
      <c r="S88" s="124"/>
      <c r="T88" s="126">
        <f>T89+T113</f>
        <v>1.9411840000000002</v>
      </c>
      <c r="AR88" s="119" t="s">
        <v>74</v>
      </c>
      <c r="AT88" s="127" t="s">
        <v>68</v>
      </c>
      <c r="AU88" s="127" t="s">
        <v>69</v>
      </c>
      <c r="AY88" s="119" t="s">
        <v>113</v>
      </c>
      <c r="BK88" s="128">
        <f>BK89+BK113</f>
        <v>0</v>
      </c>
    </row>
    <row r="89" spans="1:65" s="12" customFormat="1" ht="22.9" customHeight="1">
      <c r="B89" s="118"/>
      <c r="D89" s="119" t="s">
        <v>68</v>
      </c>
      <c r="E89" s="129" t="s">
        <v>114</v>
      </c>
      <c r="F89" s="129" t="s">
        <v>115</v>
      </c>
      <c r="I89" s="121"/>
      <c r="J89" s="130">
        <f>BK89</f>
        <v>0</v>
      </c>
      <c r="L89" s="118"/>
      <c r="M89" s="123"/>
      <c r="N89" s="124"/>
      <c r="O89" s="124"/>
      <c r="P89" s="125">
        <f>SUM(P90:P112)</f>
        <v>0</v>
      </c>
      <c r="Q89" s="124"/>
      <c r="R89" s="125">
        <f>SUM(R90:R112)</f>
        <v>2.0800000000000001E-4</v>
      </c>
      <c r="S89" s="124"/>
      <c r="T89" s="126">
        <f>SUM(T90:T112)</f>
        <v>1.9411840000000002</v>
      </c>
      <c r="AR89" s="119" t="s">
        <v>74</v>
      </c>
      <c r="AT89" s="127" t="s">
        <v>68</v>
      </c>
      <c r="AU89" s="127" t="s">
        <v>74</v>
      </c>
      <c r="AY89" s="119" t="s">
        <v>113</v>
      </c>
      <c r="BK89" s="128">
        <f>SUM(BK90:BK112)</f>
        <v>0</v>
      </c>
    </row>
    <row r="90" spans="1:65" s="2" customFormat="1" ht="33" customHeight="1">
      <c r="A90" s="187"/>
      <c r="B90" s="131"/>
      <c r="C90" s="132" t="s">
        <v>74</v>
      </c>
      <c r="D90" s="132" t="s">
        <v>116</v>
      </c>
      <c r="E90" s="133" t="s">
        <v>117</v>
      </c>
      <c r="F90" s="134" t="s">
        <v>118</v>
      </c>
      <c r="G90" s="135" t="s">
        <v>119</v>
      </c>
      <c r="H90" s="136">
        <v>5.2</v>
      </c>
      <c r="I90" s="137"/>
      <c r="J90" s="138">
        <f>ROUND(I90*H90,2)</f>
        <v>0</v>
      </c>
      <c r="K90" s="134" t="s">
        <v>120</v>
      </c>
      <c r="L90" s="32"/>
      <c r="M90" s="139" t="s">
        <v>3</v>
      </c>
      <c r="N90" s="140" t="s">
        <v>40</v>
      </c>
      <c r="O90" s="52"/>
      <c r="P90" s="141">
        <f>O90*H90</f>
        <v>0</v>
      </c>
      <c r="Q90" s="141">
        <v>0</v>
      </c>
      <c r="R90" s="141">
        <f>Q90*H90</f>
        <v>0</v>
      </c>
      <c r="S90" s="141">
        <v>0</v>
      </c>
      <c r="T90" s="142">
        <f>S90*H90</f>
        <v>0</v>
      </c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R90" s="143" t="s">
        <v>121</v>
      </c>
      <c r="AT90" s="143" t="s">
        <v>116</v>
      </c>
      <c r="AU90" s="143" t="s">
        <v>76</v>
      </c>
      <c r="AY90" s="16" t="s">
        <v>113</v>
      </c>
      <c r="BE90" s="144">
        <f>IF(N90="základní",J90,0)</f>
        <v>0</v>
      </c>
      <c r="BF90" s="144">
        <f>IF(N90="snížená",J90,0)</f>
        <v>0</v>
      </c>
      <c r="BG90" s="144">
        <f>IF(N90="zákl. přenesená",J90,0)</f>
        <v>0</v>
      </c>
      <c r="BH90" s="144">
        <f>IF(N90="sníž. přenesená",J90,0)</f>
        <v>0</v>
      </c>
      <c r="BI90" s="144">
        <f>IF(N90="nulová",J90,0)</f>
        <v>0</v>
      </c>
      <c r="BJ90" s="16" t="s">
        <v>74</v>
      </c>
      <c r="BK90" s="144">
        <f>ROUND(I90*H90,2)</f>
        <v>0</v>
      </c>
      <c r="BL90" s="16" t="s">
        <v>121</v>
      </c>
      <c r="BM90" s="143" t="s">
        <v>122</v>
      </c>
    </row>
    <row r="91" spans="1:65" s="2" customFormat="1" ht="19.5">
      <c r="A91" s="187"/>
      <c r="B91" s="32"/>
      <c r="C91" s="187"/>
      <c r="D91" s="145" t="s">
        <v>123</v>
      </c>
      <c r="E91" s="187"/>
      <c r="F91" s="146" t="s">
        <v>124</v>
      </c>
      <c r="G91" s="187"/>
      <c r="H91" s="187"/>
      <c r="I91" s="147"/>
      <c r="J91" s="187"/>
      <c r="K91" s="187"/>
      <c r="L91" s="32"/>
      <c r="M91" s="148"/>
      <c r="N91" s="149"/>
      <c r="O91" s="52"/>
      <c r="P91" s="52"/>
      <c r="Q91" s="52"/>
      <c r="R91" s="52"/>
      <c r="S91" s="52"/>
      <c r="T91" s="53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  <c r="AT91" s="16" t="s">
        <v>123</v>
      </c>
      <c r="AU91" s="16" t="s">
        <v>76</v>
      </c>
    </row>
    <row r="92" spans="1:65" s="2" customFormat="1">
      <c r="A92" s="187"/>
      <c r="B92" s="32"/>
      <c r="C92" s="187"/>
      <c r="D92" s="150" t="s">
        <v>125</v>
      </c>
      <c r="E92" s="187"/>
      <c r="F92" s="151" t="s">
        <v>126</v>
      </c>
      <c r="G92" s="187"/>
      <c r="H92" s="187"/>
      <c r="I92" s="147"/>
      <c r="J92" s="187"/>
      <c r="K92" s="187"/>
      <c r="L92" s="32"/>
      <c r="M92" s="148"/>
      <c r="N92" s="149"/>
      <c r="O92" s="52"/>
      <c r="P92" s="52"/>
      <c r="Q92" s="52"/>
      <c r="R92" s="52"/>
      <c r="S92" s="52"/>
      <c r="T92" s="53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T92" s="16" t="s">
        <v>125</v>
      </c>
      <c r="AU92" s="16" t="s">
        <v>76</v>
      </c>
    </row>
    <row r="93" spans="1:65" s="13" customFormat="1">
      <c r="B93" s="152"/>
      <c r="D93" s="145" t="s">
        <v>127</v>
      </c>
      <c r="E93" s="153" t="s">
        <v>3</v>
      </c>
      <c r="F93" s="154" t="s">
        <v>128</v>
      </c>
      <c r="H93" s="155">
        <v>5.2</v>
      </c>
      <c r="I93" s="156"/>
      <c r="L93" s="152"/>
      <c r="M93" s="157"/>
      <c r="N93" s="158"/>
      <c r="O93" s="158"/>
      <c r="P93" s="158"/>
      <c r="Q93" s="158"/>
      <c r="R93" s="158"/>
      <c r="S93" s="158"/>
      <c r="T93" s="159"/>
      <c r="AT93" s="153" t="s">
        <v>127</v>
      </c>
      <c r="AU93" s="153" t="s">
        <v>76</v>
      </c>
      <c r="AV93" s="13" t="s">
        <v>76</v>
      </c>
      <c r="AW93" s="13" t="s">
        <v>31</v>
      </c>
      <c r="AX93" s="13" t="s">
        <v>74</v>
      </c>
      <c r="AY93" s="153" t="s">
        <v>113</v>
      </c>
    </row>
    <row r="94" spans="1:65" s="2" customFormat="1" ht="24.2" customHeight="1">
      <c r="A94" s="187"/>
      <c r="B94" s="131"/>
      <c r="C94" s="132" t="s">
        <v>76</v>
      </c>
      <c r="D94" s="132" t="s">
        <v>116</v>
      </c>
      <c r="E94" s="133" t="s">
        <v>129</v>
      </c>
      <c r="F94" s="134" t="s">
        <v>130</v>
      </c>
      <c r="G94" s="135" t="s">
        <v>119</v>
      </c>
      <c r="H94" s="136">
        <v>5.2</v>
      </c>
      <c r="I94" s="137"/>
      <c r="J94" s="138">
        <f>ROUND(I94*H94,2)</f>
        <v>0</v>
      </c>
      <c r="K94" s="134" t="s">
        <v>120</v>
      </c>
      <c r="L94" s="32"/>
      <c r="M94" s="139" t="s">
        <v>3</v>
      </c>
      <c r="N94" s="140" t="s">
        <v>40</v>
      </c>
      <c r="O94" s="52"/>
      <c r="P94" s="141">
        <f>O94*H94</f>
        <v>0</v>
      </c>
      <c r="Q94" s="141">
        <v>4.0000000000000003E-5</v>
      </c>
      <c r="R94" s="141">
        <f>Q94*H94</f>
        <v>2.0800000000000001E-4</v>
      </c>
      <c r="S94" s="141">
        <v>0</v>
      </c>
      <c r="T94" s="142">
        <f>S94*H94</f>
        <v>0</v>
      </c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  <c r="AR94" s="143" t="s">
        <v>121</v>
      </c>
      <c r="AT94" s="143" t="s">
        <v>116</v>
      </c>
      <c r="AU94" s="143" t="s">
        <v>76</v>
      </c>
      <c r="AY94" s="16" t="s">
        <v>113</v>
      </c>
      <c r="BE94" s="144">
        <f>IF(N94="základní",J94,0)</f>
        <v>0</v>
      </c>
      <c r="BF94" s="144">
        <f>IF(N94="snížená",J94,0)</f>
        <v>0</v>
      </c>
      <c r="BG94" s="144">
        <f>IF(N94="zákl. přenesená",J94,0)</f>
        <v>0</v>
      </c>
      <c r="BH94" s="144">
        <f>IF(N94="sníž. přenesená",J94,0)</f>
        <v>0</v>
      </c>
      <c r="BI94" s="144">
        <f>IF(N94="nulová",J94,0)</f>
        <v>0</v>
      </c>
      <c r="BJ94" s="16" t="s">
        <v>74</v>
      </c>
      <c r="BK94" s="144">
        <f>ROUND(I94*H94,2)</f>
        <v>0</v>
      </c>
      <c r="BL94" s="16" t="s">
        <v>121</v>
      </c>
      <c r="BM94" s="143" t="s">
        <v>131</v>
      </c>
    </row>
    <row r="95" spans="1:65" s="2" customFormat="1" ht="19.5">
      <c r="A95" s="187"/>
      <c r="B95" s="32"/>
      <c r="C95" s="187"/>
      <c r="D95" s="145" t="s">
        <v>123</v>
      </c>
      <c r="E95" s="187"/>
      <c r="F95" s="146" t="s">
        <v>132</v>
      </c>
      <c r="G95" s="187"/>
      <c r="H95" s="187"/>
      <c r="I95" s="147"/>
      <c r="J95" s="187"/>
      <c r="K95" s="187"/>
      <c r="L95" s="32"/>
      <c r="M95" s="148"/>
      <c r="N95" s="149"/>
      <c r="O95" s="52"/>
      <c r="P95" s="52"/>
      <c r="Q95" s="52"/>
      <c r="R95" s="52"/>
      <c r="S95" s="52"/>
      <c r="T95" s="53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T95" s="16" t="s">
        <v>123</v>
      </c>
      <c r="AU95" s="16" t="s">
        <v>76</v>
      </c>
    </row>
    <row r="96" spans="1:65" s="2" customFormat="1">
      <c r="A96" s="187"/>
      <c r="B96" s="32"/>
      <c r="C96" s="187"/>
      <c r="D96" s="150" t="s">
        <v>125</v>
      </c>
      <c r="E96" s="187"/>
      <c r="F96" s="151" t="s">
        <v>133</v>
      </c>
      <c r="G96" s="187"/>
      <c r="H96" s="187"/>
      <c r="I96" s="147"/>
      <c r="J96" s="187"/>
      <c r="K96" s="187"/>
      <c r="L96" s="32"/>
      <c r="M96" s="148"/>
      <c r="N96" s="149"/>
      <c r="O96" s="52"/>
      <c r="P96" s="52"/>
      <c r="Q96" s="52"/>
      <c r="R96" s="52"/>
      <c r="S96" s="52"/>
      <c r="T96" s="53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T96" s="16" t="s">
        <v>125</v>
      </c>
      <c r="AU96" s="16" t="s">
        <v>76</v>
      </c>
    </row>
    <row r="97" spans="1:65" s="13" customFormat="1">
      <c r="B97" s="152"/>
      <c r="D97" s="145" t="s">
        <v>127</v>
      </c>
      <c r="E97" s="153" t="s">
        <v>3</v>
      </c>
      <c r="F97" s="154" t="s">
        <v>128</v>
      </c>
      <c r="H97" s="155">
        <v>5.2</v>
      </c>
      <c r="I97" s="156"/>
      <c r="L97" s="152"/>
      <c r="M97" s="157"/>
      <c r="N97" s="158"/>
      <c r="O97" s="158"/>
      <c r="P97" s="158"/>
      <c r="Q97" s="158"/>
      <c r="R97" s="158"/>
      <c r="S97" s="158"/>
      <c r="T97" s="159"/>
      <c r="AT97" s="153" t="s">
        <v>127</v>
      </c>
      <c r="AU97" s="153" t="s">
        <v>76</v>
      </c>
      <c r="AV97" s="13" t="s">
        <v>76</v>
      </c>
      <c r="AW97" s="13" t="s">
        <v>31</v>
      </c>
      <c r="AX97" s="13" t="s">
        <v>74</v>
      </c>
      <c r="AY97" s="153" t="s">
        <v>113</v>
      </c>
    </row>
    <row r="98" spans="1:65" s="2" customFormat="1" ht="37.9" customHeight="1">
      <c r="A98" s="187"/>
      <c r="B98" s="131"/>
      <c r="C98" s="132" t="s">
        <v>134</v>
      </c>
      <c r="D98" s="132" t="s">
        <v>116</v>
      </c>
      <c r="E98" s="133" t="s">
        <v>135</v>
      </c>
      <c r="F98" s="134" t="s">
        <v>136</v>
      </c>
      <c r="G98" s="135" t="s">
        <v>137</v>
      </c>
      <c r="H98" s="136">
        <v>0.09</v>
      </c>
      <c r="I98" s="137"/>
      <c r="J98" s="138">
        <f>ROUND(I98*H98,2)</f>
        <v>0</v>
      </c>
      <c r="K98" s="134" t="s">
        <v>120</v>
      </c>
      <c r="L98" s="32"/>
      <c r="M98" s="139" t="s">
        <v>3</v>
      </c>
      <c r="N98" s="140" t="s">
        <v>40</v>
      </c>
      <c r="O98" s="52"/>
      <c r="P98" s="141">
        <f>O98*H98</f>
        <v>0</v>
      </c>
      <c r="Q98" s="141">
        <v>0</v>
      </c>
      <c r="R98" s="141">
        <f>Q98*H98</f>
        <v>0</v>
      </c>
      <c r="S98" s="141">
        <v>2.2000000000000002</v>
      </c>
      <c r="T98" s="142">
        <f>S98*H98</f>
        <v>0.19800000000000001</v>
      </c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R98" s="143" t="s">
        <v>121</v>
      </c>
      <c r="AT98" s="143" t="s">
        <v>116</v>
      </c>
      <c r="AU98" s="143" t="s">
        <v>76</v>
      </c>
      <c r="AY98" s="16" t="s">
        <v>113</v>
      </c>
      <c r="BE98" s="144">
        <f>IF(N98="základní",J98,0)</f>
        <v>0</v>
      </c>
      <c r="BF98" s="144">
        <f>IF(N98="snížená",J98,0)</f>
        <v>0</v>
      </c>
      <c r="BG98" s="144">
        <f>IF(N98="zákl. přenesená",J98,0)</f>
        <v>0</v>
      </c>
      <c r="BH98" s="144">
        <f>IF(N98="sníž. přenesená",J98,0)</f>
        <v>0</v>
      </c>
      <c r="BI98" s="144">
        <f>IF(N98="nulová",J98,0)</f>
        <v>0</v>
      </c>
      <c r="BJ98" s="16" t="s">
        <v>74</v>
      </c>
      <c r="BK98" s="144">
        <f>ROUND(I98*H98,2)</f>
        <v>0</v>
      </c>
      <c r="BL98" s="16" t="s">
        <v>121</v>
      </c>
      <c r="BM98" s="143" t="s">
        <v>138</v>
      </c>
    </row>
    <row r="99" spans="1:65" s="2" customFormat="1" ht="19.5">
      <c r="A99" s="187"/>
      <c r="B99" s="32"/>
      <c r="C99" s="187"/>
      <c r="D99" s="145" t="s">
        <v>123</v>
      </c>
      <c r="E99" s="187"/>
      <c r="F99" s="146" t="s">
        <v>139</v>
      </c>
      <c r="G99" s="187"/>
      <c r="H99" s="187"/>
      <c r="I99" s="147"/>
      <c r="J99" s="187"/>
      <c r="K99" s="187"/>
      <c r="L99" s="32"/>
      <c r="M99" s="148"/>
      <c r="N99" s="149"/>
      <c r="O99" s="52"/>
      <c r="P99" s="52"/>
      <c r="Q99" s="52"/>
      <c r="R99" s="52"/>
      <c r="S99" s="52"/>
      <c r="T99" s="53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T99" s="16" t="s">
        <v>123</v>
      </c>
      <c r="AU99" s="16" t="s">
        <v>76</v>
      </c>
    </row>
    <row r="100" spans="1:65" s="2" customFormat="1">
      <c r="A100" s="187"/>
      <c r="B100" s="32"/>
      <c r="C100" s="187"/>
      <c r="D100" s="150" t="s">
        <v>125</v>
      </c>
      <c r="E100" s="187"/>
      <c r="F100" s="151" t="s">
        <v>140</v>
      </c>
      <c r="G100" s="187"/>
      <c r="H100" s="187"/>
      <c r="I100" s="147"/>
      <c r="J100" s="187"/>
      <c r="K100" s="187"/>
      <c r="L100" s="32"/>
      <c r="M100" s="148"/>
      <c r="N100" s="149"/>
      <c r="O100" s="52"/>
      <c r="P100" s="52"/>
      <c r="Q100" s="52"/>
      <c r="R100" s="52"/>
      <c r="S100" s="52"/>
      <c r="T100" s="53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  <c r="AT100" s="16" t="s">
        <v>125</v>
      </c>
      <c r="AU100" s="16" t="s">
        <v>76</v>
      </c>
    </row>
    <row r="101" spans="1:65" s="13" customFormat="1">
      <c r="B101" s="152"/>
      <c r="D101" s="145" t="s">
        <v>127</v>
      </c>
      <c r="E101" s="153" t="s">
        <v>3</v>
      </c>
      <c r="F101" s="154" t="s">
        <v>141</v>
      </c>
      <c r="H101" s="155">
        <v>0.09</v>
      </c>
      <c r="I101" s="156"/>
      <c r="L101" s="152"/>
      <c r="M101" s="157"/>
      <c r="N101" s="158"/>
      <c r="O101" s="158"/>
      <c r="P101" s="158"/>
      <c r="Q101" s="158"/>
      <c r="R101" s="158"/>
      <c r="S101" s="158"/>
      <c r="T101" s="159"/>
      <c r="AT101" s="153" t="s">
        <v>127</v>
      </c>
      <c r="AU101" s="153" t="s">
        <v>76</v>
      </c>
      <c r="AV101" s="13" t="s">
        <v>76</v>
      </c>
      <c r="AW101" s="13" t="s">
        <v>31</v>
      </c>
      <c r="AX101" s="13" t="s">
        <v>74</v>
      </c>
      <c r="AY101" s="153" t="s">
        <v>113</v>
      </c>
    </row>
    <row r="102" spans="1:65" s="2" customFormat="1" ht="33" customHeight="1">
      <c r="A102" s="187"/>
      <c r="B102" s="131"/>
      <c r="C102" s="132" t="s">
        <v>121</v>
      </c>
      <c r="D102" s="132" t="s">
        <v>116</v>
      </c>
      <c r="E102" s="133" t="s">
        <v>142</v>
      </c>
      <c r="F102" s="134" t="s">
        <v>143</v>
      </c>
      <c r="G102" s="135" t="s">
        <v>137</v>
      </c>
      <c r="H102" s="136">
        <v>0.09</v>
      </c>
      <c r="I102" s="137"/>
      <c r="J102" s="138">
        <f>ROUND(I102*H102,2)</f>
        <v>0</v>
      </c>
      <c r="K102" s="134" t="s">
        <v>120</v>
      </c>
      <c r="L102" s="32"/>
      <c r="M102" s="139" t="s">
        <v>3</v>
      </c>
      <c r="N102" s="140" t="s">
        <v>40</v>
      </c>
      <c r="O102" s="52"/>
      <c r="P102" s="141">
        <f>O102*H102</f>
        <v>0</v>
      </c>
      <c r="Q102" s="141">
        <v>0</v>
      </c>
      <c r="R102" s="141">
        <f>Q102*H102</f>
        <v>0</v>
      </c>
      <c r="S102" s="141">
        <v>4.3999999999999997E-2</v>
      </c>
      <c r="T102" s="142">
        <f>S102*H102</f>
        <v>3.96E-3</v>
      </c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R102" s="143" t="s">
        <v>121</v>
      </c>
      <c r="AT102" s="143" t="s">
        <v>116</v>
      </c>
      <c r="AU102" s="143" t="s">
        <v>76</v>
      </c>
      <c r="AY102" s="16" t="s">
        <v>113</v>
      </c>
      <c r="BE102" s="144">
        <f>IF(N102="základní",J102,0)</f>
        <v>0</v>
      </c>
      <c r="BF102" s="144">
        <f>IF(N102="snížená",J102,0)</f>
        <v>0</v>
      </c>
      <c r="BG102" s="144">
        <f>IF(N102="zákl. přenesená",J102,0)</f>
        <v>0</v>
      </c>
      <c r="BH102" s="144">
        <f>IF(N102="sníž. přenesená",J102,0)</f>
        <v>0</v>
      </c>
      <c r="BI102" s="144">
        <f>IF(N102="nulová",J102,0)</f>
        <v>0</v>
      </c>
      <c r="BJ102" s="16" t="s">
        <v>74</v>
      </c>
      <c r="BK102" s="144">
        <f>ROUND(I102*H102,2)</f>
        <v>0</v>
      </c>
      <c r="BL102" s="16" t="s">
        <v>121</v>
      </c>
      <c r="BM102" s="143" t="s">
        <v>144</v>
      </c>
    </row>
    <row r="103" spans="1:65" s="2" customFormat="1" ht="19.5">
      <c r="A103" s="187"/>
      <c r="B103" s="32"/>
      <c r="C103" s="187"/>
      <c r="D103" s="145" t="s">
        <v>123</v>
      </c>
      <c r="E103" s="187"/>
      <c r="F103" s="146" t="s">
        <v>145</v>
      </c>
      <c r="G103" s="187"/>
      <c r="H103" s="187"/>
      <c r="I103" s="147"/>
      <c r="J103" s="187"/>
      <c r="K103" s="187"/>
      <c r="L103" s="32"/>
      <c r="M103" s="148"/>
      <c r="N103" s="149"/>
      <c r="O103" s="52"/>
      <c r="P103" s="52"/>
      <c r="Q103" s="52"/>
      <c r="R103" s="52"/>
      <c r="S103" s="52"/>
      <c r="T103" s="53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  <c r="AT103" s="16" t="s">
        <v>123</v>
      </c>
      <c r="AU103" s="16" t="s">
        <v>76</v>
      </c>
    </row>
    <row r="104" spans="1:65" s="2" customFormat="1">
      <c r="A104" s="187"/>
      <c r="B104" s="32"/>
      <c r="C104" s="187"/>
      <c r="D104" s="150" t="s">
        <v>125</v>
      </c>
      <c r="E104" s="187"/>
      <c r="F104" s="151" t="s">
        <v>146</v>
      </c>
      <c r="G104" s="187"/>
      <c r="H104" s="187"/>
      <c r="I104" s="147"/>
      <c r="J104" s="187"/>
      <c r="K104" s="187"/>
      <c r="L104" s="32"/>
      <c r="M104" s="148"/>
      <c r="N104" s="149"/>
      <c r="O104" s="52"/>
      <c r="P104" s="52"/>
      <c r="Q104" s="52"/>
      <c r="R104" s="52"/>
      <c r="S104" s="52"/>
      <c r="T104" s="53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T104" s="16" t="s">
        <v>125</v>
      </c>
      <c r="AU104" s="16" t="s">
        <v>76</v>
      </c>
    </row>
    <row r="105" spans="1:65" s="2" customFormat="1" ht="24.2" customHeight="1">
      <c r="A105" s="187"/>
      <c r="B105" s="131"/>
      <c r="C105" s="132" t="s">
        <v>147</v>
      </c>
      <c r="D105" s="132" t="s">
        <v>116</v>
      </c>
      <c r="E105" s="133" t="s">
        <v>148</v>
      </c>
      <c r="F105" s="134" t="s">
        <v>149</v>
      </c>
      <c r="G105" s="135" t="s">
        <v>119</v>
      </c>
      <c r="H105" s="136">
        <v>5.2</v>
      </c>
      <c r="I105" s="137"/>
      <c r="J105" s="138">
        <f>ROUND(I105*H105,2)</f>
        <v>0</v>
      </c>
      <c r="K105" s="134" t="s">
        <v>120</v>
      </c>
      <c r="L105" s="32"/>
      <c r="M105" s="139" t="s">
        <v>3</v>
      </c>
      <c r="N105" s="140" t="s">
        <v>40</v>
      </c>
      <c r="O105" s="52"/>
      <c r="P105" s="141">
        <f>O105*H105</f>
        <v>0</v>
      </c>
      <c r="Q105" s="141">
        <v>0</v>
      </c>
      <c r="R105" s="141">
        <f>Q105*H105</f>
        <v>0</v>
      </c>
      <c r="S105" s="141">
        <v>5.7000000000000002E-2</v>
      </c>
      <c r="T105" s="142">
        <f>S105*H105</f>
        <v>0.2964</v>
      </c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  <c r="AR105" s="143" t="s">
        <v>121</v>
      </c>
      <c r="AT105" s="143" t="s">
        <v>116</v>
      </c>
      <c r="AU105" s="143" t="s">
        <v>76</v>
      </c>
      <c r="AY105" s="16" t="s">
        <v>113</v>
      </c>
      <c r="BE105" s="144">
        <f>IF(N105="základní",J105,0)</f>
        <v>0</v>
      </c>
      <c r="BF105" s="144">
        <f>IF(N105="snížená",J105,0)</f>
        <v>0</v>
      </c>
      <c r="BG105" s="144">
        <f>IF(N105="zákl. přenesená",J105,0)</f>
        <v>0</v>
      </c>
      <c r="BH105" s="144">
        <f>IF(N105="sníž. přenesená",J105,0)</f>
        <v>0</v>
      </c>
      <c r="BI105" s="144">
        <f>IF(N105="nulová",J105,0)</f>
        <v>0</v>
      </c>
      <c r="BJ105" s="16" t="s">
        <v>74</v>
      </c>
      <c r="BK105" s="144">
        <f>ROUND(I105*H105,2)</f>
        <v>0</v>
      </c>
      <c r="BL105" s="16" t="s">
        <v>121</v>
      </c>
      <c r="BM105" s="143" t="s">
        <v>150</v>
      </c>
    </row>
    <row r="106" spans="1:65" s="2" customFormat="1" ht="29.25">
      <c r="A106" s="187"/>
      <c r="B106" s="32"/>
      <c r="C106" s="187"/>
      <c r="D106" s="145" t="s">
        <v>123</v>
      </c>
      <c r="E106" s="187"/>
      <c r="F106" s="146" t="s">
        <v>151</v>
      </c>
      <c r="G106" s="187"/>
      <c r="H106" s="187"/>
      <c r="I106" s="147"/>
      <c r="J106" s="187"/>
      <c r="K106" s="187"/>
      <c r="L106" s="32"/>
      <c r="M106" s="148"/>
      <c r="N106" s="149"/>
      <c r="O106" s="52"/>
      <c r="P106" s="52"/>
      <c r="Q106" s="52"/>
      <c r="R106" s="52"/>
      <c r="S106" s="52"/>
      <c r="T106" s="53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  <c r="AT106" s="16" t="s">
        <v>123</v>
      </c>
      <c r="AU106" s="16" t="s">
        <v>76</v>
      </c>
    </row>
    <row r="107" spans="1:65" s="2" customFormat="1">
      <c r="A107" s="187"/>
      <c r="B107" s="32"/>
      <c r="C107" s="187"/>
      <c r="D107" s="150" t="s">
        <v>125</v>
      </c>
      <c r="E107" s="187"/>
      <c r="F107" s="151" t="s">
        <v>152</v>
      </c>
      <c r="G107" s="187"/>
      <c r="H107" s="187"/>
      <c r="I107" s="147"/>
      <c r="J107" s="187"/>
      <c r="K107" s="187"/>
      <c r="L107" s="32"/>
      <c r="M107" s="148"/>
      <c r="N107" s="149"/>
      <c r="O107" s="52"/>
      <c r="P107" s="52"/>
      <c r="Q107" s="52"/>
      <c r="R107" s="52"/>
      <c r="S107" s="52"/>
      <c r="T107" s="53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  <c r="AT107" s="16" t="s">
        <v>125</v>
      </c>
      <c r="AU107" s="16" t="s">
        <v>76</v>
      </c>
    </row>
    <row r="108" spans="1:65" s="13" customFormat="1">
      <c r="B108" s="152"/>
      <c r="D108" s="145" t="s">
        <v>127</v>
      </c>
      <c r="E108" s="153" t="s">
        <v>3</v>
      </c>
      <c r="F108" s="154" t="s">
        <v>128</v>
      </c>
      <c r="H108" s="155">
        <v>5.2</v>
      </c>
      <c r="I108" s="156"/>
      <c r="L108" s="152"/>
      <c r="M108" s="157"/>
      <c r="N108" s="158"/>
      <c r="O108" s="158"/>
      <c r="P108" s="158"/>
      <c r="Q108" s="158"/>
      <c r="R108" s="158"/>
      <c r="S108" s="158"/>
      <c r="T108" s="159"/>
      <c r="AT108" s="153" t="s">
        <v>127</v>
      </c>
      <c r="AU108" s="153" t="s">
        <v>76</v>
      </c>
      <c r="AV108" s="13" t="s">
        <v>76</v>
      </c>
      <c r="AW108" s="13" t="s">
        <v>31</v>
      </c>
      <c r="AX108" s="13" t="s">
        <v>74</v>
      </c>
      <c r="AY108" s="153" t="s">
        <v>113</v>
      </c>
    </row>
    <row r="109" spans="1:65" s="2" customFormat="1" ht="24.2" customHeight="1">
      <c r="A109" s="187"/>
      <c r="B109" s="131"/>
      <c r="C109" s="132" t="s">
        <v>153</v>
      </c>
      <c r="D109" s="132" t="s">
        <v>116</v>
      </c>
      <c r="E109" s="133" t="s">
        <v>161</v>
      </c>
      <c r="F109" s="134" t="s">
        <v>162</v>
      </c>
      <c r="G109" s="135" t="s">
        <v>119</v>
      </c>
      <c r="H109" s="136">
        <v>21.218</v>
      </c>
      <c r="I109" s="137"/>
      <c r="J109" s="138">
        <f>ROUND(I109*H109,2)</f>
        <v>0</v>
      </c>
      <c r="K109" s="134" t="s">
        <v>120</v>
      </c>
      <c r="L109" s="32"/>
      <c r="M109" s="139" t="s">
        <v>3</v>
      </c>
      <c r="N109" s="140" t="s">
        <v>40</v>
      </c>
      <c r="O109" s="52"/>
      <c r="P109" s="141">
        <f>O109*H109</f>
        <v>0</v>
      </c>
      <c r="Q109" s="141">
        <v>0</v>
      </c>
      <c r="R109" s="141">
        <f>Q109*H109</f>
        <v>0</v>
      </c>
      <c r="S109" s="141">
        <v>6.8000000000000005E-2</v>
      </c>
      <c r="T109" s="142">
        <f>S109*H109</f>
        <v>1.4428240000000001</v>
      </c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  <c r="AR109" s="143" t="s">
        <v>121</v>
      </c>
      <c r="AT109" s="143" t="s">
        <v>116</v>
      </c>
      <c r="AU109" s="143" t="s">
        <v>76</v>
      </c>
      <c r="AY109" s="16" t="s">
        <v>113</v>
      </c>
      <c r="BE109" s="144">
        <f>IF(N109="základní",J109,0)</f>
        <v>0</v>
      </c>
      <c r="BF109" s="144">
        <f>IF(N109="snížená",J109,0)</f>
        <v>0</v>
      </c>
      <c r="BG109" s="144">
        <f>IF(N109="zákl. přenesená",J109,0)</f>
        <v>0</v>
      </c>
      <c r="BH109" s="144">
        <f>IF(N109="sníž. přenesená",J109,0)</f>
        <v>0</v>
      </c>
      <c r="BI109" s="144">
        <f>IF(N109="nulová",J109,0)</f>
        <v>0</v>
      </c>
      <c r="BJ109" s="16" t="s">
        <v>74</v>
      </c>
      <c r="BK109" s="144">
        <f>ROUND(I109*H109,2)</f>
        <v>0</v>
      </c>
      <c r="BL109" s="16" t="s">
        <v>121</v>
      </c>
      <c r="BM109" s="143" t="s">
        <v>163</v>
      </c>
    </row>
    <row r="110" spans="1:65" s="2" customFormat="1" ht="29.25">
      <c r="A110" s="187"/>
      <c r="B110" s="32"/>
      <c r="C110" s="187"/>
      <c r="D110" s="145" t="s">
        <v>123</v>
      </c>
      <c r="E110" s="187"/>
      <c r="F110" s="146" t="s">
        <v>164</v>
      </c>
      <c r="G110" s="187"/>
      <c r="H110" s="187"/>
      <c r="I110" s="147"/>
      <c r="J110" s="187"/>
      <c r="K110" s="187"/>
      <c r="L110" s="32"/>
      <c r="M110" s="148"/>
      <c r="N110" s="149"/>
      <c r="O110" s="52"/>
      <c r="P110" s="52"/>
      <c r="Q110" s="52"/>
      <c r="R110" s="52"/>
      <c r="S110" s="52"/>
      <c r="T110" s="53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  <c r="AT110" s="16" t="s">
        <v>123</v>
      </c>
      <c r="AU110" s="16" t="s">
        <v>76</v>
      </c>
    </row>
    <row r="111" spans="1:65" s="2" customFormat="1">
      <c r="A111" s="187"/>
      <c r="B111" s="32"/>
      <c r="C111" s="187"/>
      <c r="D111" s="150" t="s">
        <v>125</v>
      </c>
      <c r="E111" s="187"/>
      <c r="F111" s="151" t="s">
        <v>165</v>
      </c>
      <c r="G111" s="187"/>
      <c r="H111" s="187"/>
      <c r="I111" s="147"/>
      <c r="J111" s="187"/>
      <c r="K111" s="187"/>
      <c r="L111" s="32"/>
      <c r="M111" s="148"/>
      <c r="N111" s="149"/>
      <c r="O111" s="52"/>
      <c r="P111" s="52"/>
      <c r="Q111" s="52"/>
      <c r="R111" s="52"/>
      <c r="S111" s="52"/>
      <c r="T111" s="53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  <c r="AT111" s="16" t="s">
        <v>125</v>
      </c>
      <c r="AU111" s="16" t="s">
        <v>76</v>
      </c>
    </row>
    <row r="112" spans="1:65" s="13" customFormat="1">
      <c r="B112" s="152"/>
      <c r="D112" s="145" t="s">
        <v>127</v>
      </c>
      <c r="E112" s="153" t="s">
        <v>3</v>
      </c>
      <c r="F112" s="154" t="s">
        <v>166</v>
      </c>
      <c r="H112" s="155">
        <v>21.218</v>
      </c>
      <c r="I112" s="156"/>
      <c r="L112" s="152"/>
      <c r="M112" s="157"/>
      <c r="N112" s="158"/>
      <c r="O112" s="158"/>
      <c r="P112" s="158"/>
      <c r="Q112" s="158"/>
      <c r="R112" s="158"/>
      <c r="S112" s="158"/>
      <c r="T112" s="159"/>
      <c r="AT112" s="153" t="s">
        <v>127</v>
      </c>
      <c r="AU112" s="153" t="s">
        <v>76</v>
      </c>
      <c r="AV112" s="13" t="s">
        <v>76</v>
      </c>
      <c r="AW112" s="13" t="s">
        <v>31</v>
      </c>
      <c r="AX112" s="13" t="s">
        <v>74</v>
      </c>
      <c r="AY112" s="153" t="s">
        <v>113</v>
      </c>
    </row>
    <row r="113" spans="1:65" s="12" customFormat="1" ht="22.9" customHeight="1">
      <c r="B113" s="118"/>
      <c r="D113" s="119" t="s">
        <v>68</v>
      </c>
      <c r="E113" s="129" t="s">
        <v>167</v>
      </c>
      <c r="F113" s="129" t="s">
        <v>168</v>
      </c>
      <c r="I113" s="121"/>
      <c r="J113" s="130">
        <f>BK113</f>
        <v>0</v>
      </c>
      <c r="L113" s="118"/>
      <c r="M113" s="123"/>
      <c r="N113" s="124"/>
      <c r="O113" s="124"/>
      <c r="P113" s="125">
        <f>SUM(P114:P130)</f>
        <v>0</v>
      </c>
      <c r="Q113" s="124"/>
      <c r="R113" s="125">
        <f>SUM(R114:R130)</f>
        <v>0</v>
      </c>
      <c r="S113" s="124"/>
      <c r="T113" s="126">
        <f>SUM(T114:T130)</f>
        <v>0</v>
      </c>
      <c r="AR113" s="119" t="s">
        <v>74</v>
      </c>
      <c r="AT113" s="127" t="s">
        <v>68</v>
      </c>
      <c r="AU113" s="127" t="s">
        <v>74</v>
      </c>
      <c r="AY113" s="119" t="s">
        <v>113</v>
      </c>
      <c r="BK113" s="128">
        <f>SUM(BK114:BK130)</f>
        <v>0</v>
      </c>
    </row>
    <row r="114" spans="1:65" s="2" customFormat="1" ht="24.2" customHeight="1">
      <c r="A114" s="187"/>
      <c r="B114" s="131"/>
      <c r="C114" s="132" t="s">
        <v>160</v>
      </c>
      <c r="D114" s="132" t="s">
        <v>116</v>
      </c>
      <c r="E114" s="133" t="s">
        <v>170</v>
      </c>
      <c r="F114" s="134" t="s">
        <v>171</v>
      </c>
      <c r="G114" s="135" t="s">
        <v>172</v>
      </c>
      <c r="H114" s="136">
        <v>2.0449999999999999</v>
      </c>
      <c r="I114" s="137"/>
      <c r="J114" s="138">
        <f>ROUND(I114*H114,2)</f>
        <v>0</v>
      </c>
      <c r="K114" s="134" t="s">
        <v>120</v>
      </c>
      <c r="L114" s="32"/>
      <c r="M114" s="139" t="s">
        <v>3</v>
      </c>
      <c r="N114" s="140" t="s">
        <v>40</v>
      </c>
      <c r="O114" s="52"/>
      <c r="P114" s="141">
        <f>O114*H114</f>
        <v>0</v>
      </c>
      <c r="Q114" s="141">
        <v>0</v>
      </c>
      <c r="R114" s="141">
        <f>Q114*H114</f>
        <v>0</v>
      </c>
      <c r="S114" s="141">
        <v>0</v>
      </c>
      <c r="T114" s="142">
        <f>S114*H114</f>
        <v>0</v>
      </c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R114" s="143" t="s">
        <v>121</v>
      </c>
      <c r="AT114" s="143" t="s">
        <v>116</v>
      </c>
      <c r="AU114" s="143" t="s">
        <v>76</v>
      </c>
      <c r="AY114" s="16" t="s">
        <v>113</v>
      </c>
      <c r="BE114" s="144">
        <f>IF(N114="základní",J114,0)</f>
        <v>0</v>
      </c>
      <c r="BF114" s="144">
        <f>IF(N114="snížená",J114,0)</f>
        <v>0</v>
      </c>
      <c r="BG114" s="144">
        <f>IF(N114="zákl. přenesená",J114,0)</f>
        <v>0</v>
      </c>
      <c r="BH114" s="144">
        <f>IF(N114="sníž. přenesená",J114,0)</f>
        <v>0</v>
      </c>
      <c r="BI114" s="144">
        <f>IF(N114="nulová",J114,0)</f>
        <v>0</v>
      </c>
      <c r="BJ114" s="16" t="s">
        <v>74</v>
      </c>
      <c r="BK114" s="144">
        <f>ROUND(I114*H114,2)</f>
        <v>0</v>
      </c>
      <c r="BL114" s="16" t="s">
        <v>121</v>
      </c>
      <c r="BM114" s="143" t="s">
        <v>173</v>
      </c>
    </row>
    <row r="115" spans="1:65" s="2" customFormat="1" ht="19.5">
      <c r="A115" s="187"/>
      <c r="B115" s="32"/>
      <c r="C115" s="187"/>
      <c r="D115" s="145" t="s">
        <v>123</v>
      </c>
      <c r="E115" s="187"/>
      <c r="F115" s="146" t="s">
        <v>174</v>
      </c>
      <c r="G115" s="187"/>
      <c r="H115" s="187"/>
      <c r="I115" s="147"/>
      <c r="J115" s="187"/>
      <c r="K115" s="187"/>
      <c r="L115" s="32"/>
      <c r="M115" s="148"/>
      <c r="N115" s="149"/>
      <c r="O115" s="52"/>
      <c r="P115" s="52"/>
      <c r="Q115" s="52"/>
      <c r="R115" s="52"/>
      <c r="S115" s="52"/>
      <c r="T115" s="53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  <c r="AT115" s="16" t="s">
        <v>123</v>
      </c>
      <c r="AU115" s="16" t="s">
        <v>76</v>
      </c>
    </row>
    <row r="116" spans="1:65" s="2" customFormat="1">
      <c r="A116" s="187"/>
      <c r="B116" s="32"/>
      <c r="C116" s="187"/>
      <c r="D116" s="150" t="s">
        <v>125</v>
      </c>
      <c r="E116" s="187"/>
      <c r="F116" s="151" t="s">
        <v>175</v>
      </c>
      <c r="G116" s="187"/>
      <c r="H116" s="187"/>
      <c r="I116" s="147"/>
      <c r="J116" s="187"/>
      <c r="K116" s="187"/>
      <c r="L116" s="32"/>
      <c r="M116" s="148"/>
      <c r="N116" s="149"/>
      <c r="O116" s="52"/>
      <c r="P116" s="52"/>
      <c r="Q116" s="52"/>
      <c r="R116" s="52"/>
      <c r="S116" s="52"/>
      <c r="T116" s="53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  <c r="AT116" s="16" t="s">
        <v>125</v>
      </c>
      <c r="AU116" s="16" t="s">
        <v>76</v>
      </c>
    </row>
    <row r="117" spans="1:65" s="2" customFormat="1" ht="33" customHeight="1">
      <c r="A117" s="187"/>
      <c r="B117" s="131"/>
      <c r="C117" s="132" t="s">
        <v>169</v>
      </c>
      <c r="D117" s="132" t="s">
        <v>116</v>
      </c>
      <c r="E117" s="133" t="s">
        <v>176</v>
      </c>
      <c r="F117" s="134" t="s">
        <v>177</v>
      </c>
      <c r="G117" s="135" t="s">
        <v>172</v>
      </c>
      <c r="H117" s="136">
        <v>20.45</v>
      </c>
      <c r="I117" s="137"/>
      <c r="J117" s="138">
        <f>ROUND(I117*H117,2)</f>
        <v>0</v>
      </c>
      <c r="K117" s="134" t="s">
        <v>120</v>
      </c>
      <c r="L117" s="32"/>
      <c r="M117" s="139" t="s">
        <v>3</v>
      </c>
      <c r="N117" s="140" t="s">
        <v>40</v>
      </c>
      <c r="O117" s="52"/>
      <c r="P117" s="141">
        <f>O117*H117</f>
        <v>0</v>
      </c>
      <c r="Q117" s="141">
        <v>0</v>
      </c>
      <c r="R117" s="141">
        <f>Q117*H117</f>
        <v>0</v>
      </c>
      <c r="S117" s="141">
        <v>0</v>
      </c>
      <c r="T117" s="142">
        <f>S117*H117</f>
        <v>0</v>
      </c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R117" s="143" t="s">
        <v>121</v>
      </c>
      <c r="AT117" s="143" t="s">
        <v>116</v>
      </c>
      <c r="AU117" s="143" t="s">
        <v>76</v>
      </c>
      <c r="AY117" s="16" t="s">
        <v>113</v>
      </c>
      <c r="BE117" s="144">
        <f>IF(N117="základní",J117,0)</f>
        <v>0</v>
      </c>
      <c r="BF117" s="144">
        <f>IF(N117="snížená",J117,0)</f>
        <v>0</v>
      </c>
      <c r="BG117" s="144">
        <f>IF(N117="zákl. přenesená",J117,0)</f>
        <v>0</v>
      </c>
      <c r="BH117" s="144">
        <f>IF(N117="sníž. přenesená",J117,0)</f>
        <v>0</v>
      </c>
      <c r="BI117" s="144">
        <f>IF(N117="nulová",J117,0)</f>
        <v>0</v>
      </c>
      <c r="BJ117" s="16" t="s">
        <v>74</v>
      </c>
      <c r="BK117" s="144">
        <f>ROUND(I117*H117,2)</f>
        <v>0</v>
      </c>
      <c r="BL117" s="16" t="s">
        <v>121</v>
      </c>
      <c r="BM117" s="143" t="s">
        <v>178</v>
      </c>
    </row>
    <row r="118" spans="1:65" s="2" customFormat="1" ht="39">
      <c r="A118" s="187"/>
      <c r="B118" s="32"/>
      <c r="C118" s="187"/>
      <c r="D118" s="145" t="s">
        <v>123</v>
      </c>
      <c r="E118" s="187"/>
      <c r="F118" s="146" t="s">
        <v>179</v>
      </c>
      <c r="G118" s="187"/>
      <c r="H118" s="187"/>
      <c r="I118" s="147"/>
      <c r="J118" s="187"/>
      <c r="K118" s="187"/>
      <c r="L118" s="32"/>
      <c r="M118" s="148"/>
      <c r="N118" s="149"/>
      <c r="O118" s="52"/>
      <c r="P118" s="52"/>
      <c r="Q118" s="52"/>
      <c r="R118" s="52"/>
      <c r="S118" s="52"/>
      <c r="T118" s="53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  <c r="AT118" s="16" t="s">
        <v>123</v>
      </c>
      <c r="AU118" s="16" t="s">
        <v>76</v>
      </c>
    </row>
    <row r="119" spans="1:65" s="2" customFormat="1">
      <c r="A119" s="187"/>
      <c r="B119" s="32"/>
      <c r="C119" s="187"/>
      <c r="D119" s="150" t="s">
        <v>125</v>
      </c>
      <c r="E119" s="187"/>
      <c r="F119" s="151" t="s">
        <v>180</v>
      </c>
      <c r="G119" s="187"/>
      <c r="H119" s="187"/>
      <c r="I119" s="147"/>
      <c r="J119" s="187"/>
      <c r="K119" s="187"/>
      <c r="L119" s="32"/>
      <c r="M119" s="148"/>
      <c r="N119" s="149"/>
      <c r="O119" s="52"/>
      <c r="P119" s="52"/>
      <c r="Q119" s="52"/>
      <c r="R119" s="52"/>
      <c r="S119" s="52"/>
      <c r="T119" s="53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  <c r="AT119" s="16" t="s">
        <v>125</v>
      </c>
      <c r="AU119" s="16" t="s">
        <v>76</v>
      </c>
    </row>
    <row r="120" spans="1:65" s="13" customFormat="1">
      <c r="B120" s="152"/>
      <c r="D120" s="145" t="s">
        <v>127</v>
      </c>
      <c r="F120" s="154" t="s">
        <v>733</v>
      </c>
      <c r="H120" s="155">
        <v>20.45</v>
      </c>
      <c r="I120" s="156"/>
      <c r="L120" s="152"/>
      <c r="M120" s="157"/>
      <c r="N120" s="158"/>
      <c r="O120" s="158"/>
      <c r="P120" s="158"/>
      <c r="Q120" s="158"/>
      <c r="R120" s="158"/>
      <c r="S120" s="158"/>
      <c r="T120" s="159"/>
      <c r="AT120" s="153" t="s">
        <v>127</v>
      </c>
      <c r="AU120" s="153" t="s">
        <v>76</v>
      </c>
      <c r="AV120" s="13" t="s">
        <v>76</v>
      </c>
      <c r="AW120" s="13" t="s">
        <v>4</v>
      </c>
      <c r="AX120" s="13" t="s">
        <v>74</v>
      </c>
      <c r="AY120" s="153" t="s">
        <v>113</v>
      </c>
    </row>
    <row r="121" spans="1:65" s="2" customFormat="1" ht="24.2" customHeight="1">
      <c r="A121" s="187"/>
      <c r="B121" s="131"/>
      <c r="C121" s="132" t="s">
        <v>114</v>
      </c>
      <c r="D121" s="132" t="s">
        <v>116</v>
      </c>
      <c r="E121" s="133" t="s">
        <v>183</v>
      </c>
      <c r="F121" s="134" t="s">
        <v>184</v>
      </c>
      <c r="G121" s="135" t="s">
        <v>172</v>
      </c>
      <c r="H121" s="136">
        <v>2.0449999999999999</v>
      </c>
      <c r="I121" s="137"/>
      <c r="J121" s="138">
        <f>ROUND(I121*H121,2)</f>
        <v>0</v>
      </c>
      <c r="K121" s="134" t="s">
        <v>120</v>
      </c>
      <c r="L121" s="32"/>
      <c r="M121" s="139" t="s">
        <v>3</v>
      </c>
      <c r="N121" s="140" t="s">
        <v>40</v>
      </c>
      <c r="O121" s="52"/>
      <c r="P121" s="141">
        <f>O121*H121</f>
        <v>0</v>
      </c>
      <c r="Q121" s="141">
        <v>0</v>
      </c>
      <c r="R121" s="141">
        <f>Q121*H121</f>
        <v>0</v>
      </c>
      <c r="S121" s="141">
        <v>0</v>
      </c>
      <c r="T121" s="142">
        <f>S121*H121</f>
        <v>0</v>
      </c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R121" s="143" t="s">
        <v>121</v>
      </c>
      <c r="AT121" s="143" t="s">
        <v>116</v>
      </c>
      <c r="AU121" s="143" t="s">
        <v>76</v>
      </c>
      <c r="AY121" s="16" t="s">
        <v>113</v>
      </c>
      <c r="BE121" s="144">
        <f>IF(N121="základní",J121,0)</f>
        <v>0</v>
      </c>
      <c r="BF121" s="144">
        <f>IF(N121="snížená",J121,0)</f>
        <v>0</v>
      </c>
      <c r="BG121" s="144">
        <f>IF(N121="zákl. přenesená",J121,0)</f>
        <v>0</v>
      </c>
      <c r="BH121" s="144">
        <f>IF(N121="sníž. přenesená",J121,0)</f>
        <v>0</v>
      </c>
      <c r="BI121" s="144">
        <f>IF(N121="nulová",J121,0)</f>
        <v>0</v>
      </c>
      <c r="BJ121" s="16" t="s">
        <v>74</v>
      </c>
      <c r="BK121" s="144">
        <f>ROUND(I121*H121,2)</f>
        <v>0</v>
      </c>
      <c r="BL121" s="16" t="s">
        <v>121</v>
      </c>
      <c r="BM121" s="143" t="s">
        <v>185</v>
      </c>
    </row>
    <row r="122" spans="1:65" s="2" customFormat="1" ht="19.5">
      <c r="A122" s="187"/>
      <c r="B122" s="32"/>
      <c r="C122" s="187"/>
      <c r="D122" s="145" t="s">
        <v>123</v>
      </c>
      <c r="E122" s="187"/>
      <c r="F122" s="146" t="s">
        <v>186</v>
      </c>
      <c r="G122" s="187"/>
      <c r="H122" s="187"/>
      <c r="I122" s="147"/>
      <c r="J122" s="187"/>
      <c r="K122" s="187"/>
      <c r="L122" s="32"/>
      <c r="M122" s="148"/>
      <c r="N122" s="149"/>
      <c r="O122" s="52"/>
      <c r="P122" s="52"/>
      <c r="Q122" s="52"/>
      <c r="R122" s="52"/>
      <c r="S122" s="52"/>
      <c r="T122" s="53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T122" s="16" t="s">
        <v>123</v>
      </c>
      <c r="AU122" s="16" t="s">
        <v>76</v>
      </c>
    </row>
    <row r="123" spans="1:65" s="2" customFormat="1">
      <c r="A123" s="187"/>
      <c r="B123" s="32"/>
      <c r="C123" s="187"/>
      <c r="D123" s="150" t="s">
        <v>125</v>
      </c>
      <c r="E123" s="187"/>
      <c r="F123" s="151" t="s">
        <v>187</v>
      </c>
      <c r="G123" s="187"/>
      <c r="H123" s="187"/>
      <c r="I123" s="147"/>
      <c r="J123" s="187"/>
      <c r="K123" s="187"/>
      <c r="L123" s="32"/>
      <c r="M123" s="148"/>
      <c r="N123" s="149"/>
      <c r="O123" s="52"/>
      <c r="P123" s="52"/>
      <c r="Q123" s="52"/>
      <c r="R123" s="52"/>
      <c r="S123" s="52"/>
      <c r="T123" s="53"/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  <c r="AT123" s="16" t="s">
        <v>125</v>
      </c>
      <c r="AU123" s="16" t="s">
        <v>76</v>
      </c>
    </row>
    <row r="124" spans="1:65" s="2" customFormat="1" ht="24.2" customHeight="1">
      <c r="A124" s="187"/>
      <c r="B124" s="131"/>
      <c r="C124" s="132" t="s">
        <v>182</v>
      </c>
      <c r="D124" s="132" t="s">
        <v>116</v>
      </c>
      <c r="E124" s="133" t="s">
        <v>189</v>
      </c>
      <c r="F124" s="134" t="s">
        <v>190</v>
      </c>
      <c r="G124" s="135" t="s">
        <v>172</v>
      </c>
      <c r="H124" s="136">
        <v>28.63</v>
      </c>
      <c r="I124" s="137"/>
      <c r="J124" s="138">
        <f>ROUND(I124*H124,2)</f>
        <v>0</v>
      </c>
      <c r="K124" s="134" t="s">
        <v>120</v>
      </c>
      <c r="L124" s="32"/>
      <c r="M124" s="139" t="s">
        <v>3</v>
      </c>
      <c r="N124" s="140" t="s">
        <v>40</v>
      </c>
      <c r="O124" s="52"/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87"/>
      <c r="AE124" s="187"/>
      <c r="AR124" s="143" t="s">
        <v>121</v>
      </c>
      <c r="AT124" s="143" t="s">
        <v>116</v>
      </c>
      <c r="AU124" s="143" t="s">
        <v>76</v>
      </c>
      <c r="AY124" s="16" t="s">
        <v>113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6" t="s">
        <v>74</v>
      </c>
      <c r="BK124" s="144">
        <f>ROUND(I124*H124,2)</f>
        <v>0</v>
      </c>
      <c r="BL124" s="16" t="s">
        <v>121</v>
      </c>
      <c r="BM124" s="143" t="s">
        <v>191</v>
      </c>
    </row>
    <row r="125" spans="1:65" s="2" customFormat="1" ht="29.25">
      <c r="A125" s="187"/>
      <c r="B125" s="32"/>
      <c r="C125" s="187"/>
      <c r="D125" s="145" t="s">
        <v>123</v>
      </c>
      <c r="E125" s="187"/>
      <c r="F125" s="146" t="s">
        <v>192</v>
      </c>
      <c r="G125" s="187"/>
      <c r="H125" s="187"/>
      <c r="I125" s="147"/>
      <c r="J125" s="187"/>
      <c r="K125" s="187"/>
      <c r="L125" s="32"/>
      <c r="M125" s="148"/>
      <c r="N125" s="149"/>
      <c r="O125" s="52"/>
      <c r="P125" s="52"/>
      <c r="Q125" s="52"/>
      <c r="R125" s="52"/>
      <c r="S125" s="52"/>
      <c r="T125" s="53"/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T125" s="16" t="s">
        <v>123</v>
      </c>
      <c r="AU125" s="16" t="s">
        <v>76</v>
      </c>
    </row>
    <row r="126" spans="1:65" s="2" customFormat="1">
      <c r="A126" s="187"/>
      <c r="B126" s="32"/>
      <c r="C126" s="187"/>
      <c r="D126" s="150" t="s">
        <v>125</v>
      </c>
      <c r="E126" s="187"/>
      <c r="F126" s="151" t="s">
        <v>193</v>
      </c>
      <c r="G126" s="187"/>
      <c r="H126" s="187"/>
      <c r="I126" s="147"/>
      <c r="J126" s="187"/>
      <c r="K126" s="187"/>
      <c r="L126" s="32"/>
      <c r="M126" s="148"/>
      <c r="N126" s="149"/>
      <c r="O126" s="52"/>
      <c r="P126" s="52"/>
      <c r="Q126" s="52"/>
      <c r="R126" s="52"/>
      <c r="S126" s="52"/>
      <c r="T126" s="53"/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  <c r="AT126" s="16" t="s">
        <v>125</v>
      </c>
      <c r="AU126" s="16" t="s">
        <v>76</v>
      </c>
    </row>
    <row r="127" spans="1:65" s="13" customFormat="1">
      <c r="B127" s="152"/>
      <c r="D127" s="145" t="s">
        <v>127</v>
      </c>
      <c r="F127" s="154" t="s">
        <v>734</v>
      </c>
      <c r="H127" s="155">
        <v>28.63</v>
      </c>
      <c r="I127" s="156"/>
      <c r="L127" s="152"/>
      <c r="M127" s="157"/>
      <c r="N127" s="158"/>
      <c r="O127" s="158"/>
      <c r="P127" s="158"/>
      <c r="Q127" s="158"/>
      <c r="R127" s="158"/>
      <c r="S127" s="158"/>
      <c r="T127" s="159"/>
      <c r="AT127" s="153" t="s">
        <v>127</v>
      </c>
      <c r="AU127" s="153" t="s">
        <v>76</v>
      </c>
      <c r="AV127" s="13" t="s">
        <v>76</v>
      </c>
      <c r="AW127" s="13" t="s">
        <v>4</v>
      </c>
      <c r="AX127" s="13" t="s">
        <v>74</v>
      </c>
      <c r="AY127" s="153" t="s">
        <v>113</v>
      </c>
    </row>
    <row r="128" spans="1:65" s="2" customFormat="1" ht="44.25" customHeight="1">
      <c r="A128" s="187"/>
      <c r="B128" s="131"/>
      <c r="C128" s="132" t="s">
        <v>188</v>
      </c>
      <c r="D128" s="132" t="s">
        <v>116</v>
      </c>
      <c r="E128" s="133" t="s">
        <v>195</v>
      </c>
      <c r="F128" s="134" t="s">
        <v>196</v>
      </c>
      <c r="G128" s="135" t="s">
        <v>172</v>
      </c>
      <c r="H128" s="136">
        <v>2.0449999999999999</v>
      </c>
      <c r="I128" s="137"/>
      <c r="J128" s="138">
        <f>ROUND(I128*H128,2)</f>
        <v>0</v>
      </c>
      <c r="K128" s="134" t="s">
        <v>120</v>
      </c>
      <c r="L128" s="32"/>
      <c r="M128" s="139" t="s">
        <v>3</v>
      </c>
      <c r="N128" s="140" t="s">
        <v>40</v>
      </c>
      <c r="O128" s="52"/>
      <c r="P128" s="141">
        <f>O128*H128</f>
        <v>0</v>
      </c>
      <c r="Q128" s="141">
        <v>0</v>
      </c>
      <c r="R128" s="141">
        <f>Q128*H128</f>
        <v>0</v>
      </c>
      <c r="S128" s="141">
        <v>0</v>
      </c>
      <c r="T128" s="142">
        <f>S128*H128</f>
        <v>0</v>
      </c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R128" s="143" t="s">
        <v>121</v>
      </c>
      <c r="AT128" s="143" t="s">
        <v>116</v>
      </c>
      <c r="AU128" s="143" t="s">
        <v>76</v>
      </c>
      <c r="AY128" s="16" t="s">
        <v>113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6" t="s">
        <v>74</v>
      </c>
      <c r="BK128" s="144">
        <f>ROUND(I128*H128,2)</f>
        <v>0</v>
      </c>
      <c r="BL128" s="16" t="s">
        <v>121</v>
      </c>
      <c r="BM128" s="143" t="s">
        <v>197</v>
      </c>
    </row>
    <row r="129" spans="1:65" s="2" customFormat="1" ht="29.25">
      <c r="A129" s="187"/>
      <c r="B129" s="32"/>
      <c r="C129" s="187"/>
      <c r="D129" s="145" t="s">
        <v>123</v>
      </c>
      <c r="E129" s="187"/>
      <c r="F129" s="146" t="s">
        <v>198</v>
      </c>
      <c r="G129" s="187"/>
      <c r="H129" s="187"/>
      <c r="I129" s="147"/>
      <c r="J129" s="187"/>
      <c r="K129" s="187"/>
      <c r="L129" s="32"/>
      <c r="M129" s="148"/>
      <c r="N129" s="149"/>
      <c r="O129" s="52"/>
      <c r="P129" s="52"/>
      <c r="Q129" s="52"/>
      <c r="R129" s="52"/>
      <c r="S129" s="52"/>
      <c r="T129" s="53"/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T129" s="16" t="s">
        <v>123</v>
      </c>
      <c r="AU129" s="16" t="s">
        <v>76</v>
      </c>
    </row>
    <row r="130" spans="1:65" s="2" customFormat="1">
      <c r="A130" s="187"/>
      <c r="B130" s="32"/>
      <c r="C130" s="187"/>
      <c r="D130" s="150" t="s">
        <v>125</v>
      </c>
      <c r="E130" s="187"/>
      <c r="F130" s="151" t="s">
        <v>199</v>
      </c>
      <c r="G130" s="187"/>
      <c r="H130" s="187"/>
      <c r="I130" s="147"/>
      <c r="J130" s="187"/>
      <c r="K130" s="187"/>
      <c r="L130" s="32"/>
      <c r="M130" s="148"/>
      <c r="N130" s="149"/>
      <c r="O130" s="52"/>
      <c r="P130" s="52"/>
      <c r="Q130" s="52"/>
      <c r="R130" s="52"/>
      <c r="S130" s="52"/>
      <c r="T130" s="53"/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T130" s="16" t="s">
        <v>125</v>
      </c>
      <c r="AU130" s="16" t="s">
        <v>76</v>
      </c>
    </row>
    <row r="131" spans="1:65" s="12" customFormat="1" ht="25.9" customHeight="1">
      <c r="B131" s="118"/>
      <c r="D131" s="119" t="s">
        <v>68</v>
      </c>
      <c r="E131" s="120" t="s">
        <v>200</v>
      </c>
      <c r="F131" s="120" t="s">
        <v>201</v>
      </c>
      <c r="I131" s="121"/>
      <c r="J131" s="122">
        <f>BK131</f>
        <v>0</v>
      </c>
      <c r="L131" s="118"/>
      <c r="M131" s="123"/>
      <c r="N131" s="124"/>
      <c r="O131" s="124"/>
      <c r="P131" s="125">
        <f>P132+P143+P168+P196+P232+P237+P252+P266+P297+P341</f>
        <v>0</v>
      </c>
      <c r="Q131" s="124"/>
      <c r="R131" s="125">
        <f>R132+R143+R168+R196+R232+R237+R252+R266+R297+R341</f>
        <v>1.1482798700000001</v>
      </c>
      <c r="S131" s="124"/>
      <c r="T131" s="126">
        <f>T132+T143+T168+T196+T232+T237+T252+T266+T297+T341</f>
        <v>0.10343142</v>
      </c>
      <c r="AR131" s="119" t="s">
        <v>76</v>
      </c>
      <c r="AT131" s="127" t="s">
        <v>68</v>
      </c>
      <c r="AU131" s="127" t="s">
        <v>69</v>
      </c>
      <c r="AY131" s="119" t="s">
        <v>113</v>
      </c>
      <c r="BK131" s="128">
        <f>BK132+BK143+BK168+BK196+BK232+BK237+BK252+BK266+BK297+BK341</f>
        <v>0</v>
      </c>
    </row>
    <row r="132" spans="1:65" s="12" customFormat="1" ht="22.9" customHeight="1">
      <c r="B132" s="118"/>
      <c r="D132" s="119" t="s">
        <v>68</v>
      </c>
      <c r="E132" s="129" t="s">
        <v>202</v>
      </c>
      <c r="F132" s="129" t="s">
        <v>203</v>
      </c>
      <c r="I132" s="121"/>
      <c r="J132" s="130">
        <f>BK132</f>
        <v>0</v>
      </c>
      <c r="L132" s="118"/>
      <c r="M132" s="123"/>
      <c r="N132" s="124"/>
      <c r="O132" s="124"/>
      <c r="P132" s="125">
        <f>SUM(P133:P142)</f>
        <v>0</v>
      </c>
      <c r="Q132" s="124"/>
      <c r="R132" s="125">
        <f>SUM(R133:R142)</f>
        <v>1.0609E-2</v>
      </c>
      <c r="S132" s="124"/>
      <c r="T132" s="126">
        <f>SUM(T133:T142)</f>
        <v>0</v>
      </c>
      <c r="AR132" s="119" t="s">
        <v>76</v>
      </c>
      <c r="AT132" s="127" t="s">
        <v>68</v>
      </c>
      <c r="AU132" s="127" t="s">
        <v>74</v>
      </c>
      <c r="AY132" s="119" t="s">
        <v>113</v>
      </c>
      <c r="BK132" s="128">
        <f>SUM(BK133:BK142)</f>
        <v>0</v>
      </c>
    </row>
    <row r="133" spans="1:65" s="2" customFormat="1" ht="33" customHeight="1">
      <c r="A133" s="187"/>
      <c r="B133" s="131"/>
      <c r="C133" s="132" t="s">
        <v>9</v>
      </c>
      <c r="D133" s="132" t="s">
        <v>116</v>
      </c>
      <c r="E133" s="133" t="s">
        <v>205</v>
      </c>
      <c r="F133" s="134" t="s">
        <v>206</v>
      </c>
      <c r="G133" s="135" t="s">
        <v>119</v>
      </c>
      <c r="H133" s="136">
        <v>21.218</v>
      </c>
      <c r="I133" s="137"/>
      <c r="J133" s="138">
        <f>ROUND(I133*H133,2)</f>
        <v>0</v>
      </c>
      <c r="K133" s="134" t="s">
        <v>120</v>
      </c>
      <c r="L133" s="32"/>
      <c r="M133" s="139" t="s">
        <v>3</v>
      </c>
      <c r="N133" s="140" t="s">
        <v>40</v>
      </c>
      <c r="O133" s="52"/>
      <c r="P133" s="141">
        <f>O133*H133</f>
        <v>0</v>
      </c>
      <c r="Q133" s="141">
        <v>5.0000000000000001E-4</v>
      </c>
      <c r="R133" s="141">
        <f>Q133*H133</f>
        <v>1.0609E-2</v>
      </c>
      <c r="S133" s="141">
        <v>0</v>
      </c>
      <c r="T133" s="142">
        <f>S133*H133</f>
        <v>0</v>
      </c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R133" s="143" t="s">
        <v>207</v>
      </c>
      <c r="AT133" s="143" t="s">
        <v>116</v>
      </c>
      <c r="AU133" s="143" t="s">
        <v>76</v>
      </c>
      <c r="AY133" s="16" t="s">
        <v>113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6" t="s">
        <v>74</v>
      </c>
      <c r="BK133" s="144">
        <f>ROUND(I133*H133,2)</f>
        <v>0</v>
      </c>
      <c r="BL133" s="16" t="s">
        <v>207</v>
      </c>
      <c r="BM133" s="143" t="s">
        <v>208</v>
      </c>
    </row>
    <row r="134" spans="1:65" s="2" customFormat="1" ht="19.5">
      <c r="A134" s="187"/>
      <c r="B134" s="32"/>
      <c r="C134" s="187"/>
      <c r="D134" s="145" t="s">
        <v>123</v>
      </c>
      <c r="E134" s="187"/>
      <c r="F134" s="146" t="s">
        <v>209</v>
      </c>
      <c r="G134" s="187"/>
      <c r="H134" s="187"/>
      <c r="I134" s="147"/>
      <c r="J134" s="187"/>
      <c r="K134" s="187"/>
      <c r="L134" s="32"/>
      <c r="M134" s="148"/>
      <c r="N134" s="149"/>
      <c r="O134" s="52"/>
      <c r="P134" s="52"/>
      <c r="Q134" s="52"/>
      <c r="R134" s="52"/>
      <c r="S134" s="52"/>
      <c r="T134" s="53"/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T134" s="16" t="s">
        <v>123</v>
      </c>
      <c r="AU134" s="16" t="s">
        <v>76</v>
      </c>
    </row>
    <row r="135" spans="1:65" s="2" customFormat="1">
      <c r="A135" s="187"/>
      <c r="B135" s="32"/>
      <c r="C135" s="187"/>
      <c r="D135" s="150" t="s">
        <v>125</v>
      </c>
      <c r="E135" s="187"/>
      <c r="F135" s="151" t="s">
        <v>210</v>
      </c>
      <c r="G135" s="187"/>
      <c r="H135" s="187"/>
      <c r="I135" s="147"/>
      <c r="J135" s="187"/>
      <c r="K135" s="187"/>
      <c r="L135" s="32"/>
      <c r="M135" s="148"/>
      <c r="N135" s="149"/>
      <c r="O135" s="52"/>
      <c r="P135" s="52"/>
      <c r="Q135" s="52"/>
      <c r="R135" s="52"/>
      <c r="S135" s="52"/>
      <c r="T135" s="53"/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T135" s="16" t="s">
        <v>125</v>
      </c>
      <c r="AU135" s="16" t="s">
        <v>76</v>
      </c>
    </row>
    <row r="136" spans="1:65" s="13" customFormat="1">
      <c r="B136" s="152"/>
      <c r="D136" s="145" t="s">
        <v>127</v>
      </c>
      <c r="E136" s="153" t="s">
        <v>3</v>
      </c>
      <c r="F136" s="154" t="s">
        <v>166</v>
      </c>
      <c r="H136" s="155">
        <v>21.218</v>
      </c>
      <c r="I136" s="156"/>
      <c r="L136" s="152"/>
      <c r="M136" s="157"/>
      <c r="N136" s="158"/>
      <c r="O136" s="158"/>
      <c r="P136" s="158"/>
      <c r="Q136" s="158"/>
      <c r="R136" s="158"/>
      <c r="S136" s="158"/>
      <c r="T136" s="159"/>
      <c r="AT136" s="153" t="s">
        <v>127</v>
      </c>
      <c r="AU136" s="153" t="s">
        <v>76</v>
      </c>
      <c r="AV136" s="13" t="s">
        <v>76</v>
      </c>
      <c r="AW136" s="13" t="s">
        <v>31</v>
      </c>
      <c r="AX136" s="13" t="s">
        <v>74</v>
      </c>
      <c r="AY136" s="153" t="s">
        <v>113</v>
      </c>
    </row>
    <row r="137" spans="1:65" s="2" customFormat="1" ht="37.9" customHeight="1">
      <c r="A137" s="187"/>
      <c r="B137" s="131"/>
      <c r="C137" s="132" t="s">
        <v>204</v>
      </c>
      <c r="D137" s="132" t="s">
        <v>116</v>
      </c>
      <c r="E137" s="133" t="s">
        <v>212</v>
      </c>
      <c r="F137" s="134" t="s">
        <v>213</v>
      </c>
      <c r="G137" s="135" t="s">
        <v>172</v>
      </c>
      <c r="H137" s="136">
        <v>1.0999999999999999E-2</v>
      </c>
      <c r="I137" s="137"/>
      <c r="J137" s="138">
        <f>ROUND(I137*H137,2)</f>
        <v>0</v>
      </c>
      <c r="K137" s="134" t="s">
        <v>120</v>
      </c>
      <c r="L137" s="32"/>
      <c r="M137" s="139" t="s">
        <v>3</v>
      </c>
      <c r="N137" s="140" t="s">
        <v>40</v>
      </c>
      <c r="O137" s="52"/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R137" s="143" t="s">
        <v>207</v>
      </c>
      <c r="AT137" s="143" t="s">
        <v>116</v>
      </c>
      <c r="AU137" s="143" t="s">
        <v>76</v>
      </c>
      <c r="AY137" s="16" t="s">
        <v>113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6" t="s">
        <v>74</v>
      </c>
      <c r="BK137" s="144">
        <f>ROUND(I137*H137,2)</f>
        <v>0</v>
      </c>
      <c r="BL137" s="16" t="s">
        <v>207</v>
      </c>
      <c r="BM137" s="143" t="s">
        <v>214</v>
      </c>
    </row>
    <row r="138" spans="1:65" s="2" customFormat="1" ht="39">
      <c r="A138" s="187"/>
      <c r="B138" s="32"/>
      <c r="C138" s="187"/>
      <c r="D138" s="145" t="s">
        <v>123</v>
      </c>
      <c r="E138" s="187"/>
      <c r="F138" s="146" t="s">
        <v>215</v>
      </c>
      <c r="G138" s="187"/>
      <c r="H138" s="187"/>
      <c r="I138" s="147"/>
      <c r="J138" s="187"/>
      <c r="K138" s="187"/>
      <c r="L138" s="32"/>
      <c r="M138" s="148"/>
      <c r="N138" s="149"/>
      <c r="O138" s="52"/>
      <c r="P138" s="52"/>
      <c r="Q138" s="52"/>
      <c r="R138" s="52"/>
      <c r="S138" s="52"/>
      <c r="T138" s="53"/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T138" s="16" t="s">
        <v>123</v>
      </c>
      <c r="AU138" s="16" t="s">
        <v>76</v>
      </c>
    </row>
    <row r="139" spans="1:65" s="2" customFormat="1">
      <c r="A139" s="187"/>
      <c r="B139" s="32"/>
      <c r="C139" s="187"/>
      <c r="D139" s="150" t="s">
        <v>125</v>
      </c>
      <c r="E139" s="187"/>
      <c r="F139" s="151" t="s">
        <v>216</v>
      </c>
      <c r="G139" s="187"/>
      <c r="H139" s="187"/>
      <c r="I139" s="147"/>
      <c r="J139" s="187"/>
      <c r="K139" s="187"/>
      <c r="L139" s="32"/>
      <c r="M139" s="148"/>
      <c r="N139" s="149"/>
      <c r="O139" s="52"/>
      <c r="P139" s="52"/>
      <c r="Q139" s="52"/>
      <c r="R139" s="52"/>
      <c r="S139" s="52"/>
      <c r="T139" s="53"/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T139" s="16" t="s">
        <v>125</v>
      </c>
      <c r="AU139" s="16" t="s">
        <v>76</v>
      </c>
    </row>
    <row r="140" spans="1:65" s="2" customFormat="1" ht="33" customHeight="1">
      <c r="A140" s="187"/>
      <c r="B140" s="131"/>
      <c r="C140" s="132" t="s">
        <v>211</v>
      </c>
      <c r="D140" s="132" t="s">
        <v>116</v>
      </c>
      <c r="E140" s="133" t="s">
        <v>218</v>
      </c>
      <c r="F140" s="134" t="s">
        <v>219</v>
      </c>
      <c r="G140" s="135" t="s">
        <v>172</v>
      </c>
      <c r="H140" s="136">
        <v>1.0999999999999999E-2</v>
      </c>
      <c r="I140" s="137"/>
      <c r="J140" s="138">
        <f>ROUND(I140*H140,2)</f>
        <v>0</v>
      </c>
      <c r="K140" s="134" t="s">
        <v>120</v>
      </c>
      <c r="L140" s="32"/>
      <c r="M140" s="139" t="s">
        <v>3</v>
      </c>
      <c r="N140" s="140" t="s">
        <v>40</v>
      </c>
      <c r="O140" s="52"/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R140" s="143" t="s">
        <v>207</v>
      </c>
      <c r="AT140" s="143" t="s">
        <v>116</v>
      </c>
      <c r="AU140" s="143" t="s">
        <v>76</v>
      </c>
      <c r="AY140" s="16" t="s">
        <v>113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6" t="s">
        <v>74</v>
      </c>
      <c r="BK140" s="144">
        <f>ROUND(I140*H140,2)</f>
        <v>0</v>
      </c>
      <c r="BL140" s="16" t="s">
        <v>207</v>
      </c>
      <c r="BM140" s="143" t="s">
        <v>220</v>
      </c>
    </row>
    <row r="141" spans="1:65" s="2" customFormat="1" ht="39">
      <c r="A141" s="187"/>
      <c r="B141" s="32"/>
      <c r="C141" s="187"/>
      <c r="D141" s="145" t="s">
        <v>123</v>
      </c>
      <c r="E141" s="187"/>
      <c r="F141" s="146" t="s">
        <v>221</v>
      </c>
      <c r="G141" s="187"/>
      <c r="H141" s="187"/>
      <c r="I141" s="147"/>
      <c r="J141" s="187"/>
      <c r="K141" s="187"/>
      <c r="L141" s="32"/>
      <c r="M141" s="148"/>
      <c r="N141" s="149"/>
      <c r="O141" s="52"/>
      <c r="P141" s="52"/>
      <c r="Q141" s="52"/>
      <c r="R141" s="52"/>
      <c r="S141" s="52"/>
      <c r="T141" s="53"/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T141" s="16" t="s">
        <v>123</v>
      </c>
      <c r="AU141" s="16" t="s">
        <v>76</v>
      </c>
    </row>
    <row r="142" spans="1:65" s="2" customFormat="1">
      <c r="A142" s="187"/>
      <c r="B142" s="32"/>
      <c r="C142" s="187"/>
      <c r="D142" s="150" t="s">
        <v>125</v>
      </c>
      <c r="E142" s="187"/>
      <c r="F142" s="151" t="s">
        <v>222</v>
      </c>
      <c r="G142" s="187"/>
      <c r="H142" s="187"/>
      <c r="I142" s="147"/>
      <c r="J142" s="187"/>
      <c r="K142" s="187"/>
      <c r="L142" s="32"/>
      <c r="M142" s="148"/>
      <c r="N142" s="149"/>
      <c r="O142" s="52"/>
      <c r="P142" s="52"/>
      <c r="Q142" s="52"/>
      <c r="R142" s="52"/>
      <c r="S142" s="52"/>
      <c r="T142" s="53"/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  <c r="AT142" s="16" t="s">
        <v>125</v>
      </c>
      <c r="AU142" s="16" t="s">
        <v>76</v>
      </c>
    </row>
    <row r="143" spans="1:65" s="12" customFormat="1" ht="22.9" customHeight="1">
      <c r="B143" s="118"/>
      <c r="D143" s="119" t="s">
        <v>68</v>
      </c>
      <c r="E143" s="129" t="s">
        <v>223</v>
      </c>
      <c r="F143" s="129" t="s">
        <v>224</v>
      </c>
      <c r="I143" s="121"/>
      <c r="J143" s="130">
        <f>BK143</f>
        <v>0</v>
      </c>
      <c r="L143" s="118"/>
      <c r="M143" s="123"/>
      <c r="N143" s="124"/>
      <c r="O143" s="124"/>
      <c r="P143" s="125">
        <f>SUM(P144:P167)</f>
        <v>0</v>
      </c>
      <c r="Q143" s="124"/>
      <c r="R143" s="125">
        <f>SUM(R144:R167)</f>
        <v>5.6500000000000005E-3</v>
      </c>
      <c r="S143" s="124"/>
      <c r="T143" s="126">
        <f>SUM(T144:T167)</f>
        <v>4.2849999999999999E-2</v>
      </c>
      <c r="AR143" s="119" t="s">
        <v>76</v>
      </c>
      <c r="AT143" s="127" t="s">
        <v>68</v>
      </c>
      <c r="AU143" s="127" t="s">
        <v>74</v>
      </c>
      <c r="AY143" s="119" t="s">
        <v>113</v>
      </c>
      <c r="BK143" s="128">
        <f>SUM(BK144:BK167)</f>
        <v>0</v>
      </c>
    </row>
    <row r="144" spans="1:65" s="2" customFormat="1" ht="16.5" customHeight="1">
      <c r="A144" s="187"/>
      <c r="B144" s="131"/>
      <c r="C144" s="132" t="s">
        <v>217</v>
      </c>
      <c r="D144" s="132" t="s">
        <v>116</v>
      </c>
      <c r="E144" s="133" t="s">
        <v>225</v>
      </c>
      <c r="F144" s="134" t="s">
        <v>226</v>
      </c>
      <c r="G144" s="135" t="s">
        <v>227</v>
      </c>
      <c r="H144" s="136">
        <v>1</v>
      </c>
      <c r="I144" s="137"/>
      <c r="J144" s="138">
        <f>ROUND(I144*H144,2)</f>
        <v>0</v>
      </c>
      <c r="K144" s="134" t="s">
        <v>120</v>
      </c>
      <c r="L144" s="32"/>
      <c r="M144" s="139" t="s">
        <v>3</v>
      </c>
      <c r="N144" s="140" t="s">
        <v>40</v>
      </c>
      <c r="O144" s="52"/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U144" s="187"/>
      <c r="V144" s="187"/>
      <c r="W144" s="187"/>
      <c r="X144" s="187"/>
      <c r="Y144" s="187"/>
      <c r="Z144" s="187"/>
      <c r="AA144" s="187"/>
      <c r="AB144" s="187"/>
      <c r="AC144" s="187"/>
      <c r="AD144" s="187"/>
      <c r="AE144" s="187"/>
      <c r="AR144" s="143" t="s">
        <v>207</v>
      </c>
      <c r="AT144" s="143" t="s">
        <v>116</v>
      </c>
      <c r="AU144" s="143" t="s">
        <v>76</v>
      </c>
      <c r="AY144" s="16" t="s">
        <v>113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6" t="s">
        <v>74</v>
      </c>
      <c r="BK144" s="144">
        <f>ROUND(I144*H144,2)</f>
        <v>0</v>
      </c>
      <c r="BL144" s="16" t="s">
        <v>207</v>
      </c>
      <c r="BM144" s="143" t="s">
        <v>228</v>
      </c>
    </row>
    <row r="145" spans="1:65" s="2" customFormat="1">
      <c r="A145" s="187"/>
      <c r="B145" s="32"/>
      <c r="C145" s="187"/>
      <c r="D145" s="145" t="s">
        <v>123</v>
      </c>
      <c r="E145" s="187"/>
      <c r="F145" s="146" t="s">
        <v>229</v>
      </c>
      <c r="G145" s="187"/>
      <c r="H145" s="187"/>
      <c r="I145" s="147"/>
      <c r="J145" s="187"/>
      <c r="K145" s="187"/>
      <c r="L145" s="32"/>
      <c r="M145" s="148"/>
      <c r="N145" s="149"/>
      <c r="O145" s="52"/>
      <c r="P145" s="52"/>
      <c r="Q145" s="52"/>
      <c r="R145" s="52"/>
      <c r="S145" s="52"/>
      <c r="T145" s="53"/>
      <c r="U145" s="187"/>
      <c r="V145" s="187"/>
      <c r="W145" s="187"/>
      <c r="X145" s="187"/>
      <c r="Y145" s="187"/>
      <c r="Z145" s="187"/>
      <c r="AA145" s="187"/>
      <c r="AB145" s="187"/>
      <c r="AC145" s="187"/>
      <c r="AD145" s="187"/>
      <c r="AE145" s="187"/>
      <c r="AT145" s="16" t="s">
        <v>123</v>
      </c>
      <c r="AU145" s="16" t="s">
        <v>76</v>
      </c>
    </row>
    <row r="146" spans="1:65" s="2" customFormat="1">
      <c r="A146" s="187"/>
      <c r="B146" s="32"/>
      <c r="C146" s="187"/>
      <c r="D146" s="150" t="s">
        <v>125</v>
      </c>
      <c r="E146" s="187"/>
      <c r="F146" s="151" t="s">
        <v>230</v>
      </c>
      <c r="G146" s="187"/>
      <c r="H146" s="187"/>
      <c r="I146" s="147"/>
      <c r="J146" s="187"/>
      <c r="K146" s="187"/>
      <c r="L146" s="32"/>
      <c r="M146" s="148"/>
      <c r="N146" s="149"/>
      <c r="O146" s="52"/>
      <c r="P146" s="52"/>
      <c r="Q146" s="52"/>
      <c r="R146" s="52"/>
      <c r="S146" s="52"/>
      <c r="T146" s="53"/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87"/>
      <c r="AE146" s="187"/>
      <c r="AT146" s="16" t="s">
        <v>125</v>
      </c>
      <c r="AU146" s="16" t="s">
        <v>76</v>
      </c>
    </row>
    <row r="147" spans="1:65" s="2" customFormat="1" ht="16.5" customHeight="1">
      <c r="A147" s="187"/>
      <c r="B147" s="131"/>
      <c r="C147" s="132" t="s">
        <v>207</v>
      </c>
      <c r="D147" s="132" t="s">
        <v>116</v>
      </c>
      <c r="E147" s="133" t="s">
        <v>232</v>
      </c>
      <c r="F147" s="134" t="s">
        <v>233</v>
      </c>
      <c r="G147" s="135" t="s">
        <v>227</v>
      </c>
      <c r="H147" s="136">
        <v>1</v>
      </c>
      <c r="I147" s="137"/>
      <c r="J147" s="138">
        <f>ROUND(I147*H147,2)</f>
        <v>0</v>
      </c>
      <c r="K147" s="134" t="s">
        <v>120</v>
      </c>
      <c r="L147" s="32"/>
      <c r="M147" s="139" t="s">
        <v>3</v>
      </c>
      <c r="N147" s="140" t="s">
        <v>40</v>
      </c>
      <c r="O147" s="52"/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  <c r="AR147" s="143" t="s">
        <v>207</v>
      </c>
      <c r="AT147" s="143" t="s">
        <v>116</v>
      </c>
      <c r="AU147" s="143" t="s">
        <v>76</v>
      </c>
      <c r="AY147" s="16" t="s">
        <v>113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6" t="s">
        <v>74</v>
      </c>
      <c r="BK147" s="144">
        <f>ROUND(I147*H147,2)</f>
        <v>0</v>
      </c>
      <c r="BL147" s="16" t="s">
        <v>207</v>
      </c>
      <c r="BM147" s="143" t="s">
        <v>234</v>
      </c>
    </row>
    <row r="148" spans="1:65" s="2" customFormat="1">
      <c r="A148" s="187"/>
      <c r="B148" s="32"/>
      <c r="C148" s="187"/>
      <c r="D148" s="145" t="s">
        <v>123</v>
      </c>
      <c r="E148" s="187"/>
      <c r="F148" s="146" t="s">
        <v>235</v>
      </c>
      <c r="G148" s="187"/>
      <c r="H148" s="187"/>
      <c r="I148" s="147"/>
      <c r="J148" s="187"/>
      <c r="K148" s="187"/>
      <c r="L148" s="32"/>
      <c r="M148" s="148"/>
      <c r="N148" s="149"/>
      <c r="O148" s="52"/>
      <c r="P148" s="52"/>
      <c r="Q148" s="52"/>
      <c r="R148" s="52"/>
      <c r="S148" s="52"/>
      <c r="T148" s="53"/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T148" s="16" t="s">
        <v>123</v>
      </c>
      <c r="AU148" s="16" t="s">
        <v>76</v>
      </c>
    </row>
    <row r="149" spans="1:65" s="2" customFormat="1">
      <c r="A149" s="187"/>
      <c r="B149" s="32"/>
      <c r="C149" s="187"/>
      <c r="D149" s="150" t="s">
        <v>125</v>
      </c>
      <c r="E149" s="187"/>
      <c r="F149" s="151" t="s">
        <v>236</v>
      </c>
      <c r="G149" s="187"/>
      <c r="H149" s="187"/>
      <c r="I149" s="147"/>
      <c r="J149" s="187"/>
      <c r="K149" s="187"/>
      <c r="L149" s="32"/>
      <c r="M149" s="148"/>
      <c r="N149" s="149"/>
      <c r="O149" s="52"/>
      <c r="P149" s="52"/>
      <c r="Q149" s="52"/>
      <c r="R149" s="52"/>
      <c r="S149" s="52"/>
      <c r="T149" s="53"/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87"/>
      <c r="AE149" s="187"/>
      <c r="AT149" s="16" t="s">
        <v>125</v>
      </c>
      <c r="AU149" s="16" t="s">
        <v>76</v>
      </c>
    </row>
    <row r="150" spans="1:65" s="2" customFormat="1" ht="16.5" customHeight="1">
      <c r="A150" s="187"/>
      <c r="B150" s="131"/>
      <c r="C150" s="132" t="s">
        <v>231</v>
      </c>
      <c r="D150" s="132" t="s">
        <v>116</v>
      </c>
      <c r="E150" s="133" t="s">
        <v>238</v>
      </c>
      <c r="F150" s="134" t="s">
        <v>239</v>
      </c>
      <c r="G150" s="135" t="s">
        <v>227</v>
      </c>
      <c r="H150" s="136">
        <v>1</v>
      </c>
      <c r="I150" s="137"/>
      <c r="J150" s="138">
        <f>ROUND(I150*H150,2)</f>
        <v>0</v>
      </c>
      <c r="K150" s="134" t="s">
        <v>120</v>
      </c>
      <c r="L150" s="32"/>
      <c r="M150" s="139" t="s">
        <v>3</v>
      </c>
      <c r="N150" s="140" t="s">
        <v>40</v>
      </c>
      <c r="O150" s="52"/>
      <c r="P150" s="141">
        <f>O150*H150</f>
        <v>0</v>
      </c>
      <c r="Q150" s="141">
        <v>2.7E-4</v>
      </c>
      <c r="R150" s="141">
        <f>Q150*H150</f>
        <v>2.7E-4</v>
      </c>
      <c r="S150" s="141">
        <v>0</v>
      </c>
      <c r="T150" s="142">
        <f>S150*H150</f>
        <v>0</v>
      </c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R150" s="143" t="s">
        <v>207</v>
      </c>
      <c r="AT150" s="143" t="s">
        <v>116</v>
      </c>
      <c r="AU150" s="143" t="s">
        <v>76</v>
      </c>
      <c r="AY150" s="16" t="s">
        <v>113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6" t="s">
        <v>74</v>
      </c>
      <c r="BK150" s="144">
        <f>ROUND(I150*H150,2)</f>
        <v>0</v>
      </c>
      <c r="BL150" s="16" t="s">
        <v>207</v>
      </c>
      <c r="BM150" s="143" t="s">
        <v>240</v>
      </c>
    </row>
    <row r="151" spans="1:65" s="2" customFormat="1" ht="19.5">
      <c r="A151" s="187"/>
      <c r="B151" s="32"/>
      <c r="C151" s="187"/>
      <c r="D151" s="145" t="s">
        <v>123</v>
      </c>
      <c r="E151" s="187"/>
      <c r="F151" s="146" t="s">
        <v>241</v>
      </c>
      <c r="G151" s="187"/>
      <c r="H151" s="187"/>
      <c r="I151" s="147"/>
      <c r="J151" s="187"/>
      <c r="K151" s="187"/>
      <c r="L151" s="32"/>
      <c r="M151" s="148"/>
      <c r="N151" s="149"/>
      <c r="O151" s="52"/>
      <c r="P151" s="52"/>
      <c r="Q151" s="52"/>
      <c r="R151" s="52"/>
      <c r="S151" s="52"/>
      <c r="T151" s="53"/>
      <c r="U151" s="187"/>
      <c r="V151" s="187"/>
      <c r="W151" s="187"/>
      <c r="X151" s="187"/>
      <c r="Y151" s="187"/>
      <c r="Z151" s="187"/>
      <c r="AA151" s="187"/>
      <c r="AB151" s="187"/>
      <c r="AC151" s="187"/>
      <c r="AD151" s="187"/>
      <c r="AE151" s="187"/>
      <c r="AT151" s="16" t="s">
        <v>123</v>
      </c>
      <c r="AU151" s="16" t="s">
        <v>76</v>
      </c>
    </row>
    <row r="152" spans="1:65" s="2" customFormat="1">
      <c r="A152" s="187"/>
      <c r="B152" s="32"/>
      <c r="C152" s="187"/>
      <c r="D152" s="150" t="s">
        <v>125</v>
      </c>
      <c r="E152" s="187"/>
      <c r="F152" s="151" t="s">
        <v>242</v>
      </c>
      <c r="G152" s="187"/>
      <c r="H152" s="187"/>
      <c r="I152" s="147"/>
      <c r="J152" s="187"/>
      <c r="K152" s="187"/>
      <c r="L152" s="32"/>
      <c r="M152" s="148"/>
      <c r="N152" s="149"/>
      <c r="O152" s="52"/>
      <c r="P152" s="52"/>
      <c r="Q152" s="52"/>
      <c r="R152" s="52"/>
      <c r="S152" s="52"/>
      <c r="T152" s="53"/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87"/>
      <c r="AE152" s="187"/>
      <c r="AT152" s="16" t="s">
        <v>125</v>
      </c>
      <c r="AU152" s="16" t="s">
        <v>76</v>
      </c>
    </row>
    <row r="153" spans="1:65" s="2" customFormat="1" ht="16.5" customHeight="1">
      <c r="A153" s="187"/>
      <c r="B153" s="131"/>
      <c r="C153" s="132" t="s">
        <v>237</v>
      </c>
      <c r="D153" s="132" t="s">
        <v>116</v>
      </c>
      <c r="E153" s="133" t="s">
        <v>244</v>
      </c>
      <c r="F153" s="134" t="s">
        <v>245</v>
      </c>
      <c r="G153" s="135" t="s">
        <v>227</v>
      </c>
      <c r="H153" s="136">
        <v>1</v>
      </c>
      <c r="I153" s="137"/>
      <c r="J153" s="138">
        <f>ROUND(I153*H153,2)</f>
        <v>0</v>
      </c>
      <c r="K153" s="134" t="s">
        <v>120</v>
      </c>
      <c r="L153" s="32"/>
      <c r="M153" s="139" t="s">
        <v>3</v>
      </c>
      <c r="N153" s="140" t="s">
        <v>40</v>
      </c>
      <c r="O153" s="52"/>
      <c r="P153" s="141">
        <f>O153*H153</f>
        <v>0</v>
      </c>
      <c r="Q153" s="141">
        <v>1E-3</v>
      </c>
      <c r="R153" s="141">
        <f>Q153*H153</f>
        <v>1E-3</v>
      </c>
      <c r="S153" s="141">
        <v>0</v>
      </c>
      <c r="T153" s="142">
        <f>S153*H153</f>
        <v>0</v>
      </c>
      <c r="U153" s="187"/>
      <c r="V153" s="187"/>
      <c r="W153" s="187"/>
      <c r="X153" s="187"/>
      <c r="Y153" s="187"/>
      <c r="Z153" s="187"/>
      <c r="AA153" s="187"/>
      <c r="AB153" s="187"/>
      <c r="AC153" s="187"/>
      <c r="AD153" s="187"/>
      <c r="AE153" s="187"/>
      <c r="AR153" s="143" t="s">
        <v>207</v>
      </c>
      <c r="AT153" s="143" t="s">
        <v>116</v>
      </c>
      <c r="AU153" s="143" t="s">
        <v>76</v>
      </c>
      <c r="AY153" s="16" t="s">
        <v>113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6" t="s">
        <v>74</v>
      </c>
      <c r="BK153" s="144">
        <f>ROUND(I153*H153,2)</f>
        <v>0</v>
      </c>
      <c r="BL153" s="16" t="s">
        <v>207</v>
      </c>
      <c r="BM153" s="143" t="s">
        <v>246</v>
      </c>
    </row>
    <row r="154" spans="1:65" s="2" customFormat="1" ht="19.5">
      <c r="A154" s="187"/>
      <c r="B154" s="32"/>
      <c r="C154" s="187"/>
      <c r="D154" s="145" t="s">
        <v>123</v>
      </c>
      <c r="E154" s="187"/>
      <c r="F154" s="146" t="s">
        <v>247</v>
      </c>
      <c r="G154" s="187"/>
      <c r="H154" s="187"/>
      <c r="I154" s="147"/>
      <c r="J154" s="187"/>
      <c r="K154" s="187"/>
      <c r="L154" s="32"/>
      <c r="M154" s="148"/>
      <c r="N154" s="149"/>
      <c r="O154" s="52"/>
      <c r="P154" s="52"/>
      <c r="Q154" s="52"/>
      <c r="R154" s="52"/>
      <c r="S154" s="52"/>
      <c r="T154" s="53"/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87"/>
      <c r="AE154" s="187"/>
      <c r="AT154" s="16" t="s">
        <v>123</v>
      </c>
      <c r="AU154" s="16" t="s">
        <v>76</v>
      </c>
    </row>
    <row r="155" spans="1:65" s="2" customFormat="1">
      <c r="A155" s="187"/>
      <c r="B155" s="32"/>
      <c r="C155" s="187"/>
      <c r="D155" s="150" t="s">
        <v>125</v>
      </c>
      <c r="E155" s="187"/>
      <c r="F155" s="151" t="s">
        <v>248</v>
      </c>
      <c r="G155" s="187"/>
      <c r="H155" s="187"/>
      <c r="I155" s="147"/>
      <c r="J155" s="187"/>
      <c r="K155" s="187"/>
      <c r="L155" s="32"/>
      <c r="M155" s="148"/>
      <c r="N155" s="149"/>
      <c r="O155" s="52"/>
      <c r="P155" s="52"/>
      <c r="Q155" s="52"/>
      <c r="R155" s="52"/>
      <c r="S155" s="52"/>
      <c r="T155" s="53"/>
      <c r="U155" s="187"/>
      <c r="V155" s="187"/>
      <c r="W155" s="187"/>
      <c r="X155" s="187"/>
      <c r="Y155" s="187"/>
      <c r="Z155" s="187"/>
      <c r="AA155" s="187"/>
      <c r="AB155" s="187"/>
      <c r="AC155" s="187"/>
      <c r="AD155" s="187"/>
      <c r="AE155" s="187"/>
      <c r="AT155" s="16" t="s">
        <v>125</v>
      </c>
      <c r="AU155" s="16" t="s">
        <v>76</v>
      </c>
    </row>
    <row r="156" spans="1:65" s="2" customFormat="1" ht="24.2" customHeight="1">
      <c r="A156" s="187"/>
      <c r="B156" s="131"/>
      <c r="C156" s="132" t="s">
        <v>243</v>
      </c>
      <c r="D156" s="132" t="s">
        <v>116</v>
      </c>
      <c r="E156" s="133" t="s">
        <v>250</v>
      </c>
      <c r="F156" s="134" t="s">
        <v>251</v>
      </c>
      <c r="G156" s="135" t="s">
        <v>227</v>
      </c>
      <c r="H156" s="136">
        <v>1</v>
      </c>
      <c r="I156" s="137"/>
      <c r="J156" s="138">
        <f>ROUND(I156*H156,2)</f>
        <v>0</v>
      </c>
      <c r="K156" s="134" t="s">
        <v>120</v>
      </c>
      <c r="L156" s="32"/>
      <c r="M156" s="139" t="s">
        <v>3</v>
      </c>
      <c r="N156" s="140" t="s">
        <v>40</v>
      </c>
      <c r="O156" s="52"/>
      <c r="P156" s="141">
        <f>O156*H156</f>
        <v>0</v>
      </c>
      <c r="Q156" s="141">
        <v>0</v>
      </c>
      <c r="R156" s="141">
        <f>Q156*H156</f>
        <v>0</v>
      </c>
      <c r="S156" s="141">
        <v>4.2849999999999999E-2</v>
      </c>
      <c r="T156" s="142">
        <f>S156*H156</f>
        <v>4.2849999999999999E-2</v>
      </c>
      <c r="U156" s="187"/>
      <c r="V156" s="187"/>
      <c r="W156" s="187"/>
      <c r="X156" s="187"/>
      <c r="Y156" s="187"/>
      <c r="Z156" s="187"/>
      <c r="AA156" s="187"/>
      <c r="AB156" s="187"/>
      <c r="AC156" s="187"/>
      <c r="AD156" s="187"/>
      <c r="AE156" s="187"/>
      <c r="AR156" s="143" t="s">
        <v>207</v>
      </c>
      <c r="AT156" s="143" t="s">
        <v>116</v>
      </c>
      <c r="AU156" s="143" t="s">
        <v>76</v>
      </c>
      <c r="AY156" s="16" t="s">
        <v>113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6" t="s">
        <v>74</v>
      </c>
      <c r="BK156" s="144">
        <f>ROUND(I156*H156,2)</f>
        <v>0</v>
      </c>
      <c r="BL156" s="16" t="s">
        <v>207</v>
      </c>
      <c r="BM156" s="143" t="s">
        <v>252</v>
      </c>
    </row>
    <row r="157" spans="1:65" s="2" customFormat="1" ht="19.5">
      <c r="A157" s="187"/>
      <c r="B157" s="32"/>
      <c r="C157" s="187"/>
      <c r="D157" s="145" t="s">
        <v>123</v>
      </c>
      <c r="E157" s="187"/>
      <c r="F157" s="146" t="s">
        <v>253</v>
      </c>
      <c r="G157" s="187"/>
      <c r="H157" s="187"/>
      <c r="I157" s="147"/>
      <c r="J157" s="187"/>
      <c r="K157" s="187"/>
      <c r="L157" s="32"/>
      <c r="M157" s="148"/>
      <c r="N157" s="149"/>
      <c r="O157" s="52"/>
      <c r="P157" s="52"/>
      <c r="Q157" s="52"/>
      <c r="R157" s="52"/>
      <c r="S157" s="52"/>
      <c r="T157" s="53"/>
      <c r="U157" s="187"/>
      <c r="V157" s="187"/>
      <c r="W157" s="187"/>
      <c r="X157" s="187"/>
      <c r="Y157" s="187"/>
      <c r="Z157" s="187"/>
      <c r="AA157" s="187"/>
      <c r="AB157" s="187"/>
      <c r="AC157" s="187"/>
      <c r="AD157" s="187"/>
      <c r="AE157" s="187"/>
      <c r="AT157" s="16" t="s">
        <v>123</v>
      </c>
      <c r="AU157" s="16" t="s">
        <v>76</v>
      </c>
    </row>
    <row r="158" spans="1:65" s="2" customFormat="1">
      <c r="A158" s="187"/>
      <c r="B158" s="32"/>
      <c r="C158" s="187"/>
      <c r="D158" s="150" t="s">
        <v>125</v>
      </c>
      <c r="E158" s="187"/>
      <c r="F158" s="151" t="s">
        <v>254</v>
      </c>
      <c r="G158" s="187"/>
      <c r="H158" s="187"/>
      <c r="I158" s="147"/>
      <c r="J158" s="187"/>
      <c r="K158" s="187"/>
      <c r="L158" s="32"/>
      <c r="M158" s="148"/>
      <c r="N158" s="149"/>
      <c r="O158" s="52"/>
      <c r="P158" s="52"/>
      <c r="Q158" s="52"/>
      <c r="R158" s="52"/>
      <c r="S158" s="52"/>
      <c r="T158" s="53"/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87"/>
      <c r="AE158" s="187"/>
      <c r="AT158" s="16" t="s">
        <v>125</v>
      </c>
      <c r="AU158" s="16" t="s">
        <v>76</v>
      </c>
    </row>
    <row r="159" spans="1:65" s="2" customFormat="1" ht="24.2" customHeight="1">
      <c r="A159" s="187"/>
      <c r="B159" s="131"/>
      <c r="C159" s="132" t="s">
        <v>249</v>
      </c>
      <c r="D159" s="132" t="s">
        <v>116</v>
      </c>
      <c r="E159" s="133" t="s">
        <v>255</v>
      </c>
      <c r="F159" s="134" t="s">
        <v>256</v>
      </c>
      <c r="G159" s="135" t="s">
        <v>227</v>
      </c>
      <c r="H159" s="136">
        <v>1</v>
      </c>
      <c r="I159" s="137"/>
      <c r="J159" s="138">
        <f>ROUND(I159*H159,2)</f>
        <v>0</v>
      </c>
      <c r="K159" s="134" t="s">
        <v>120</v>
      </c>
      <c r="L159" s="32"/>
      <c r="M159" s="139" t="s">
        <v>3</v>
      </c>
      <c r="N159" s="140" t="s">
        <v>40</v>
      </c>
      <c r="O159" s="52"/>
      <c r="P159" s="141">
        <f>O159*H159</f>
        <v>0</v>
      </c>
      <c r="Q159" s="141">
        <v>4.3800000000000002E-3</v>
      </c>
      <c r="R159" s="141">
        <f>Q159*H159</f>
        <v>4.3800000000000002E-3</v>
      </c>
      <c r="S159" s="141">
        <v>0</v>
      </c>
      <c r="T159" s="142">
        <f>S159*H159</f>
        <v>0</v>
      </c>
      <c r="U159" s="187"/>
      <c r="V159" s="187"/>
      <c r="W159" s="187"/>
      <c r="X159" s="187"/>
      <c r="Y159" s="187"/>
      <c r="Z159" s="187"/>
      <c r="AA159" s="187"/>
      <c r="AB159" s="187"/>
      <c r="AC159" s="187"/>
      <c r="AD159" s="187"/>
      <c r="AE159" s="187"/>
      <c r="AR159" s="143" t="s">
        <v>207</v>
      </c>
      <c r="AT159" s="143" t="s">
        <v>116</v>
      </c>
      <c r="AU159" s="143" t="s">
        <v>76</v>
      </c>
      <c r="AY159" s="16" t="s">
        <v>113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6" t="s">
        <v>74</v>
      </c>
      <c r="BK159" s="144">
        <f>ROUND(I159*H159,2)</f>
        <v>0</v>
      </c>
      <c r="BL159" s="16" t="s">
        <v>207</v>
      </c>
      <c r="BM159" s="143" t="s">
        <v>257</v>
      </c>
    </row>
    <row r="160" spans="1:65" s="2" customFormat="1" ht="19.5">
      <c r="A160" s="187"/>
      <c r="B160" s="32"/>
      <c r="C160" s="187"/>
      <c r="D160" s="145" t="s">
        <v>123</v>
      </c>
      <c r="E160" s="187"/>
      <c r="F160" s="146" t="s">
        <v>258</v>
      </c>
      <c r="G160" s="187"/>
      <c r="H160" s="187"/>
      <c r="I160" s="147"/>
      <c r="J160" s="187"/>
      <c r="K160" s="187"/>
      <c r="L160" s="32"/>
      <c r="M160" s="148"/>
      <c r="N160" s="149"/>
      <c r="O160" s="52"/>
      <c r="P160" s="52"/>
      <c r="Q160" s="52"/>
      <c r="R160" s="52"/>
      <c r="S160" s="52"/>
      <c r="T160" s="53"/>
      <c r="U160" s="187"/>
      <c r="V160" s="187"/>
      <c r="W160" s="187"/>
      <c r="X160" s="187"/>
      <c r="Y160" s="187"/>
      <c r="Z160" s="187"/>
      <c r="AA160" s="187"/>
      <c r="AB160" s="187"/>
      <c r="AC160" s="187"/>
      <c r="AD160" s="187"/>
      <c r="AE160" s="187"/>
      <c r="AT160" s="16" t="s">
        <v>123</v>
      </c>
      <c r="AU160" s="16" t="s">
        <v>76</v>
      </c>
    </row>
    <row r="161" spans="1:65" s="2" customFormat="1">
      <c r="A161" s="187"/>
      <c r="B161" s="32"/>
      <c r="C161" s="187"/>
      <c r="D161" s="150" t="s">
        <v>125</v>
      </c>
      <c r="E161" s="187"/>
      <c r="F161" s="151" t="s">
        <v>259</v>
      </c>
      <c r="G161" s="187"/>
      <c r="H161" s="187"/>
      <c r="I161" s="147"/>
      <c r="J161" s="187"/>
      <c r="K161" s="187"/>
      <c r="L161" s="32"/>
      <c r="M161" s="148"/>
      <c r="N161" s="149"/>
      <c r="O161" s="52"/>
      <c r="P161" s="52"/>
      <c r="Q161" s="52"/>
      <c r="R161" s="52"/>
      <c r="S161" s="52"/>
      <c r="T161" s="53"/>
      <c r="U161" s="187"/>
      <c r="V161" s="187"/>
      <c r="W161" s="187"/>
      <c r="X161" s="187"/>
      <c r="Y161" s="187"/>
      <c r="Z161" s="187"/>
      <c r="AA161" s="187"/>
      <c r="AB161" s="187"/>
      <c r="AC161" s="187"/>
      <c r="AD161" s="187"/>
      <c r="AE161" s="187"/>
      <c r="AT161" s="16" t="s">
        <v>125</v>
      </c>
      <c r="AU161" s="16" t="s">
        <v>76</v>
      </c>
    </row>
    <row r="162" spans="1:65" s="2" customFormat="1" ht="24.2" customHeight="1">
      <c r="A162" s="187"/>
      <c r="B162" s="131"/>
      <c r="C162" s="132" t="s">
        <v>8</v>
      </c>
      <c r="D162" s="132" t="s">
        <v>116</v>
      </c>
      <c r="E162" s="133" t="s">
        <v>261</v>
      </c>
      <c r="F162" s="134" t="s">
        <v>262</v>
      </c>
      <c r="G162" s="135" t="s">
        <v>172</v>
      </c>
      <c r="H162" s="136">
        <v>6.0000000000000001E-3</v>
      </c>
      <c r="I162" s="137"/>
      <c r="J162" s="138">
        <f>ROUND(I162*H162,2)</f>
        <v>0</v>
      </c>
      <c r="K162" s="134" t="s">
        <v>120</v>
      </c>
      <c r="L162" s="32"/>
      <c r="M162" s="139" t="s">
        <v>3</v>
      </c>
      <c r="N162" s="140" t="s">
        <v>40</v>
      </c>
      <c r="O162" s="52"/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U162" s="187"/>
      <c r="V162" s="187"/>
      <c r="W162" s="187"/>
      <c r="X162" s="187"/>
      <c r="Y162" s="187"/>
      <c r="Z162" s="187"/>
      <c r="AA162" s="187"/>
      <c r="AB162" s="187"/>
      <c r="AC162" s="187"/>
      <c r="AD162" s="187"/>
      <c r="AE162" s="187"/>
      <c r="AR162" s="143" t="s">
        <v>207</v>
      </c>
      <c r="AT162" s="143" t="s">
        <v>116</v>
      </c>
      <c r="AU162" s="143" t="s">
        <v>76</v>
      </c>
      <c r="AY162" s="16" t="s">
        <v>113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6" t="s">
        <v>74</v>
      </c>
      <c r="BK162" s="144">
        <f>ROUND(I162*H162,2)</f>
        <v>0</v>
      </c>
      <c r="BL162" s="16" t="s">
        <v>207</v>
      </c>
      <c r="BM162" s="143" t="s">
        <v>263</v>
      </c>
    </row>
    <row r="163" spans="1:65" s="2" customFormat="1" ht="29.25">
      <c r="A163" s="187"/>
      <c r="B163" s="32"/>
      <c r="C163" s="187"/>
      <c r="D163" s="145" t="s">
        <v>123</v>
      </c>
      <c r="E163" s="187"/>
      <c r="F163" s="146" t="s">
        <v>264</v>
      </c>
      <c r="G163" s="187"/>
      <c r="H163" s="187"/>
      <c r="I163" s="147"/>
      <c r="J163" s="187"/>
      <c r="K163" s="187"/>
      <c r="L163" s="32"/>
      <c r="M163" s="148"/>
      <c r="N163" s="149"/>
      <c r="O163" s="52"/>
      <c r="P163" s="52"/>
      <c r="Q163" s="52"/>
      <c r="R163" s="52"/>
      <c r="S163" s="52"/>
      <c r="T163" s="53"/>
      <c r="U163" s="187"/>
      <c r="V163" s="187"/>
      <c r="W163" s="187"/>
      <c r="X163" s="187"/>
      <c r="Y163" s="187"/>
      <c r="Z163" s="187"/>
      <c r="AA163" s="187"/>
      <c r="AB163" s="187"/>
      <c r="AC163" s="187"/>
      <c r="AD163" s="187"/>
      <c r="AE163" s="187"/>
      <c r="AT163" s="16" t="s">
        <v>123</v>
      </c>
      <c r="AU163" s="16" t="s">
        <v>76</v>
      </c>
    </row>
    <row r="164" spans="1:65" s="2" customFormat="1">
      <c r="A164" s="187"/>
      <c r="B164" s="32"/>
      <c r="C164" s="187"/>
      <c r="D164" s="150" t="s">
        <v>125</v>
      </c>
      <c r="E164" s="187"/>
      <c r="F164" s="151" t="s">
        <v>265</v>
      </c>
      <c r="G164" s="187"/>
      <c r="H164" s="187"/>
      <c r="I164" s="147"/>
      <c r="J164" s="187"/>
      <c r="K164" s="187"/>
      <c r="L164" s="32"/>
      <c r="M164" s="148"/>
      <c r="N164" s="149"/>
      <c r="O164" s="52"/>
      <c r="P164" s="52"/>
      <c r="Q164" s="52"/>
      <c r="R164" s="52"/>
      <c r="S164" s="52"/>
      <c r="T164" s="53"/>
      <c r="U164" s="187"/>
      <c r="V164" s="187"/>
      <c r="W164" s="187"/>
      <c r="X164" s="187"/>
      <c r="Y164" s="187"/>
      <c r="Z164" s="187"/>
      <c r="AA164" s="187"/>
      <c r="AB164" s="187"/>
      <c r="AC164" s="187"/>
      <c r="AD164" s="187"/>
      <c r="AE164" s="187"/>
      <c r="AT164" s="16" t="s">
        <v>125</v>
      </c>
      <c r="AU164" s="16" t="s">
        <v>76</v>
      </c>
    </row>
    <row r="165" spans="1:65" s="2" customFormat="1" ht="33" customHeight="1">
      <c r="A165" s="187"/>
      <c r="B165" s="131"/>
      <c r="C165" s="132" t="s">
        <v>260</v>
      </c>
      <c r="D165" s="132" t="s">
        <v>116</v>
      </c>
      <c r="E165" s="133" t="s">
        <v>267</v>
      </c>
      <c r="F165" s="134" t="s">
        <v>268</v>
      </c>
      <c r="G165" s="135" t="s">
        <v>172</v>
      </c>
      <c r="H165" s="136">
        <v>6.0000000000000001E-3</v>
      </c>
      <c r="I165" s="137"/>
      <c r="J165" s="138">
        <f>ROUND(I165*H165,2)</f>
        <v>0</v>
      </c>
      <c r="K165" s="134" t="s">
        <v>120</v>
      </c>
      <c r="L165" s="32"/>
      <c r="M165" s="139" t="s">
        <v>3</v>
      </c>
      <c r="N165" s="140" t="s">
        <v>40</v>
      </c>
      <c r="O165" s="52"/>
      <c r="P165" s="141">
        <f>O165*H165</f>
        <v>0</v>
      </c>
      <c r="Q165" s="141">
        <v>0</v>
      </c>
      <c r="R165" s="141">
        <f>Q165*H165</f>
        <v>0</v>
      </c>
      <c r="S165" s="141">
        <v>0</v>
      </c>
      <c r="T165" s="142">
        <f>S165*H165</f>
        <v>0</v>
      </c>
      <c r="U165" s="187"/>
      <c r="V165" s="187"/>
      <c r="W165" s="187"/>
      <c r="X165" s="187"/>
      <c r="Y165" s="187"/>
      <c r="Z165" s="187"/>
      <c r="AA165" s="187"/>
      <c r="AB165" s="187"/>
      <c r="AC165" s="187"/>
      <c r="AD165" s="187"/>
      <c r="AE165" s="187"/>
      <c r="AR165" s="143" t="s">
        <v>207</v>
      </c>
      <c r="AT165" s="143" t="s">
        <v>116</v>
      </c>
      <c r="AU165" s="143" t="s">
        <v>76</v>
      </c>
      <c r="AY165" s="16" t="s">
        <v>113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6" t="s">
        <v>74</v>
      </c>
      <c r="BK165" s="144">
        <f>ROUND(I165*H165,2)</f>
        <v>0</v>
      </c>
      <c r="BL165" s="16" t="s">
        <v>207</v>
      </c>
      <c r="BM165" s="143" t="s">
        <v>269</v>
      </c>
    </row>
    <row r="166" spans="1:65" s="2" customFormat="1" ht="48.75">
      <c r="A166" s="187"/>
      <c r="B166" s="32"/>
      <c r="C166" s="187"/>
      <c r="D166" s="145" t="s">
        <v>123</v>
      </c>
      <c r="E166" s="187"/>
      <c r="F166" s="146" t="s">
        <v>270</v>
      </c>
      <c r="G166" s="187"/>
      <c r="H166" s="187"/>
      <c r="I166" s="147"/>
      <c r="J166" s="187"/>
      <c r="K166" s="187"/>
      <c r="L166" s="32"/>
      <c r="M166" s="148"/>
      <c r="N166" s="149"/>
      <c r="O166" s="52"/>
      <c r="P166" s="52"/>
      <c r="Q166" s="52"/>
      <c r="R166" s="52"/>
      <c r="S166" s="52"/>
      <c r="T166" s="53"/>
      <c r="U166" s="187"/>
      <c r="V166" s="187"/>
      <c r="W166" s="187"/>
      <c r="X166" s="187"/>
      <c r="Y166" s="187"/>
      <c r="Z166" s="187"/>
      <c r="AA166" s="187"/>
      <c r="AB166" s="187"/>
      <c r="AC166" s="187"/>
      <c r="AD166" s="187"/>
      <c r="AE166" s="187"/>
      <c r="AT166" s="16" t="s">
        <v>123</v>
      </c>
      <c r="AU166" s="16" t="s">
        <v>76</v>
      </c>
    </row>
    <row r="167" spans="1:65" s="2" customFormat="1">
      <c r="A167" s="187"/>
      <c r="B167" s="32"/>
      <c r="C167" s="187"/>
      <c r="D167" s="150" t="s">
        <v>125</v>
      </c>
      <c r="E167" s="187"/>
      <c r="F167" s="151" t="s">
        <v>271</v>
      </c>
      <c r="G167" s="187"/>
      <c r="H167" s="187"/>
      <c r="I167" s="147"/>
      <c r="J167" s="187"/>
      <c r="K167" s="187"/>
      <c r="L167" s="32"/>
      <c r="M167" s="148"/>
      <c r="N167" s="149"/>
      <c r="O167" s="52"/>
      <c r="P167" s="52"/>
      <c r="Q167" s="52"/>
      <c r="R167" s="52"/>
      <c r="S167" s="52"/>
      <c r="T167" s="53"/>
      <c r="U167" s="187"/>
      <c r="V167" s="187"/>
      <c r="W167" s="187"/>
      <c r="X167" s="187"/>
      <c r="Y167" s="187"/>
      <c r="Z167" s="187"/>
      <c r="AA167" s="187"/>
      <c r="AB167" s="187"/>
      <c r="AC167" s="187"/>
      <c r="AD167" s="187"/>
      <c r="AE167" s="187"/>
      <c r="AT167" s="16" t="s">
        <v>125</v>
      </c>
      <c r="AU167" s="16" t="s">
        <v>76</v>
      </c>
    </row>
    <row r="168" spans="1:65" s="12" customFormat="1" ht="22.9" customHeight="1">
      <c r="B168" s="118"/>
      <c r="D168" s="119" t="s">
        <v>68</v>
      </c>
      <c r="E168" s="129" t="s">
        <v>272</v>
      </c>
      <c r="F168" s="129" t="s">
        <v>273</v>
      </c>
      <c r="I168" s="121"/>
      <c r="J168" s="130">
        <f>BK168</f>
        <v>0</v>
      </c>
      <c r="L168" s="118"/>
      <c r="M168" s="123"/>
      <c r="N168" s="124"/>
      <c r="O168" s="124"/>
      <c r="P168" s="125">
        <f>SUM(P169:P195)</f>
        <v>0</v>
      </c>
      <c r="Q168" s="124"/>
      <c r="R168" s="125">
        <f>SUM(R169:R195)</f>
        <v>2.3300000000000005E-3</v>
      </c>
      <c r="S168" s="124"/>
      <c r="T168" s="126">
        <f>SUM(T169:T195)</f>
        <v>5.5999999999999995E-4</v>
      </c>
      <c r="AR168" s="119" t="s">
        <v>76</v>
      </c>
      <c r="AT168" s="127" t="s">
        <v>68</v>
      </c>
      <c r="AU168" s="127" t="s">
        <v>74</v>
      </c>
      <c r="AY168" s="119" t="s">
        <v>113</v>
      </c>
      <c r="BK168" s="128">
        <f>SUM(BK169:BK195)</f>
        <v>0</v>
      </c>
    </row>
    <row r="169" spans="1:65" s="2" customFormat="1" ht="16.5" customHeight="1">
      <c r="A169" s="187"/>
      <c r="B169" s="131"/>
      <c r="C169" s="132" t="s">
        <v>266</v>
      </c>
      <c r="D169" s="132" t="s">
        <v>116</v>
      </c>
      <c r="E169" s="133" t="s">
        <v>275</v>
      </c>
      <c r="F169" s="134" t="s">
        <v>276</v>
      </c>
      <c r="G169" s="135" t="s">
        <v>277</v>
      </c>
      <c r="H169" s="136">
        <v>2</v>
      </c>
      <c r="I169" s="137"/>
      <c r="J169" s="138">
        <f>ROUND(I169*H169,2)</f>
        <v>0</v>
      </c>
      <c r="K169" s="134" t="s">
        <v>120</v>
      </c>
      <c r="L169" s="32"/>
      <c r="M169" s="139" t="s">
        <v>3</v>
      </c>
      <c r="N169" s="140" t="s">
        <v>40</v>
      </c>
      <c r="O169" s="52"/>
      <c r="P169" s="141">
        <f>O169*H169</f>
        <v>0</v>
      </c>
      <c r="Q169" s="141">
        <v>0</v>
      </c>
      <c r="R169" s="141">
        <f>Q169*H169</f>
        <v>0</v>
      </c>
      <c r="S169" s="141">
        <v>2.7999999999999998E-4</v>
      </c>
      <c r="T169" s="142">
        <f>S169*H169</f>
        <v>5.5999999999999995E-4</v>
      </c>
      <c r="U169" s="187"/>
      <c r="V169" s="187"/>
      <c r="W169" s="187"/>
      <c r="X169" s="187"/>
      <c r="Y169" s="187"/>
      <c r="Z169" s="187"/>
      <c r="AA169" s="187"/>
      <c r="AB169" s="187"/>
      <c r="AC169" s="187"/>
      <c r="AD169" s="187"/>
      <c r="AE169" s="187"/>
      <c r="AR169" s="143" t="s">
        <v>207</v>
      </c>
      <c r="AT169" s="143" t="s">
        <v>116</v>
      </c>
      <c r="AU169" s="143" t="s">
        <v>76</v>
      </c>
      <c r="AY169" s="16" t="s">
        <v>113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6" t="s">
        <v>74</v>
      </c>
      <c r="BK169" s="144">
        <f>ROUND(I169*H169,2)</f>
        <v>0</v>
      </c>
      <c r="BL169" s="16" t="s">
        <v>207</v>
      </c>
      <c r="BM169" s="143" t="s">
        <v>278</v>
      </c>
    </row>
    <row r="170" spans="1:65" s="2" customFormat="1">
      <c r="A170" s="187"/>
      <c r="B170" s="32"/>
      <c r="C170" s="187"/>
      <c r="D170" s="145" t="s">
        <v>123</v>
      </c>
      <c r="E170" s="187"/>
      <c r="F170" s="146" t="s">
        <v>279</v>
      </c>
      <c r="G170" s="187"/>
      <c r="H170" s="187"/>
      <c r="I170" s="147"/>
      <c r="J170" s="187"/>
      <c r="K170" s="187"/>
      <c r="L170" s="32"/>
      <c r="M170" s="148"/>
      <c r="N170" s="149"/>
      <c r="O170" s="52"/>
      <c r="P170" s="52"/>
      <c r="Q170" s="52"/>
      <c r="R170" s="52"/>
      <c r="S170" s="52"/>
      <c r="T170" s="53"/>
      <c r="U170" s="187"/>
      <c r="V170" s="187"/>
      <c r="W170" s="187"/>
      <c r="X170" s="187"/>
      <c r="Y170" s="187"/>
      <c r="Z170" s="187"/>
      <c r="AA170" s="187"/>
      <c r="AB170" s="187"/>
      <c r="AC170" s="187"/>
      <c r="AD170" s="187"/>
      <c r="AE170" s="187"/>
      <c r="AT170" s="16" t="s">
        <v>123</v>
      </c>
      <c r="AU170" s="16" t="s">
        <v>76</v>
      </c>
    </row>
    <row r="171" spans="1:65" s="2" customFormat="1">
      <c r="A171" s="187"/>
      <c r="B171" s="32"/>
      <c r="C171" s="187"/>
      <c r="D171" s="150" t="s">
        <v>125</v>
      </c>
      <c r="E171" s="187"/>
      <c r="F171" s="151" t="s">
        <v>280</v>
      </c>
      <c r="G171" s="187"/>
      <c r="H171" s="187"/>
      <c r="I171" s="147"/>
      <c r="J171" s="187"/>
      <c r="K171" s="187"/>
      <c r="L171" s="32"/>
      <c r="M171" s="148"/>
      <c r="N171" s="149"/>
      <c r="O171" s="52"/>
      <c r="P171" s="52"/>
      <c r="Q171" s="52"/>
      <c r="R171" s="52"/>
      <c r="S171" s="52"/>
      <c r="T171" s="53"/>
      <c r="U171" s="187"/>
      <c r="V171" s="187"/>
      <c r="W171" s="187"/>
      <c r="X171" s="187"/>
      <c r="Y171" s="187"/>
      <c r="Z171" s="187"/>
      <c r="AA171" s="187"/>
      <c r="AB171" s="187"/>
      <c r="AC171" s="187"/>
      <c r="AD171" s="187"/>
      <c r="AE171" s="187"/>
      <c r="AT171" s="16" t="s">
        <v>125</v>
      </c>
      <c r="AU171" s="16" t="s">
        <v>76</v>
      </c>
    </row>
    <row r="172" spans="1:65" s="2" customFormat="1" ht="21.75" customHeight="1">
      <c r="A172" s="187"/>
      <c r="B172" s="131"/>
      <c r="C172" s="132" t="s">
        <v>274</v>
      </c>
      <c r="D172" s="132" t="s">
        <v>116</v>
      </c>
      <c r="E172" s="133" t="s">
        <v>282</v>
      </c>
      <c r="F172" s="134" t="s">
        <v>283</v>
      </c>
      <c r="G172" s="135" t="s">
        <v>227</v>
      </c>
      <c r="H172" s="136">
        <v>5</v>
      </c>
      <c r="I172" s="137"/>
      <c r="J172" s="138">
        <f>ROUND(I172*H172,2)</f>
        <v>0</v>
      </c>
      <c r="K172" s="134" t="s">
        <v>120</v>
      </c>
      <c r="L172" s="32"/>
      <c r="M172" s="139" t="s">
        <v>3</v>
      </c>
      <c r="N172" s="140" t="s">
        <v>40</v>
      </c>
      <c r="O172" s="52"/>
      <c r="P172" s="141">
        <f>O172*H172</f>
        <v>0</v>
      </c>
      <c r="Q172" s="141">
        <v>2.5000000000000001E-4</v>
      </c>
      <c r="R172" s="141">
        <f>Q172*H172</f>
        <v>1.25E-3</v>
      </c>
      <c r="S172" s="141">
        <v>0</v>
      </c>
      <c r="T172" s="142">
        <f>S172*H172</f>
        <v>0</v>
      </c>
      <c r="U172" s="187"/>
      <c r="V172" s="187"/>
      <c r="W172" s="187"/>
      <c r="X172" s="187"/>
      <c r="Y172" s="187"/>
      <c r="Z172" s="187"/>
      <c r="AA172" s="187"/>
      <c r="AB172" s="187"/>
      <c r="AC172" s="187"/>
      <c r="AD172" s="187"/>
      <c r="AE172" s="187"/>
      <c r="AR172" s="143" t="s">
        <v>207</v>
      </c>
      <c r="AT172" s="143" t="s">
        <v>116</v>
      </c>
      <c r="AU172" s="143" t="s">
        <v>76</v>
      </c>
      <c r="AY172" s="16" t="s">
        <v>113</v>
      </c>
      <c r="BE172" s="144">
        <f>IF(N172="základní",J172,0)</f>
        <v>0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6" t="s">
        <v>74</v>
      </c>
      <c r="BK172" s="144">
        <f>ROUND(I172*H172,2)</f>
        <v>0</v>
      </c>
      <c r="BL172" s="16" t="s">
        <v>207</v>
      </c>
      <c r="BM172" s="143" t="s">
        <v>284</v>
      </c>
    </row>
    <row r="173" spans="1:65" s="2" customFormat="1" ht="19.5">
      <c r="A173" s="187"/>
      <c r="B173" s="32"/>
      <c r="C173" s="187"/>
      <c r="D173" s="145" t="s">
        <v>123</v>
      </c>
      <c r="E173" s="187"/>
      <c r="F173" s="146" t="s">
        <v>285</v>
      </c>
      <c r="G173" s="187"/>
      <c r="H173" s="187"/>
      <c r="I173" s="147"/>
      <c r="J173" s="187"/>
      <c r="K173" s="187"/>
      <c r="L173" s="32"/>
      <c r="M173" s="148"/>
      <c r="N173" s="149"/>
      <c r="O173" s="52"/>
      <c r="P173" s="52"/>
      <c r="Q173" s="52"/>
      <c r="R173" s="52"/>
      <c r="S173" s="52"/>
      <c r="T173" s="53"/>
      <c r="U173" s="187"/>
      <c r="V173" s="187"/>
      <c r="W173" s="187"/>
      <c r="X173" s="187"/>
      <c r="Y173" s="187"/>
      <c r="Z173" s="187"/>
      <c r="AA173" s="187"/>
      <c r="AB173" s="187"/>
      <c r="AC173" s="187"/>
      <c r="AD173" s="187"/>
      <c r="AE173" s="187"/>
      <c r="AT173" s="16" t="s">
        <v>123</v>
      </c>
      <c r="AU173" s="16" t="s">
        <v>76</v>
      </c>
    </row>
    <row r="174" spans="1:65" s="2" customFormat="1">
      <c r="A174" s="187"/>
      <c r="B174" s="32"/>
      <c r="C174" s="187"/>
      <c r="D174" s="150" t="s">
        <v>125</v>
      </c>
      <c r="E174" s="187"/>
      <c r="F174" s="151" t="s">
        <v>286</v>
      </c>
      <c r="G174" s="187"/>
      <c r="H174" s="187"/>
      <c r="I174" s="147"/>
      <c r="J174" s="187"/>
      <c r="K174" s="187"/>
      <c r="L174" s="32"/>
      <c r="M174" s="148"/>
      <c r="N174" s="149"/>
      <c r="O174" s="52"/>
      <c r="P174" s="52"/>
      <c r="Q174" s="52"/>
      <c r="R174" s="52"/>
      <c r="S174" s="52"/>
      <c r="T174" s="53"/>
      <c r="U174" s="187"/>
      <c r="V174" s="187"/>
      <c r="W174" s="187"/>
      <c r="X174" s="187"/>
      <c r="Y174" s="187"/>
      <c r="Z174" s="187"/>
      <c r="AA174" s="187"/>
      <c r="AB174" s="187"/>
      <c r="AC174" s="187"/>
      <c r="AD174" s="187"/>
      <c r="AE174" s="187"/>
      <c r="AT174" s="16" t="s">
        <v>125</v>
      </c>
      <c r="AU174" s="16" t="s">
        <v>76</v>
      </c>
    </row>
    <row r="175" spans="1:65" s="2" customFormat="1" ht="21.75" customHeight="1">
      <c r="A175" s="187"/>
      <c r="B175" s="131"/>
      <c r="C175" s="132" t="s">
        <v>281</v>
      </c>
      <c r="D175" s="132" t="s">
        <v>116</v>
      </c>
      <c r="E175" s="133" t="s">
        <v>288</v>
      </c>
      <c r="F175" s="134" t="s">
        <v>289</v>
      </c>
      <c r="G175" s="135" t="s">
        <v>227</v>
      </c>
      <c r="H175" s="136">
        <v>4</v>
      </c>
      <c r="I175" s="137"/>
      <c r="J175" s="138">
        <f>ROUND(I175*H175,2)</f>
        <v>0</v>
      </c>
      <c r="K175" s="134" t="s">
        <v>120</v>
      </c>
      <c r="L175" s="32"/>
      <c r="M175" s="139" t="s">
        <v>3</v>
      </c>
      <c r="N175" s="140" t="s">
        <v>40</v>
      </c>
      <c r="O175" s="52"/>
      <c r="P175" s="141">
        <f>O175*H175</f>
        <v>0</v>
      </c>
      <c r="Q175" s="141">
        <v>0</v>
      </c>
      <c r="R175" s="141">
        <f>Q175*H175</f>
        <v>0</v>
      </c>
      <c r="S175" s="141">
        <v>0</v>
      </c>
      <c r="T175" s="142">
        <f>S175*H175</f>
        <v>0</v>
      </c>
      <c r="U175" s="187"/>
      <c r="V175" s="187"/>
      <c r="W175" s="187"/>
      <c r="X175" s="187"/>
      <c r="Y175" s="187"/>
      <c r="Z175" s="187"/>
      <c r="AA175" s="187"/>
      <c r="AB175" s="187"/>
      <c r="AC175" s="187"/>
      <c r="AD175" s="187"/>
      <c r="AE175" s="187"/>
      <c r="AR175" s="143" t="s">
        <v>207</v>
      </c>
      <c r="AT175" s="143" t="s">
        <v>116</v>
      </c>
      <c r="AU175" s="143" t="s">
        <v>76</v>
      </c>
      <c r="AY175" s="16" t="s">
        <v>113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6" t="s">
        <v>74</v>
      </c>
      <c r="BK175" s="144">
        <f>ROUND(I175*H175,2)</f>
        <v>0</v>
      </c>
      <c r="BL175" s="16" t="s">
        <v>207</v>
      </c>
      <c r="BM175" s="143" t="s">
        <v>290</v>
      </c>
    </row>
    <row r="176" spans="1:65" s="2" customFormat="1" ht="19.5">
      <c r="A176" s="187"/>
      <c r="B176" s="32"/>
      <c r="C176" s="187"/>
      <c r="D176" s="145" t="s">
        <v>123</v>
      </c>
      <c r="E176" s="187"/>
      <c r="F176" s="146" t="s">
        <v>291</v>
      </c>
      <c r="G176" s="187"/>
      <c r="H176" s="187"/>
      <c r="I176" s="147"/>
      <c r="J176" s="187"/>
      <c r="K176" s="187"/>
      <c r="L176" s="32"/>
      <c r="M176" s="148"/>
      <c r="N176" s="149"/>
      <c r="O176" s="52"/>
      <c r="P176" s="52"/>
      <c r="Q176" s="52"/>
      <c r="R176" s="52"/>
      <c r="S176" s="52"/>
      <c r="T176" s="53"/>
      <c r="U176" s="187"/>
      <c r="V176" s="187"/>
      <c r="W176" s="187"/>
      <c r="X176" s="187"/>
      <c r="Y176" s="187"/>
      <c r="Z176" s="187"/>
      <c r="AA176" s="187"/>
      <c r="AB176" s="187"/>
      <c r="AC176" s="187"/>
      <c r="AD176" s="187"/>
      <c r="AE176" s="187"/>
      <c r="AT176" s="16" t="s">
        <v>123</v>
      </c>
      <c r="AU176" s="16" t="s">
        <v>76</v>
      </c>
    </row>
    <row r="177" spans="1:65" s="2" customFormat="1">
      <c r="A177" s="187"/>
      <c r="B177" s="32"/>
      <c r="C177" s="187"/>
      <c r="D177" s="150" t="s">
        <v>125</v>
      </c>
      <c r="E177" s="187"/>
      <c r="F177" s="151" t="s">
        <v>292</v>
      </c>
      <c r="G177" s="187"/>
      <c r="H177" s="187"/>
      <c r="I177" s="147"/>
      <c r="J177" s="187"/>
      <c r="K177" s="187"/>
      <c r="L177" s="32"/>
      <c r="M177" s="148"/>
      <c r="N177" s="149"/>
      <c r="O177" s="52"/>
      <c r="P177" s="52"/>
      <c r="Q177" s="52"/>
      <c r="R177" s="52"/>
      <c r="S177" s="52"/>
      <c r="T177" s="53"/>
      <c r="U177" s="187"/>
      <c r="V177" s="187"/>
      <c r="W177" s="187"/>
      <c r="X177" s="187"/>
      <c r="Y177" s="187"/>
      <c r="Z177" s="187"/>
      <c r="AA177" s="187"/>
      <c r="AB177" s="187"/>
      <c r="AC177" s="187"/>
      <c r="AD177" s="187"/>
      <c r="AE177" s="187"/>
      <c r="AT177" s="16" t="s">
        <v>125</v>
      </c>
      <c r="AU177" s="16" t="s">
        <v>76</v>
      </c>
    </row>
    <row r="178" spans="1:65" s="2" customFormat="1" ht="24.2" customHeight="1">
      <c r="A178" s="187"/>
      <c r="B178" s="131"/>
      <c r="C178" s="132" t="s">
        <v>287</v>
      </c>
      <c r="D178" s="132" t="s">
        <v>116</v>
      </c>
      <c r="E178" s="133" t="s">
        <v>294</v>
      </c>
      <c r="F178" s="134" t="s">
        <v>295</v>
      </c>
      <c r="G178" s="135" t="s">
        <v>277</v>
      </c>
      <c r="H178" s="136">
        <v>2</v>
      </c>
      <c r="I178" s="137"/>
      <c r="J178" s="138">
        <f>ROUND(I178*H178,2)</f>
        <v>0</v>
      </c>
      <c r="K178" s="134" t="s">
        <v>120</v>
      </c>
      <c r="L178" s="32"/>
      <c r="M178" s="139" t="s">
        <v>3</v>
      </c>
      <c r="N178" s="140" t="s">
        <v>40</v>
      </c>
      <c r="O178" s="52"/>
      <c r="P178" s="141">
        <f>O178*H178</f>
        <v>0</v>
      </c>
      <c r="Q178" s="141">
        <v>5.0000000000000001E-4</v>
      </c>
      <c r="R178" s="141">
        <f>Q178*H178</f>
        <v>1E-3</v>
      </c>
      <c r="S178" s="141">
        <v>0</v>
      </c>
      <c r="T178" s="142">
        <f>S178*H178</f>
        <v>0</v>
      </c>
      <c r="U178" s="187"/>
      <c r="V178" s="187"/>
      <c r="W178" s="187"/>
      <c r="X178" s="187"/>
      <c r="Y178" s="187"/>
      <c r="Z178" s="187"/>
      <c r="AA178" s="187"/>
      <c r="AB178" s="187"/>
      <c r="AC178" s="187"/>
      <c r="AD178" s="187"/>
      <c r="AE178" s="187"/>
      <c r="AR178" s="143" t="s">
        <v>207</v>
      </c>
      <c r="AT178" s="143" t="s">
        <v>116</v>
      </c>
      <c r="AU178" s="143" t="s">
        <v>76</v>
      </c>
      <c r="AY178" s="16" t="s">
        <v>113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6" t="s">
        <v>74</v>
      </c>
      <c r="BK178" s="144">
        <f>ROUND(I178*H178,2)</f>
        <v>0</v>
      </c>
      <c r="BL178" s="16" t="s">
        <v>207</v>
      </c>
      <c r="BM178" s="143" t="s">
        <v>296</v>
      </c>
    </row>
    <row r="179" spans="1:65" s="2" customFormat="1" ht="19.5">
      <c r="A179" s="187"/>
      <c r="B179" s="32"/>
      <c r="C179" s="187"/>
      <c r="D179" s="145" t="s">
        <v>123</v>
      </c>
      <c r="E179" s="187"/>
      <c r="F179" s="146" t="s">
        <v>297</v>
      </c>
      <c r="G179" s="187"/>
      <c r="H179" s="187"/>
      <c r="I179" s="147"/>
      <c r="J179" s="187"/>
      <c r="K179" s="187"/>
      <c r="L179" s="32"/>
      <c r="M179" s="148"/>
      <c r="N179" s="149"/>
      <c r="O179" s="52"/>
      <c r="P179" s="52"/>
      <c r="Q179" s="52"/>
      <c r="R179" s="52"/>
      <c r="S179" s="52"/>
      <c r="T179" s="53"/>
      <c r="U179" s="187"/>
      <c r="V179" s="187"/>
      <c r="W179" s="187"/>
      <c r="X179" s="187"/>
      <c r="Y179" s="187"/>
      <c r="Z179" s="187"/>
      <c r="AA179" s="187"/>
      <c r="AB179" s="187"/>
      <c r="AC179" s="187"/>
      <c r="AD179" s="187"/>
      <c r="AE179" s="187"/>
      <c r="AT179" s="16" t="s">
        <v>123</v>
      </c>
      <c r="AU179" s="16" t="s">
        <v>76</v>
      </c>
    </row>
    <row r="180" spans="1:65" s="2" customFormat="1">
      <c r="A180" s="187"/>
      <c r="B180" s="32"/>
      <c r="C180" s="187"/>
      <c r="D180" s="150" t="s">
        <v>125</v>
      </c>
      <c r="E180" s="187"/>
      <c r="F180" s="151" t="s">
        <v>298</v>
      </c>
      <c r="G180" s="187"/>
      <c r="H180" s="187"/>
      <c r="I180" s="147"/>
      <c r="J180" s="187"/>
      <c r="K180" s="187"/>
      <c r="L180" s="32"/>
      <c r="M180" s="148"/>
      <c r="N180" s="149"/>
      <c r="O180" s="52"/>
      <c r="P180" s="52"/>
      <c r="Q180" s="52"/>
      <c r="R180" s="52"/>
      <c r="S180" s="52"/>
      <c r="T180" s="53"/>
      <c r="U180" s="187"/>
      <c r="V180" s="187"/>
      <c r="W180" s="187"/>
      <c r="X180" s="187"/>
      <c r="Y180" s="187"/>
      <c r="Z180" s="187"/>
      <c r="AA180" s="187"/>
      <c r="AB180" s="187"/>
      <c r="AC180" s="187"/>
      <c r="AD180" s="187"/>
      <c r="AE180" s="187"/>
      <c r="AT180" s="16" t="s">
        <v>125</v>
      </c>
      <c r="AU180" s="16" t="s">
        <v>76</v>
      </c>
    </row>
    <row r="181" spans="1:65" s="2" customFormat="1" ht="37.9" customHeight="1">
      <c r="A181" s="187"/>
      <c r="B181" s="131"/>
      <c r="C181" s="132" t="s">
        <v>293</v>
      </c>
      <c r="D181" s="132" t="s">
        <v>116</v>
      </c>
      <c r="E181" s="133" t="s">
        <v>300</v>
      </c>
      <c r="F181" s="134" t="s">
        <v>301</v>
      </c>
      <c r="G181" s="135" t="s">
        <v>277</v>
      </c>
      <c r="H181" s="136">
        <v>1</v>
      </c>
      <c r="I181" s="137"/>
      <c r="J181" s="138">
        <f>ROUND(I181*H181,2)</f>
        <v>0</v>
      </c>
      <c r="K181" s="134" t="s">
        <v>120</v>
      </c>
      <c r="L181" s="32"/>
      <c r="M181" s="139" t="s">
        <v>3</v>
      </c>
      <c r="N181" s="140" t="s">
        <v>40</v>
      </c>
      <c r="O181" s="52"/>
      <c r="P181" s="141">
        <f>O181*H181</f>
        <v>0</v>
      </c>
      <c r="Q181" s="141">
        <v>4.0000000000000003E-5</v>
      </c>
      <c r="R181" s="141">
        <f>Q181*H181</f>
        <v>4.0000000000000003E-5</v>
      </c>
      <c r="S181" s="141">
        <v>0</v>
      </c>
      <c r="T181" s="142">
        <f>S181*H181</f>
        <v>0</v>
      </c>
      <c r="U181" s="187"/>
      <c r="V181" s="187"/>
      <c r="W181" s="187"/>
      <c r="X181" s="187"/>
      <c r="Y181" s="187"/>
      <c r="Z181" s="187"/>
      <c r="AA181" s="187"/>
      <c r="AB181" s="187"/>
      <c r="AC181" s="187"/>
      <c r="AD181" s="187"/>
      <c r="AE181" s="187"/>
      <c r="AR181" s="143" t="s">
        <v>207</v>
      </c>
      <c r="AT181" s="143" t="s">
        <v>116</v>
      </c>
      <c r="AU181" s="143" t="s">
        <v>76</v>
      </c>
      <c r="AY181" s="16" t="s">
        <v>113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6" t="s">
        <v>74</v>
      </c>
      <c r="BK181" s="144">
        <f>ROUND(I181*H181,2)</f>
        <v>0</v>
      </c>
      <c r="BL181" s="16" t="s">
        <v>207</v>
      </c>
      <c r="BM181" s="143" t="s">
        <v>302</v>
      </c>
    </row>
    <row r="182" spans="1:65" s="2" customFormat="1" ht="29.25">
      <c r="A182" s="187"/>
      <c r="B182" s="32"/>
      <c r="C182" s="187"/>
      <c r="D182" s="145" t="s">
        <v>123</v>
      </c>
      <c r="E182" s="187"/>
      <c r="F182" s="146" t="s">
        <v>303</v>
      </c>
      <c r="G182" s="187"/>
      <c r="H182" s="187"/>
      <c r="I182" s="147"/>
      <c r="J182" s="187"/>
      <c r="K182" s="187"/>
      <c r="L182" s="32"/>
      <c r="M182" s="148"/>
      <c r="N182" s="149"/>
      <c r="O182" s="52"/>
      <c r="P182" s="52"/>
      <c r="Q182" s="52"/>
      <c r="R182" s="52"/>
      <c r="S182" s="52"/>
      <c r="T182" s="53"/>
      <c r="U182" s="187"/>
      <c r="V182" s="187"/>
      <c r="W182" s="187"/>
      <c r="X182" s="187"/>
      <c r="Y182" s="187"/>
      <c r="Z182" s="187"/>
      <c r="AA182" s="187"/>
      <c r="AB182" s="187"/>
      <c r="AC182" s="187"/>
      <c r="AD182" s="187"/>
      <c r="AE182" s="187"/>
      <c r="AT182" s="16" t="s">
        <v>123</v>
      </c>
      <c r="AU182" s="16" t="s">
        <v>76</v>
      </c>
    </row>
    <row r="183" spans="1:65" s="2" customFormat="1">
      <c r="A183" s="187"/>
      <c r="B183" s="32"/>
      <c r="C183" s="187"/>
      <c r="D183" s="150" t="s">
        <v>125</v>
      </c>
      <c r="E183" s="187"/>
      <c r="F183" s="151" t="s">
        <v>304</v>
      </c>
      <c r="G183" s="187"/>
      <c r="H183" s="187"/>
      <c r="I183" s="147"/>
      <c r="J183" s="187"/>
      <c r="K183" s="187"/>
      <c r="L183" s="32"/>
      <c r="M183" s="148"/>
      <c r="N183" s="149"/>
      <c r="O183" s="52"/>
      <c r="P183" s="52"/>
      <c r="Q183" s="52"/>
      <c r="R183" s="52"/>
      <c r="S183" s="52"/>
      <c r="T183" s="53"/>
      <c r="U183" s="187"/>
      <c r="V183" s="187"/>
      <c r="W183" s="187"/>
      <c r="X183" s="187"/>
      <c r="Y183" s="187"/>
      <c r="Z183" s="187"/>
      <c r="AA183" s="187"/>
      <c r="AB183" s="187"/>
      <c r="AC183" s="187"/>
      <c r="AD183" s="187"/>
      <c r="AE183" s="187"/>
      <c r="AT183" s="16" t="s">
        <v>125</v>
      </c>
      <c r="AU183" s="16" t="s">
        <v>76</v>
      </c>
    </row>
    <row r="184" spans="1:65" s="2" customFormat="1" ht="24.2" customHeight="1">
      <c r="A184" s="187"/>
      <c r="B184" s="131"/>
      <c r="C184" s="132" t="s">
        <v>299</v>
      </c>
      <c r="D184" s="132" t="s">
        <v>116</v>
      </c>
      <c r="E184" s="133" t="s">
        <v>306</v>
      </c>
      <c r="F184" s="134" t="s">
        <v>307</v>
      </c>
      <c r="G184" s="135" t="s">
        <v>227</v>
      </c>
      <c r="H184" s="136">
        <v>2</v>
      </c>
      <c r="I184" s="137"/>
      <c r="J184" s="138">
        <f>ROUND(I184*H184,2)</f>
        <v>0</v>
      </c>
      <c r="K184" s="134" t="s">
        <v>120</v>
      </c>
      <c r="L184" s="32"/>
      <c r="M184" s="139" t="s">
        <v>3</v>
      </c>
      <c r="N184" s="140" t="s">
        <v>40</v>
      </c>
      <c r="O184" s="52"/>
      <c r="P184" s="141">
        <f>O184*H184</f>
        <v>0</v>
      </c>
      <c r="Q184" s="141">
        <v>0</v>
      </c>
      <c r="R184" s="141">
        <f>Q184*H184</f>
        <v>0</v>
      </c>
      <c r="S184" s="141">
        <v>0</v>
      </c>
      <c r="T184" s="142">
        <f>S184*H184</f>
        <v>0</v>
      </c>
      <c r="U184" s="187"/>
      <c r="V184" s="187"/>
      <c r="W184" s="187"/>
      <c r="X184" s="187"/>
      <c r="Y184" s="187"/>
      <c r="Z184" s="187"/>
      <c r="AA184" s="187"/>
      <c r="AB184" s="187"/>
      <c r="AC184" s="187"/>
      <c r="AD184" s="187"/>
      <c r="AE184" s="187"/>
      <c r="AR184" s="143" t="s">
        <v>207</v>
      </c>
      <c r="AT184" s="143" t="s">
        <v>116</v>
      </c>
      <c r="AU184" s="143" t="s">
        <v>76</v>
      </c>
      <c r="AY184" s="16" t="s">
        <v>113</v>
      </c>
      <c r="BE184" s="144">
        <f>IF(N184="základní",J184,0)</f>
        <v>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6" t="s">
        <v>74</v>
      </c>
      <c r="BK184" s="144">
        <f>ROUND(I184*H184,2)</f>
        <v>0</v>
      </c>
      <c r="BL184" s="16" t="s">
        <v>207</v>
      </c>
      <c r="BM184" s="143" t="s">
        <v>308</v>
      </c>
    </row>
    <row r="185" spans="1:65" s="2" customFormat="1" ht="19.5">
      <c r="A185" s="187"/>
      <c r="B185" s="32"/>
      <c r="C185" s="187"/>
      <c r="D185" s="145" t="s">
        <v>123</v>
      </c>
      <c r="E185" s="187"/>
      <c r="F185" s="146" t="s">
        <v>309</v>
      </c>
      <c r="G185" s="187"/>
      <c r="H185" s="187"/>
      <c r="I185" s="147"/>
      <c r="J185" s="187"/>
      <c r="K185" s="187"/>
      <c r="L185" s="32"/>
      <c r="M185" s="148"/>
      <c r="N185" s="149"/>
      <c r="O185" s="52"/>
      <c r="P185" s="52"/>
      <c r="Q185" s="52"/>
      <c r="R185" s="52"/>
      <c r="S185" s="52"/>
      <c r="T185" s="53"/>
      <c r="U185" s="187"/>
      <c r="V185" s="187"/>
      <c r="W185" s="187"/>
      <c r="X185" s="187"/>
      <c r="Y185" s="187"/>
      <c r="Z185" s="187"/>
      <c r="AA185" s="187"/>
      <c r="AB185" s="187"/>
      <c r="AC185" s="187"/>
      <c r="AD185" s="187"/>
      <c r="AE185" s="187"/>
      <c r="AT185" s="16" t="s">
        <v>123</v>
      </c>
      <c r="AU185" s="16" t="s">
        <v>76</v>
      </c>
    </row>
    <row r="186" spans="1:65" s="2" customFormat="1">
      <c r="A186" s="187"/>
      <c r="B186" s="32"/>
      <c r="C186" s="187"/>
      <c r="D186" s="150" t="s">
        <v>125</v>
      </c>
      <c r="E186" s="187"/>
      <c r="F186" s="151" t="s">
        <v>310</v>
      </c>
      <c r="G186" s="187"/>
      <c r="H186" s="187"/>
      <c r="I186" s="147"/>
      <c r="J186" s="187"/>
      <c r="K186" s="187"/>
      <c r="L186" s="32"/>
      <c r="M186" s="148"/>
      <c r="N186" s="149"/>
      <c r="O186" s="52"/>
      <c r="P186" s="52"/>
      <c r="Q186" s="52"/>
      <c r="R186" s="52"/>
      <c r="S186" s="52"/>
      <c r="T186" s="53"/>
      <c r="U186" s="187"/>
      <c r="V186" s="187"/>
      <c r="W186" s="187"/>
      <c r="X186" s="187"/>
      <c r="Y186" s="187"/>
      <c r="Z186" s="187"/>
      <c r="AA186" s="187"/>
      <c r="AB186" s="187"/>
      <c r="AC186" s="187"/>
      <c r="AD186" s="187"/>
      <c r="AE186" s="187"/>
      <c r="AT186" s="16" t="s">
        <v>125</v>
      </c>
      <c r="AU186" s="16" t="s">
        <v>76</v>
      </c>
    </row>
    <row r="187" spans="1:65" s="2" customFormat="1" ht="24.2" customHeight="1">
      <c r="A187" s="187"/>
      <c r="B187" s="131"/>
      <c r="C187" s="132" t="s">
        <v>305</v>
      </c>
      <c r="D187" s="132" t="s">
        <v>116</v>
      </c>
      <c r="E187" s="133" t="s">
        <v>312</v>
      </c>
      <c r="F187" s="134" t="s">
        <v>313</v>
      </c>
      <c r="G187" s="135" t="s">
        <v>277</v>
      </c>
      <c r="H187" s="136">
        <v>2</v>
      </c>
      <c r="I187" s="137"/>
      <c r="J187" s="138">
        <f>ROUND(I187*H187,2)</f>
        <v>0</v>
      </c>
      <c r="K187" s="134" t="s">
        <v>120</v>
      </c>
      <c r="L187" s="32"/>
      <c r="M187" s="139" t="s">
        <v>3</v>
      </c>
      <c r="N187" s="140" t="s">
        <v>40</v>
      </c>
      <c r="O187" s="52"/>
      <c r="P187" s="141">
        <f>O187*H187</f>
        <v>0</v>
      </c>
      <c r="Q187" s="141">
        <v>2.0000000000000002E-5</v>
      </c>
      <c r="R187" s="141">
        <f>Q187*H187</f>
        <v>4.0000000000000003E-5</v>
      </c>
      <c r="S187" s="141">
        <v>0</v>
      </c>
      <c r="T187" s="142">
        <f>S187*H187</f>
        <v>0</v>
      </c>
      <c r="U187" s="187"/>
      <c r="V187" s="187"/>
      <c r="W187" s="187"/>
      <c r="X187" s="187"/>
      <c r="Y187" s="187"/>
      <c r="Z187" s="187"/>
      <c r="AA187" s="187"/>
      <c r="AB187" s="187"/>
      <c r="AC187" s="187"/>
      <c r="AD187" s="187"/>
      <c r="AE187" s="187"/>
      <c r="AR187" s="143" t="s">
        <v>207</v>
      </c>
      <c r="AT187" s="143" t="s">
        <v>116</v>
      </c>
      <c r="AU187" s="143" t="s">
        <v>76</v>
      </c>
      <c r="AY187" s="16" t="s">
        <v>113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6" t="s">
        <v>74</v>
      </c>
      <c r="BK187" s="144">
        <f>ROUND(I187*H187,2)</f>
        <v>0</v>
      </c>
      <c r="BL187" s="16" t="s">
        <v>207</v>
      </c>
      <c r="BM187" s="143" t="s">
        <v>314</v>
      </c>
    </row>
    <row r="188" spans="1:65" s="2" customFormat="1" ht="19.5">
      <c r="A188" s="187"/>
      <c r="B188" s="32"/>
      <c r="C188" s="187"/>
      <c r="D188" s="145" t="s">
        <v>123</v>
      </c>
      <c r="E188" s="187"/>
      <c r="F188" s="146" t="s">
        <v>315</v>
      </c>
      <c r="G188" s="187"/>
      <c r="H188" s="187"/>
      <c r="I188" s="147"/>
      <c r="J188" s="187"/>
      <c r="K188" s="187"/>
      <c r="L188" s="32"/>
      <c r="M188" s="148"/>
      <c r="N188" s="149"/>
      <c r="O188" s="52"/>
      <c r="P188" s="52"/>
      <c r="Q188" s="52"/>
      <c r="R188" s="52"/>
      <c r="S188" s="52"/>
      <c r="T188" s="53"/>
      <c r="U188" s="187"/>
      <c r="V188" s="187"/>
      <c r="W188" s="187"/>
      <c r="X188" s="187"/>
      <c r="Y188" s="187"/>
      <c r="Z188" s="187"/>
      <c r="AA188" s="187"/>
      <c r="AB188" s="187"/>
      <c r="AC188" s="187"/>
      <c r="AD188" s="187"/>
      <c r="AE188" s="187"/>
      <c r="AT188" s="16" t="s">
        <v>123</v>
      </c>
      <c r="AU188" s="16" t="s">
        <v>76</v>
      </c>
    </row>
    <row r="189" spans="1:65" s="2" customFormat="1">
      <c r="A189" s="187"/>
      <c r="B189" s="32"/>
      <c r="C189" s="187"/>
      <c r="D189" s="150" t="s">
        <v>125</v>
      </c>
      <c r="E189" s="187"/>
      <c r="F189" s="151" t="s">
        <v>316</v>
      </c>
      <c r="G189" s="187"/>
      <c r="H189" s="187"/>
      <c r="I189" s="147"/>
      <c r="J189" s="187"/>
      <c r="K189" s="187"/>
      <c r="L189" s="32"/>
      <c r="M189" s="148"/>
      <c r="N189" s="149"/>
      <c r="O189" s="52"/>
      <c r="P189" s="52"/>
      <c r="Q189" s="52"/>
      <c r="R189" s="52"/>
      <c r="S189" s="52"/>
      <c r="T189" s="53"/>
      <c r="U189" s="187"/>
      <c r="V189" s="187"/>
      <c r="W189" s="187"/>
      <c r="X189" s="187"/>
      <c r="Y189" s="187"/>
      <c r="Z189" s="187"/>
      <c r="AA189" s="187"/>
      <c r="AB189" s="187"/>
      <c r="AC189" s="187"/>
      <c r="AD189" s="187"/>
      <c r="AE189" s="187"/>
      <c r="AT189" s="16" t="s">
        <v>125</v>
      </c>
      <c r="AU189" s="16" t="s">
        <v>76</v>
      </c>
    </row>
    <row r="190" spans="1:65" s="2" customFormat="1" ht="24.2" customHeight="1">
      <c r="A190" s="187"/>
      <c r="B190" s="131"/>
      <c r="C190" s="132" t="s">
        <v>311</v>
      </c>
      <c r="D190" s="132" t="s">
        <v>116</v>
      </c>
      <c r="E190" s="133" t="s">
        <v>318</v>
      </c>
      <c r="F190" s="134" t="s">
        <v>319</v>
      </c>
      <c r="G190" s="135" t="s">
        <v>172</v>
      </c>
      <c r="H190" s="136">
        <v>2E-3</v>
      </c>
      <c r="I190" s="137"/>
      <c r="J190" s="138">
        <f>ROUND(I190*H190,2)</f>
        <v>0</v>
      </c>
      <c r="K190" s="134" t="s">
        <v>120</v>
      </c>
      <c r="L190" s="32"/>
      <c r="M190" s="139" t="s">
        <v>3</v>
      </c>
      <c r="N190" s="140" t="s">
        <v>40</v>
      </c>
      <c r="O190" s="52"/>
      <c r="P190" s="141">
        <f>O190*H190</f>
        <v>0</v>
      </c>
      <c r="Q190" s="141">
        <v>0</v>
      </c>
      <c r="R190" s="141">
        <f>Q190*H190</f>
        <v>0</v>
      </c>
      <c r="S190" s="141">
        <v>0</v>
      </c>
      <c r="T190" s="142">
        <f>S190*H190</f>
        <v>0</v>
      </c>
      <c r="U190" s="187"/>
      <c r="V190" s="187"/>
      <c r="W190" s="187"/>
      <c r="X190" s="187"/>
      <c r="Y190" s="187"/>
      <c r="Z190" s="187"/>
      <c r="AA190" s="187"/>
      <c r="AB190" s="187"/>
      <c r="AC190" s="187"/>
      <c r="AD190" s="187"/>
      <c r="AE190" s="187"/>
      <c r="AR190" s="143" t="s">
        <v>207</v>
      </c>
      <c r="AT190" s="143" t="s">
        <v>116</v>
      </c>
      <c r="AU190" s="143" t="s">
        <v>76</v>
      </c>
      <c r="AY190" s="16" t="s">
        <v>113</v>
      </c>
      <c r="BE190" s="144">
        <f>IF(N190="základní",J190,0)</f>
        <v>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6" t="s">
        <v>74</v>
      </c>
      <c r="BK190" s="144">
        <f>ROUND(I190*H190,2)</f>
        <v>0</v>
      </c>
      <c r="BL190" s="16" t="s">
        <v>207</v>
      </c>
      <c r="BM190" s="143" t="s">
        <v>320</v>
      </c>
    </row>
    <row r="191" spans="1:65" s="2" customFormat="1" ht="29.25">
      <c r="A191" s="187"/>
      <c r="B191" s="32"/>
      <c r="C191" s="187"/>
      <c r="D191" s="145" t="s">
        <v>123</v>
      </c>
      <c r="E191" s="187"/>
      <c r="F191" s="146" t="s">
        <v>321</v>
      </c>
      <c r="G191" s="187"/>
      <c r="H191" s="187"/>
      <c r="I191" s="147"/>
      <c r="J191" s="187"/>
      <c r="K191" s="187"/>
      <c r="L191" s="32"/>
      <c r="M191" s="148"/>
      <c r="N191" s="149"/>
      <c r="O191" s="52"/>
      <c r="P191" s="52"/>
      <c r="Q191" s="52"/>
      <c r="R191" s="52"/>
      <c r="S191" s="52"/>
      <c r="T191" s="53"/>
      <c r="U191" s="187"/>
      <c r="V191" s="187"/>
      <c r="W191" s="187"/>
      <c r="X191" s="187"/>
      <c r="Y191" s="187"/>
      <c r="Z191" s="187"/>
      <c r="AA191" s="187"/>
      <c r="AB191" s="187"/>
      <c r="AC191" s="187"/>
      <c r="AD191" s="187"/>
      <c r="AE191" s="187"/>
      <c r="AT191" s="16" t="s">
        <v>123</v>
      </c>
      <c r="AU191" s="16" t="s">
        <v>76</v>
      </c>
    </row>
    <row r="192" spans="1:65" s="2" customFormat="1">
      <c r="A192" s="187"/>
      <c r="B192" s="32"/>
      <c r="C192" s="187"/>
      <c r="D192" s="150" t="s">
        <v>125</v>
      </c>
      <c r="E192" s="187"/>
      <c r="F192" s="151" t="s">
        <v>322</v>
      </c>
      <c r="G192" s="187"/>
      <c r="H192" s="187"/>
      <c r="I192" s="147"/>
      <c r="J192" s="187"/>
      <c r="K192" s="187"/>
      <c r="L192" s="32"/>
      <c r="M192" s="148"/>
      <c r="N192" s="149"/>
      <c r="O192" s="52"/>
      <c r="P192" s="52"/>
      <c r="Q192" s="52"/>
      <c r="R192" s="52"/>
      <c r="S192" s="52"/>
      <c r="T192" s="53"/>
      <c r="U192" s="187"/>
      <c r="V192" s="187"/>
      <c r="W192" s="187"/>
      <c r="X192" s="187"/>
      <c r="Y192" s="187"/>
      <c r="Z192" s="187"/>
      <c r="AA192" s="187"/>
      <c r="AB192" s="187"/>
      <c r="AC192" s="187"/>
      <c r="AD192" s="187"/>
      <c r="AE192" s="187"/>
      <c r="AT192" s="16" t="s">
        <v>125</v>
      </c>
      <c r="AU192" s="16" t="s">
        <v>76</v>
      </c>
    </row>
    <row r="193" spans="1:65" s="2" customFormat="1" ht="33" customHeight="1">
      <c r="A193" s="187"/>
      <c r="B193" s="131"/>
      <c r="C193" s="132" t="s">
        <v>317</v>
      </c>
      <c r="D193" s="132" t="s">
        <v>116</v>
      </c>
      <c r="E193" s="133" t="s">
        <v>324</v>
      </c>
      <c r="F193" s="134" t="s">
        <v>325</v>
      </c>
      <c r="G193" s="135" t="s">
        <v>172</v>
      </c>
      <c r="H193" s="136">
        <v>2E-3</v>
      </c>
      <c r="I193" s="137"/>
      <c r="J193" s="138">
        <f>ROUND(I193*H193,2)</f>
        <v>0</v>
      </c>
      <c r="K193" s="134" t="s">
        <v>120</v>
      </c>
      <c r="L193" s="32"/>
      <c r="M193" s="139" t="s">
        <v>3</v>
      </c>
      <c r="N193" s="140" t="s">
        <v>40</v>
      </c>
      <c r="O193" s="52"/>
      <c r="P193" s="141">
        <f>O193*H193</f>
        <v>0</v>
      </c>
      <c r="Q193" s="141">
        <v>0</v>
      </c>
      <c r="R193" s="141">
        <f>Q193*H193</f>
        <v>0</v>
      </c>
      <c r="S193" s="141">
        <v>0</v>
      </c>
      <c r="T193" s="142">
        <f>S193*H193</f>
        <v>0</v>
      </c>
      <c r="U193" s="187"/>
      <c r="V193" s="187"/>
      <c r="W193" s="187"/>
      <c r="X193" s="187"/>
      <c r="Y193" s="187"/>
      <c r="Z193" s="187"/>
      <c r="AA193" s="187"/>
      <c r="AB193" s="187"/>
      <c r="AC193" s="187"/>
      <c r="AD193" s="187"/>
      <c r="AE193" s="187"/>
      <c r="AR193" s="143" t="s">
        <v>207</v>
      </c>
      <c r="AT193" s="143" t="s">
        <v>116</v>
      </c>
      <c r="AU193" s="143" t="s">
        <v>76</v>
      </c>
      <c r="AY193" s="16" t="s">
        <v>113</v>
      </c>
      <c r="BE193" s="144">
        <f>IF(N193="základní",J193,0)</f>
        <v>0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6" t="s">
        <v>74</v>
      </c>
      <c r="BK193" s="144">
        <f>ROUND(I193*H193,2)</f>
        <v>0</v>
      </c>
      <c r="BL193" s="16" t="s">
        <v>207</v>
      </c>
      <c r="BM193" s="143" t="s">
        <v>326</v>
      </c>
    </row>
    <row r="194" spans="1:65" s="2" customFormat="1" ht="48.75">
      <c r="A194" s="187"/>
      <c r="B194" s="32"/>
      <c r="C194" s="187"/>
      <c r="D194" s="145" t="s">
        <v>123</v>
      </c>
      <c r="E194" s="187"/>
      <c r="F194" s="146" t="s">
        <v>327</v>
      </c>
      <c r="G194" s="187"/>
      <c r="H194" s="187"/>
      <c r="I194" s="147"/>
      <c r="J194" s="187"/>
      <c r="K194" s="187"/>
      <c r="L194" s="32"/>
      <c r="M194" s="148"/>
      <c r="N194" s="149"/>
      <c r="O194" s="52"/>
      <c r="P194" s="52"/>
      <c r="Q194" s="52"/>
      <c r="R194" s="52"/>
      <c r="S194" s="52"/>
      <c r="T194" s="53"/>
      <c r="U194" s="187"/>
      <c r="V194" s="187"/>
      <c r="W194" s="187"/>
      <c r="X194" s="187"/>
      <c r="Y194" s="187"/>
      <c r="Z194" s="187"/>
      <c r="AA194" s="187"/>
      <c r="AB194" s="187"/>
      <c r="AC194" s="187"/>
      <c r="AD194" s="187"/>
      <c r="AE194" s="187"/>
      <c r="AT194" s="16" t="s">
        <v>123</v>
      </c>
      <c r="AU194" s="16" t="s">
        <v>76</v>
      </c>
    </row>
    <row r="195" spans="1:65" s="2" customFormat="1">
      <c r="A195" s="187"/>
      <c r="B195" s="32"/>
      <c r="C195" s="187"/>
      <c r="D195" s="150" t="s">
        <v>125</v>
      </c>
      <c r="E195" s="187"/>
      <c r="F195" s="151" t="s">
        <v>328</v>
      </c>
      <c r="G195" s="187"/>
      <c r="H195" s="187"/>
      <c r="I195" s="147"/>
      <c r="J195" s="187"/>
      <c r="K195" s="187"/>
      <c r="L195" s="32"/>
      <c r="M195" s="148"/>
      <c r="N195" s="149"/>
      <c r="O195" s="52"/>
      <c r="P195" s="52"/>
      <c r="Q195" s="52"/>
      <c r="R195" s="52"/>
      <c r="S195" s="52"/>
      <c r="T195" s="53"/>
      <c r="U195" s="187"/>
      <c r="V195" s="187"/>
      <c r="W195" s="187"/>
      <c r="X195" s="187"/>
      <c r="Y195" s="187"/>
      <c r="Z195" s="187"/>
      <c r="AA195" s="187"/>
      <c r="AB195" s="187"/>
      <c r="AC195" s="187"/>
      <c r="AD195" s="187"/>
      <c r="AE195" s="187"/>
      <c r="AT195" s="16" t="s">
        <v>125</v>
      </c>
      <c r="AU195" s="16" t="s">
        <v>76</v>
      </c>
    </row>
    <row r="196" spans="1:65" s="12" customFormat="1" ht="22.9" customHeight="1">
      <c r="B196" s="118"/>
      <c r="D196" s="119" t="s">
        <v>68</v>
      </c>
      <c r="E196" s="129" t="s">
        <v>329</v>
      </c>
      <c r="F196" s="129" t="s">
        <v>330</v>
      </c>
      <c r="I196" s="121"/>
      <c r="J196" s="130">
        <f>BK196</f>
        <v>0</v>
      </c>
      <c r="L196" s="118"/>
      <c r="M196" s="123"/>
      <c r="N196" s="124"/>
      <c r="O196" s="124"/>
      <c r="P196" s="125">
        <f>SUM(P197:P231)</f>
        <v>0</v>
      </c>
      <c r="Q196" s="124"/>
      <c r="R196" s="125">
        <f>SUM(R197:R231)</f>
        <v>4.8690000000000004E-2</v>
      </c>
      <c r="S196" s="124"/>
      <c r="T196" s="126">
        <f>SUM(T197:T231)</f>
        <v>5.7279999999999998E-2</v>
      </c>
      <c r="AR196" s="119" t="s">
        <v>76</v>
      </c>
      <c r="AT196" s="127" t="s">
        <v>68</v>
      </c>
      <c r="AU196" s="127" t="s">
        <v>74</v>
      </c>
      <c r="AY196" s="119" t="s">
        <v>113</v>
      </c>
      <c r="BK196" s="128">
        <f>SUM(BK197:BK231)</f>
        <v>0</v>
      </c>
    </row>
    <row r="197" spans="1:65" s="2" customFormat="1" ht="16.5" customHeight="1">
      <c r="A197" s="187"/>
      <c r="B197" s="131"/>
      <c r="C197" s="132" t="s">
        <v>323</v>
      </c>
      <c r="D197" s="132" t="s">
        <v>116</v>
      </c>
      <c r="E197" s="133" t="s">
        <v>332</v>
      </c>
      <c r="F197" s="134" t="s">
        <v>333</v>
      </c>
      <c r="G197" s="135" t="s">
        <v>334</v>
      </c>
      <c r="H197" s="136">
        <v>1</v>
      </c>
      <c r="I197" s="137"/>
      <c r="J197" s="138">
        <f>ROUND(I197*H197,2)</f>
        <v>0</v>
      </c>
      <c r="K197" s="134" t="s">
        <v>120</v>
      </c>
      <c r="L197" s="32"/>
      <c r="M197" s="139" t="s">
        <v>3</v>
      </c>
      <c r="N197" s="140" t="s">
        <v>40</v>
      </c>
      <c r="O197" s="52"/>
      <c r="P197" s="141">
        <f>O197*H197</f>
        <v>0</v>
      </c>
      <c r="Q197" s="141">
        <v>0</v>
      </c>
      <c r="R197" s="141">
        <f>Q197*H197</f>
        <v>0</v>
      </c>
      <c r="S197" s="141">
        <v>3.4200000000000001E-2</v>
      </c>
      <c r="T197" s="142">
        <f>S197*H197</f>
        <v>3.4200000000000001E-2</v>
      </c>
      <c r="U197" s="187"/>
      <c r="V197" s="187"/>
      <c r="W197" s="187"/>
      <c r="X197" s="187"/>
      <c r="Y197" s="187"/>
      <c r="Z197" s="187"/>
      <c r="AA197" s="187"/>
      <c r="AB197" s="187"/>
      <c r="AC197" s="187"/>
      <c r="AD197" s="187"/>
      <c r="AE197" s="187"/>
      <c r="AR197" s="143" t="s">
        <v>207</v>
      </c>
      <c r="AT197" s="143" t="s">
        <v>116</v>
      </c>
      <c r="AU197" s="143" t="s">
        <v>76</v>
      </c>
      <c r="AY197" s="16" t="s">
        <v>113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6" t="s">
        <v>74</v>
      </c>
      <c r="BK197" s="144">
        <f>ROUND(I197*H197,2)</f>
        <v>0</v>
      </c>
      <c r="BL197" s="16" t="s">
        <v>207</v>
      </c>
      <c r="BM197" s="143" t="s">
        <v>335</v>
      </c>
    </row>
    <row r="198" spans="1:65" s="2" customFormat="1">
      <c r="A198" s="187"/>
      <c r="B198" s="32"/>
      <c r="C198" s="187"/>
      <c r="D198" s="145" t="s">
        <v>123</v>
      </c>
      <c r="E198" s="187"/>
      <c r="F198" s="146" t="s">
        <v>336</v>
      </c>
      <c r="G198" s="187"/>
      <c r="H198" s="187"/>
      <c r="I198" s="147"/>
      <c r="J198" s="187"/>
      <c r="K198" s="187"/>
      <c r="L198" s="32"/>
      <c r="M198" s="148"/>
      <c r="N198" s="149"/>
      <c r="O198" s="52"/>
      <c r="P198" s="52"/>
      <c r="Q198" s="52"/>
      <c r="R198" s="52"/>
      <c r="S198" s="52"/>
      <c r="T198" s="53"/>
      <c r="U198" s="187"/>
      <c r="V198" s="187"/>
      <c r="W198" s="187"/>
      <c r="X198" s="187"/>
      <c r="Y198" s="187"/>
      <c r="Z198" s="187"/>
      <c r="AA198" s="187"/>
      <c r="AB198" s="187"/>
      <c r="AC198" s="187"/>
      <c r="AD198" s="187"/>
      <c r="AE198" s="187"/>
      <c r="AT198" s="16" t="s">
        <v>123</v>
      </c>
      <c r="AU198" s="16" t="s">
        <v>76</v>
      </c>
    </row>
    <row r="199" spans="1:65" s="2" customFormat="1">
      <c r="A199" s="187"/>
      <c r="B199" s="32"/>
      <c r="C199" s="187"/>
      <c r="D199" s="150" t="s">
        <v>125</v>
      </c>
      <c r="E199" s="187"/>
      <c r="F199" s="151" t="s">
        <v>337</v>
      </c>
      <c r="G199" s="187"/>
      <c r="H199" s="187"/>
      <c r="I199" s="147"/>
      <c r="J199" s="187"/>
      <c r="K199" s="187"/>
      <c r="L199" s="32"/>
      <c r="M199" s="148"/>
      <c r="N199" s="149"/>
      <c r="O199" s="52"/>
      <c r="P199" s="52"/>
      <c r="Q199" s="52"/>
      <c r="R199" s="52"/>
      <c r="S199" s="52"/>
      <c r="T199" s="53"/>
      <c r="U199" s="187"/>
      <c r="V199" s="187"/>
      <c r="W199" s="187"/>
      <c r="X199" s="187"/>
      <c r="Y199" s="187"/>
      <c r="Z199" s="187"/>
      <c r="AA199" s="187"/>
      <c r="AB199" s="187"/>
      <c r="AC199" s="187"/>
      <c r="AD199" s="187"/>
      <c r="AE199" s="187"/>
      <c r="AT199" s="16" t="s">
        <v>125</v>
      </c>
      <c r="AU199" s="16" t="s">
        <v>76</v>
      </c>
    </row>
    <row r="200" spans="1:65" s="2" customFormat="1" ht="24.2" customHeight="1">
      <c r="A200" s="187"/>
      <c r="B200" s="131"/>
      <c r="C200" s="132" t="s">
        <v>331</v>
      </c>
      <c r="D200" s="132" t="s">
        <v>116</v>
      </c>
      <c r="E200" s="133" t="s">
        <v>339</v>
      </c>
      <c r="F200" s="134" t="s">
        <v>340</v>
      </c>
      <c r="G200" s="135" t="s">
        <v>334</v>
      </c>
      <c r="H200" s="136">
        <v>1</v>
      </c>
      <c r="I200" s="137"/>
      <c r="J200" s="138">
        <f>ROUND(I200*H200,2)</f>
        <v>0</v>
      </c>
      <c r="K200" s="134" t="s">
        <v>120</v>
      </c>
      <c r="L200" s="32"/>
      <c r="M200" s="139" t="s">
        <v>3</v>
      </c>
      <c r="N200" s="140" t="s">
        <v>40</v>
      </c>
      <c r="O200" s="52"/>
      <c r="P200" s="141">
        <f>O200*H200</f>
        <v>0</v>
      </c>
      <c r="Q200" s="141">
        <v>2.9440000000000001E-2</v>
      </c>
      <c r="R200" s="141">
        <f>Q200*H200</f>
        <v>2.9440000000000001E-2</v>
      </c>
      <c r="S200" s="141">
        <v>0</v>
      </c>
      <c r="T200" s="142">
        <f>S200*H200</f>
        <v>0</v>
      </c>
      <c r="U200" s="187"/>
      <c r="V200" s="187"/>
      <c r="W200" s="187"/>
      <c r="X200" s="187"/>
      <c r="Y200" s="187"/>
      <c r="Z200" s="187"/>
      <c r="AA200" s="187"/>
      <c r="AB200" s="187"/>
      <c r="AC200" s="187"/>
      <c r="AD200" s="187"/>
      <c r="AE200" s="187"/>
      <c r="AR200" s="143" t="s">
        <v>207</v>
      </c>
      <c r="AT200" s="143" t="s">
        <v>116</v>
      </c>
      <c r="AU200" s="143" t="s">
        <v>76</v>
      </c>
      <c r="AY200" s="16" t="s">
        <v>113</v>
      </c>
      <c r="BE200" s="144">
        <f>IF(N200="základní",J200,0)</f>
        <v>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6" t="s">
        <v>74</v>
      </c>
      <c r="BK200" s="144">
        <f>ROUND(I200*H200,2)</f>
        <v>0</v>
      </c>
      <c r="BL200" s="16" t="s">
        <v>207</v>
      </c>
      <c r="BM200" s="143" t="s">
        <v>341</v>
      </c>
    </row>
    <row r="201" spans="1:65" s="2" customFormat="1" ht="19.5">
      <c r="A201" s="187"/>
      <c r="B201" s="32"/>
      <c r="C201" s="187"/>
      <c r="D201" s="145" t="s">
        <v>123</v>
      </c>
      <c r="E201" s="187"/>
      <c r="F201" s="146" t="s">
        <v>342</v>
      </c>
      <c r="G201" s="187"/>
      <c r="H201" s="187"/>
      <c r="I201" s="147"/>
      <c r="J201" s="187"/>
      <c r="K201" s="187"/>
      <c r="L201" s="32"/>
      <c r="M201" s="148"/>
      <c r="N201" s="149"/>
      <c r="O201" s="52"/>
      <c r="P201" s="52"/>
      <c r="Q201" s="52"/>
      <c r="R201" s="52"/>
      <c r="S201" s="52"/>
      <c r="T201" s="53"/>
      <c r="U201" s="187"/>
      <c r="V201" s="187"/>
      <c r="W201" s="187"/>
      <c r="X201" s="187"/>
      <c r="Y201" s="187"/>
      <c r="Z201" s="187"/>
      <c r="AA201" s="187"/>
      <c r="AB201" s="187"/>
      <c r="AC201" s="187"/>
      <c r="AD201" s="187"/>
      <c r="AE201" s="187"/>
      <c r="AT201" s="16" t="s">
        <v>123</v>
      </c>
      <c r="AU201" s="16" t="s">
        <v>76</v>
      </c>
    </row>
    <row r="202" spans="1:65" s="2" customFormat="1">
      <c r="A202" s="187"/>
      <c r="B202" s="32"/>
      <c r="C202" s="187"/>
      <c r="D202" s="150" t="s">
        <v>125</v>
      </c>
      <c r="E202" s="187"/>
      <c r="F202" s="151" t="s">
        <v>343</v>
      </c>
      <c r="G202" s="187"/>
      <c r="H202" s="187"/>
      <c r="I202" s="147"/>
      <c r="J202" s="187"/>
      <c r="K202" s="187"/>
      <c r="L202" s="32"/>
      <c r="M202" s="148"/>
      <c r="N202" s="149"/>
      <c r="O202" s="52"/>
      <c r="P202" s="52"/>
      <c r="Q202" s="52"/>
      <c r="R202" s="52"/>
      <c r="S202" s="52"/>
      <c r="T202" s="53"/>
      <c r="U202" s="187"/>
      <c r="V202" s="187"/>
      <c r="W202" s="187"/>
      <c r="X202" s="187"/>
      <c r="Y202" s="187"/>
      <c r="Z202" s="187"/>
      <c r="AA202" s="187"/>
      <c r="AB202" s="187"/>
      <c r="AC202" s="187"/>
      <c r="AD202" s="187"/>
      <c r="AE202" s="187"/>
      <c r="AT202" s="16" t="s">
        <v>125</v>
      </c>
      <c r="AU202" s="16" t="s">
        <v>76</v>
      </c>
    </row>
    <row r="203" spans="1:65" s="2" customFormat="1" ht="16.5" customHeight="1">
      <c r="A203" s="187"/>
      <c r="B203" s="131"/>
      <c r="C203" s="132" t="s">
        <v>338</v>
      </c>
      <c r="D203" s="132" t="s">
        <v>116</v>
      </c>
      <c r="E203" s="133" t="s">
        <v>345</v>
      </c>
      <c r="F203" s="134" t="s">
        <v>346</v>
      </c>
      <c r="G203" s="135" t="s">
        <v>334</v>
      </c>
      <c r="H203" s="136">
        <v>1</v>
      </c>
      <c r="I203" s="137"/>
      <c r="J203" s="138">
        <f>ROUND(I203*H203,2)</f>
        <v>0</v>
      </c>
      <c r="K203" s="134" t="s">
        <v>120</v>
      </c>
      <c r="L203" s="32"/>
      <c r="M203" s="139" t="s">
        <v>3</v>
      </c>
      <c r="N203" s="140" t="s">
        <v>40</v>
      </c>
      <c r="O203" s="52"/>
      <c r="P203" s="141">
        <f>O203*H203</f>
        <v>0</v>
      </c>
      <c r="Q203" s="141">
        <v>0</v>
      </c>
      <c r="R203" s="141">
        <f>Q203*H203</f>
        <v>0</v>
      </c>
      <c r="S203" s="141">
        <v>1.9460000000000002E-2</v>
      </c>
      <c r="T203" s="142">
        <f>S203*H203</f>
        <v>1.9460000000000002E-2</v>
      </c>
      <c r="U203" s="187"/>
      <c r="V203" s="187"/>
      <c r="W203" s="187"/>
      <c r="X203" s="187"/>
      <c r="Y203" s="187"/>
      <c r="Z203" s="187"/>
      <c r="AA203" s="187"/>
      <c r="AB203" s="187"/>
      <c r="AC203" s="187"/>
      <c r="AD203" s="187"/>
      <c r="AE203" s="187"/>
      <c r="AR203" s="143" t="s">
        <v>207</v>
      </c>
      <c r="AT203" s="143" t="s">
        <v>116</v>
      </c>
      <c r="AU203" s="143" t="s">
        <v>76</v>
      </c>
      <c r="AY203" s="16" t="s">
        <v>113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6" t="s">
        <v>74</v>
      </c>
      <c r="BK203" s="144">
        <f>ROUND(I203*H203,2)</f>
        <v>0</v>
      </c>
      <c r="BL203" s="16" t="s">
        <v>207</v>
      </c>
      <c r="BM203" s="143" t="s">
        <v>347</v>
      </c>
    </row>
    <row r="204" spans="1:65" s="2" customFormat="1">
      <c r="A204" s="187"/>
      <c r="B204" s="32"/>
      <c r="C204" s="187"/>
      <c r="D204" s="145" t="s">
        <v>123</v>
      </c>
      <c r="E204" s="187"/>
      <c r="F204" s="146" t="s">
        <v>348</v>
      </c>
      <c r="G204" s="187"/>
      <c r="H204" s="187"/>
      <c r="I204" s="147"/>
      <c r="J204" s="187"/>
      <c r="K204" s="187"/>
      <c r="L204" s="32"/>
      <c r="M204" s="148"/>
      <c r="N204" s="149"/>
      <c r="O204" s="52"/>
      <c r="P204" s="52"/>
      <c r="Q204" s="52"/>
      <c r="R204" s="52"/>
      <c r="S204" s="52"/>
      <c r="T204" s="53"/>
      <c r="U204" s="187"/>
      <c r="V204" s="187"/>
      <c r="W204" s="187"/>
      <c r="X204" s="187"/>
      <c r="Y204" s="187"/>
      <c r="Z204" s="187"/>
      <c r="AA204" s="187"/>
      <c r="AB204" s="187"/>
      <c r="AC204" s="187"/>
      <c r="AD204" s="187"/>
      <c r="AE204" s="187"/>
      <c r="AT204" s="16" t="s">
        <v>123</v>
      </c>
      <c r="AU204" s="16" t="s">
        <v>76</v>
      </c>
    </row>
    <row r="205" spans="1:65" s="2" customFormat="1">
      <c r="A205" s="187"/>
      <c r="B205" s="32"/>
      <c r="C205" s="187"/>
      <c r="D205" s="150" t="s">
        <v>125</v>
      </c>
      <c r="E205" s="187"/>
      <c r="F205" s="151" t="s">
        <v>349</v>
      </c>
      <c r="G205" s="187"/>
      <c r="H205" s="187"/>
      <c r="I205" s="147"/>
      <c r="J205" s="187"/>
      <c r="K205" s="187"/>
      <c r="L205" s="32"/>
      <c r="M205" s="148"/>
      <c r="N205" s="149"/>
      <c r="O205" s="52"/>
      <c r="P205" s="52"/>
      <c r="Q205" s="52"/>
      <c r="R205" s="52"/>
      <c r="S205" s="52"/>
      <c r="T205" s="53"/>
      <c r="U205" s="187"/>
      <c r="V205" s="187"/>
      <c r="W205" s="187"/>
      <c r="X205" s="187"/>
      <c r="Y205" s="187"/>
      <c r="Z205" s="187"/>
      <c r="AA205" s="187"/>
      <c r="AB205" s="187"/>
      <c r="AC205" s="187"/>
      <c r="AD205" s="187"/>
      <c r="AE205" s="187"/>
      <c r="AT205" s="16" t="s">
        <v>125</v>
      </c>
      <c r="AU205" s="16" t="s">
        <v>76</v>
      </c>
    </row>
    <row r="206" spans="1:65" s="2" customFormat="1" ht="24.2" customHeight="1">
      <c r="A206" s="187"/>
      <c r="B206" s="131"/>
      <c r="C206" s="132" t="s">
        <v>344</v>
      </c>
      <c r="D206" s="132" t="s">
        <v>116</v>
      </c>
      <c r="E206" s="133" t="s">
        <v>351</v>
      </c>
      <c r="F206" s="134" t="s">
        <v>352</v>
      </c>
      <c r="G206" s="135" t="s">
        <v>334</v>
      </c>
      <c r="H206" s="136">
        <v>1</v>
      </c>
      <c r="I206" s="137"/>
      <c r="J206" s="138">
        <f>ROUND(I206*H206,2)</f>
        <v>0</v>
      </c>
      <c r="K206" s="134" t="s">
        <v>120</v>
      </c>
      <c r="L206" s="32"/>
      <c r="M206" s="139" t="s">
        <v>3</v>
      </c>
      <c r="N206" s="140" t="s">
        <v>40</v>
      </c>
      <c r="O206" s="52"/>
      <c r="P206" s="141">
        <f>O206*H206</f>
        <v>0</v>
      </c>
      <c r="Q206" s="141">
        <v>1.5469999999999999E-2</v>
      </c>
      <c r="R206" s="141">
        <f>Q206*H206</f>
        <v>1.5469999999999999E-2</v>
      </c>
      <c r="S206" s="141">
        <v>0</v>
      </c>
      <c r="T206" s="142">
        <f>S206*H206</f>
        <v>0</v>
      </c>
      <c r="U206" s="187"/>
      <c r="V206" s="187"/>
      <c r="W206" s="187"/>
      <c r="X206" s="187"/>
      <c r="Y206" s="187"/>
      <c r="Z206" s="187"/>
      <c r="AA206" s="187"/>
      <c r="AB206" s="187"/>
      <c r="AC206" s="187"/>
      <c r="AD206" s="187"/>
      <c r="AE206" s="187"/>
      <c r="AR206" s="143" t="s">
        <v>207</v>
      </c>
      <c r="AT206" s="143" t="s">
        <v>116</v>
      </c>
      <c r="AU206" s="143" t="s">
        <v>76</v>
      </c>
      <c r="AY206" s="16" t="s">
        <v>113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6" t="s">
        <v>74</v>
      </c>
      <c r="BK206" s="144">
        <f>ROUND(I206*H206,2)</f>
        <v>0</v>
      </c>
      <c r="BL206" s="16" t="s">
        <v>207</v>
      </c>
      <c r="BM206" s="143" t="s">
        <v>353</v>
      </c>
    </row>
    <row r="207" spans="1:65" s="2" customFormat="1" ht="29.25">
      <c r="A207" s="187"/>
      <c r="B207" s="32"/>
      <c r="C207" s="187"/>
      <c r="D207" s="145" t="s">
        <v>123</v>
      </c>
      <c r="E207" s="187"/>
      <c r="F207" s="146" t="s">
        <v>354</v>
      </c>
      <c r="G207" s="187"/>
      <c r="H207" s="187"/>
      <c r="I207" s="147"/>
      <c r="J207" s="187"/>
      <c r="K207" s="187"/>
      <c r="L207" s="32"/>
      <c r="M207" s="148"/>
      <c r="N207" s="149"/>
      <c r="O207" s="52"/>
      <c r="P207" s="52"/>
      <c r="Q207" s="52"/>
      <c r="R207" s="52"/>
      <c r="S207" s="52"/>
      <c r="T207" s="53"/>
      <c r="U207" s="187"/>
      <c r="V207" s="187"/>
      <c r="W207" s="187"/>
      <c r="X207" s="187"/>
      <c r="Y207" s="187"/>
      <c r="Z207" s="187"/>
      <c r="AA207" s="187"/>
      <c r="AB207" s="187"/>
      <c r="AC207" s="187"/>
      <c r="AD207" s="187"/>
      <c r="AE207" s="187"/>
      <c r="AT207" s="16" t="s">
        <v>123</v>
      </c>
      <c r="AU207" s="16" t="s">
        <v>76</v>
      </c>
    </row>
    <row r="208" spans="1:65" s="2" customFormat="1">
      <c r="A208" s="187"/>
      <c r="B208" s="32"/>
      <c r="C208" s="187"/>
      <c r="D208" s="150" t="s">
        <v>125</v>
      </c>
      <c r="E208" s="187"/>
      <c r="F208" s="151" t="s">
        <v>355</v>
      </c>
      <c r="G208" s="187"/>
      <c r="H208" s="187"/>
      <c r="I208" s="147"/>
      <c r="J208" s="187"/>
      <c r="K208" s="187"/>
      <c r="L208" s="32"/>
      <c r="M208" s="148"/>
      <c r="N208" s="149"/>
      <c r="O208" s="52"/>
      <c r="P208" s="52"/>
      <c r="Q208" s="52"/>
      <c r="R208" s="52"/>
      <c r="S208" s="52"/>
      <c r="T208" s="53"/>
      <c r="U208" s="187"/>
      <c r="V208" s="187"/>
      <c r="W208" s="187"/>
      <c r="X208" s="187"/>
      <c r="Y208" s="187"/>
      <c r="Z208" s="187"/>
      <c r="AA208" s="187"/>
      <c r="AB208" s="187"/>
      <c r="AC208" s="187"/>
      <c r="AD208" s="187"/>
      <c r="AE208" s="187"/>
      <c r="AT208" s="16" t="s">
        <v>125</v>
      </c>
      <c r="AU208" s="16" t="s">
        <v>76</v>
      </c>
    </row>
    <row r="209" spans="1:65" s="2" customFormat="1" ht="16.5" customHeight="1">
      <c r="A209" s="187"/>
      <c r="B209" s="131"/>
      <c r="C209" s="132" t="s">
        <v>350</v>
      </c>
      <c r="D209" s="132" t="s">
        <v>116</v>
      </c>
      <c r="E209" s="133" t="s">
        <v>357</v>
      </c>
      <c r="F209" s="134" t="s">
        <v>358</v>
      </c>
      <c r="G209" s="135" t="s">
        <v>334</v>
      </c>
      <c r="H209" s="136">
        <v>1</v>
      </c>
      <c r="I209" s="137"/>
      <c r="J209" s="138">
        <f>ROUND(I209*H209,2)</f>
        <v>0</v>
      </c>
      <c r="K209" s="134" t="s">
        <v>120</v>
      </c>
      <c r="L209" s="32"/>
      <c r="M209" s="139" t="s">
        <v>3</v>
      </c>
      <c r="N209" s="140" t="s">
        <v>40</v>
      </c>
      <c r="O209" s="52"/>
      <c r="P209" s="141">
        <f>O209*H209</f>
        <v>0</v>
      </c>
      <c r="Q209" s="141">
        <v>1.8400000000000001E-3</v>
      </c>
      <c r="R209" s="141">
        <f>Q209*H209</f>
        <v>1.8400000000000001E-3</v>
      </c>
      <c r="S209" s="141">
        <v>0</v>
      </c>
      <c r="T209" s="142">
        <f>S209*H209</f>
        <v>0</v>
      </c>
      <c r="U209" s="187"/>
      <c r="V209" s="187"/>
      <c r="W209" s="187"/>
      <c r="X209" s="187"/>
      <c r="Y209" s="187"/>
      <c r="Z209" s="187"/>
      <c r="AA209" s="187"/>
      <c r="AB209" s="187"/>
      <c r="AC209" s="187"/>
      <c r="AD209" s="187"/>
      <c r="AE209" s="187"/>
      <c r="AR209" s="143" t="s">
        <v>207</v>
      </c>
      <c r="AT209" s="143" t="s">
        <v>116</v>
      </c>
      <c r="AU209" s="143" t="s">
        <v>76</v>
      </c>
      <c r="AY209" s="16" t="s">
        <v>113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6" t="s">
        <v>74</v>
      </c>
      <c r="BK209" s="144">
        <f>ROUND(I209*H209,2)</f>
        <v>0</v>
      </c>
      <c r="BL209" s="16" t="s">
        <v>207</v>
      </c>
      <c r="BM209" s="143" t="s">
        <v>359</v>
      </c>
    </row>
    <row r="210" spans="1:65" s="2" customFormat="1">
      <c r="A210" s="187"/>
      <c r="B210" s="32"/>
      <c r="C210" s="187"/>
      <c r="D210" s="145" t="s">
        <v>123</v>
      </c>
      <c r="E210" s="187"/>
      <c r="F210" s="146" t="s">
        <v>360</v>
      </c>
      <c r="G210" s="187"/>
      <c r="H210" s="187"/>
      <c r="I210" s="147"/>
      <c r="J210" s="187"/>
      <c r="K210" s="187"/>
      <c r="L210" s="32"/>
      <c r="M210" s="148"/>
      <c r="N210" s="149"/>
      <c r="O210" s="52"/>
      <c r="P210" s="52"/>
      <c r="Q210" s="52"/>
      <c r="R210" s="52"/>
      <c r="S210" s="52"/>
      <c r="T210" s="53"/>
      <c r="U210" s="187"/>
      <c r="V210" s="187"/>
      <c r="W210" s="187"/>
      <c r="X210" s="187"/>
      <c r="Y210" s="187"/>
      <c r="Z210" s="187"/>
      <c r="AA210" s="187"/>
      <c r="AB210" s="187"/>
      <c r="AC210" s="187"/>
      <c r="AD210" s="187"/>
      <c r="AE210" s="187"/>
      <c r="AT210" s="16" t="s">
        <v>123</v>
      </c>
      <c r="AU210" s="16" t="s">
        <v>76</v>
      </c>
    </row>
    <row r="211" spans="1:65" s="2" customFormat="1">
      <c r="A211" s="187"/>
      <c r="B211" s="32"/>
      <c r="C211" s="187"/>
      <c r="D211" s="150" t="s">
        <v>125</v>
      </c>
      <c r="E211" s="187"/>
      <c r="F211" s="151" t="s">
        <v>361</v>
      </c>
      <c r="G211" s="187"/>
      <c r="H211" s="187"/>
      <c r="I211" s="147"/>
      <c r="J211" s="187"/>
      <c r="K211" s="187"/>
      <c r="L211" s="32"/>
      <c r="M211" s="148"/>
      <c r="N211" s="149"/>
      <c r="O211" s="52"/>
      <c r="P211" s="52"/>
      <c r="Q211" s="52"/>
      <c r="R211" s="52"/>
      <c r="S211" s="52"/>
      <c r="T211" s="53"/>
      <c r="U211" s="187"/>
      <c r="V211" s="187"/>
      <c r="W211" s="187"/>
      <c r="X211" s="187"/>
      <c r="Y211" s="187"/>
      <c r="Z211" s="187"/>
      <c r="AA211" s="187"/>
      <c r="AB211" s="187"/>
      <c r="AC211" s="187"/>
      <c r="AD211" s="187"/>
      <c r="AE211" s="187"/>
      <c r="AT211" s="16" t="s">
        <v>125</v>
      </c>
      <c r="AU211" s="16" t="s">
        <v>76</v>
      </c>
    </row>
    <row r="212" spans="1:65" s="2" customFormat="1" ht="16.5" customHeight="1">
      <c r="A212" s="187"/>
      <c r="B212" s="131"/>
      <c r="C212" s="132" t="s">
        <v>356</v>
      </c>
      <c r="D212" s="132" t="s">
        <v>116</v>
      </c>
      <c r="E212" s="133" t="s">
        <v>363</v>
      </c>
      <c r="F212" s="134" t="s">
        <v>364</v>
      </c>
      <c r="G212" s="135" t="s">
        <v>227</v>
      </c>
      <c r="H212" s="136">
        <v>1</v>
      </c>
      <c r="I212" s="137"/>
      <c r="J212" s="138">
        <f>ROUND(I212*H212,2)</f>
        <v>0</v>
      </c>
      <c r="K212" s="134" t="s">
        <v>120</v>
      </c>
      <c r="L212" s="32"/>
      <c r="M212" s="139" t="s">
        <v>3</v>
      </c>
      <c r="N212" s="140" t="s">
        <v>40</v>
      </c>
      <c r="O212" s="52"/>
      <c r="P212" s="141">
        <f>O212*H212</f>
        <v>0</v>
      </c>
      <c r="Q212" s="141">
        <v>0</v>
      </c>
      <c r="R212" s="141">
        <f>Q212*H212</f>
        <v>0</v>
      </c>
      <c r="S212" s="141">
        <v>2.2499999999999998E-3</v>
      </c>
      <c r="T212" s="142">
        <f>S212*H212</f>
        <v>2.2499999999999998E-3</v>
      </c>
      <c r="U212" s="187"/>
      <c r="V212" s="187"/>
      <c r="W212" s="187"/>
      <c r="X212" s="187"/>
      <c r="Y212" s="187"/>
      <c r="Z212" s="187"/>
      <c r="AA212" s="187"/>
      <c r="AB212" s="187"/>
      <c r="AC212" s="187"/>
      <c r="AD212" s="187"/>
      <c r="AE212" s="187"/>
      <c r="AR212" s="143" t="s">
        <v>207</v>
      </c>
      <c r="AT212" s="143" t="s">
        <v>116</v>
      </c>
      <c r="AU212" s="143" t="s">
        <v>76</v>
      </c>
      <c r="AY212" s="16" t="s">
        <v>113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6" t="s">
        <v>74</v>
      </c>
      <c r="BK212" s="144">
        <f>ROUND(I212*H212,2)</f>
        <v>0</v>
      </c>
      <c r="BL212" s="16" t="s">
        <v>207</v>
      </c>
      <c r="BM212" s="143" t="s">
        <v>365</v>
      </c>
    </row>
    <row r="213" spans="1:65" s="2" customFormat="1">
      <c r="A213" s="187"/>
      <c r="B213" s="32"/>
      <c r="C213" s="187"/>
      <c r="D213" s="145" t="s">
        <v>123</v>
      </c>
      <c r="E213" s="187"/>
      <c r="F213" s="146" t="s">
        <v>366</v>
      </c>
      <c r="G213" s="187"/>
      <c r="H213" s="187"/>
      <c r="I213" s="147"/>
      <c r="J213" s="187"/>
      <c r="K213" s="187"/>
      <c r="L213" s="32"/>
      <c r="M213" s="148"/>
      <c r="N213" s="149"/>
      <c r="O213" s="52"/>
      <c r="P213" s="52"/>
      <c r="Q213" s="52"/>
      <c r="R213" s="52"/>
      <c r="S213" s="52"/>
      <c r="T213" s="53"/>
      <c r="U213" s="187"/>
      <c r="V213" s="187"/>
      <c r="W213" s="187"/>
      <c r="X213" s="187"/>
      <c r="Y213" s="187"/>
      <c r="Z213" s="187"/>
      <c r="AA213" s="187"/>
      <c r="AB213" s="187"/>
      <c r="AC213" s="187"/>
      <c r="AD213" s="187"/>
      <c r="AE213" s="187"/>
      <c r="AT213" s="16" t="s">
        <v>123</v>
      </c>
      <c r="AU213" s="16" t="s">
        <v>76</v>
      </c>
    </row>
    <row r="214" spans="1:65" s="2" customFormat="1">
      <c r="A214" s="187"/>
      <c r="B214" s="32"/>
      <c r="C214" s="187"/>
      <c r="D214" s="150" t="s">
        <v>125</v>
      </c>
      <c r="E214" s="187"/>
      <c r="F214" s="151" t="s">
        <v>367</v>
      </c>
      <c r="G214" s="187"/>
      <c r="H214" s="187"/>
      <c r="I214" s="147"/>
      <c r="J214" s="187"/>
      <c r="K214" s="187"/>
      <c r="L214" s="32"/>
      <c r="M214" s="148"/>
      <c r="N214" s="149"/>
      <c r="O214" s="52"/>
      <c r="P214" s="52"/>
      <c r="Q214" s="52"/>
      <c r="R214" s="52"/>
      <c r="S214" s="52"/>
      <c r="T214" s="53"/>
      <c r="U214" s="187"/>
      <c r="V214" s="187"/>
      <c r="W214" s="187"/>
      <c r="X214" s="187"/>
      <c r="Y214" s="187"/>
      <c r="Z214" s="187"/>
      <c r="AA214" s="187"/>
      <c r="AB214" s="187"/>
      <c r="AC214" s="187"/>
      <c r="AD214" s="187"/>
      <c r="AE214" s="187"/>
      <c r="AT214" s="16" t="s">
        <v>125</v>
      </c>
      <c r="AU214" s="16" t="s">
        <v>76</v>
      </c>
    </row>
    <row r="215" spans="1:65" s="2" customFormat="1" ht="21.75" customHeight="1">
      <c r="A215" s="187"/>
      <c r="B215" s="131"/>
      <c r="C215" s="132" t="s">
        <v>362</v>
      </c>
      <c r="D215" s="132" t="s">
        <v>116</v>
      </c>
      <c r="E215" s="133" t="s">
        <v>369</v>
      </c>
      <c r="F215" s="134" t="s">
        <v>370</v>
      </c>
      <c r="G215" s="135" t="s">
        <v>227</v>
      </c>
      <c r="H215" s="136">
        <v>1</v>
      </c>
      <c r="I215" s="137"/>
      <c r="J215" s="138">
        <f>ROUND(I215*H215,2)</f>
        <v>0</v>
      </c>
      <c r="K215" s="134" t="s">
        <v>120</v>
      </c>
      <c r="L215" s="32"/>
      <c r="M215" s="139" t="s">
        <v>3</v>
      </c>
      <c r="N215" s="140" t="s">
        <v>40</v>
      </c>
      <c r="O215" s="52"/>
      <c r="P215" s="141">
        <f>O215*H215</f>
        <v>0</v>
      </c>
      <c r="Q215" s="141">
        <v>0</v>
      </c>
      <c r="R215" s="141">
        <f>Q215*H215</f>
        <v>0</v>
      </c>
      <c r="S215" s="141">
        <v>5.1999999999999995E-4</v>
      </c>
      <c r="T215" s="142">
        <f>S215*H215</f>
        <v>5.1999999999999995E-4</v>
      </c>
      <c r="U215" s="187"/>
      <c r="V215" s="187"/>
      <c r="W215" s="187"/>
      <c r="X215" s="187"/>
      <c r="Y215" s="187"/>
      <c r="Z215" s="187"/>
      <c r="AA215" s="187"/>
      <c r="AB215" s="187"/>
      <c r="AC215" s="187"/>
      <c r="AD215" s="187"/>
      <c r="AE215" s="187"/>
      <c r="AR215" s="143" t="s">
        <v>207</v>
      </c>
      <c r="AT215" s="143" t="s">
        <v>116</v>
      </c>
      <c r="AU215" s="143" t="s">
        <v>76</v>
      </c>
      <c r="AY215" s="16" t="s">
        <v>113</v>
      </c>
      <c r="BE215" s="144">
        <f>IF(N215="základní",J215,0)</f>
        <v>0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6" t="s">
        <v>74</v>
      </c>
      <c r="BK215" s="144">
        <f>ROUND(I215*H215,2)</f>
        <v>0</v>
      </c>
      <c r="BL215" s="16" t="s">
        <v>207</v>
      </c>
      <c r="BM215" s="143" t="s">
        <v>371</v>
      </c>
    </row>
    <row r="216" spans="1:65" s="2" customFormat="1" ht="19.5">
      <c r="A216" s="187"/>
      <c r="B216" s="32"/>
      <c r="C216" s="187"/>
      <c r="D216" s="145" t="s">
        <v>123</v>
      </c>
      <c r="E216" s="187"/>
      <c r="F216" s="146" t="s">
        <v>372</v>
      </c>
      <c r="G216" s="187"/>
      <c r="H216" s="187"/>
      <c r="I216" s="147"/>
      <c r="J216" s="187"/>
      <c r="K216" s="187"/>
      <c r="L216" s="32"/>
      <c r="M216" s="148"/>
      <c r="N216" s="149"/>
      <c r="O216" s="52"/>
      <c r="P216" s="52"/>
      <c r="Q216" s="52"/>
      <c r="R216" s="52"/>
      <c r="S216" s="52"/>
      <c r="T216" s="53"/>
      <c r="U216" s="187"/>
      <c r="V216" s="187"/>
      <c r="W216" s="187"/>
      <c r="X216" s="187"/>
      <c r="Y216" s="187"/>
      <c r="Z216" s="187"/>
      <c r="AA216" s="187"/>
      <c r="AB216" s="187"/>
      <c r="AC216" s="187"/>
      <c r="AD216" s="187"/>
      <c r="AE216" s="187"/>
      <c r="AT216" s="16" t="s">
        <v>123</v>
      </c>
      <c r="AU216" s="16" t="s">
        <v>76</v>
      </c>
    </row>
    <row r="217" spans="1:65" s="2" customFormat="1">
      <c r="A217" s="187"/>
      <c r="B217" s="32"/>
      <c r="C217" s="187"/>
      <c r="D217" s="150" t="s">
        <v>125</v>
      </c>
      <c r="E217" s="187"/>
      <c r="F217" s="151" t="s">
        <v>373</v>
      </c>
      <c r="G217" s="187"/>
      <c r="H217" s="187"/>
      <c r="I217" s="147"/>
      <c r="J217" s="187"/>
      <c r="K217" s="187"/>
      <c r="L217" s="32"/>
      <c r="M217" s="148"/>
      <c r="N217" s="149"/>
      <c r="O217" s="52"/>
      <c r="P217" s="52"/>
      <c r="Q217" s="52"/>
      <c r="R217" s="52"/>
      <c r="S217" s="52"/>
      <c r="T217" s="53"/>
      <c r="U217" s="187"/>
      <c r="V217" s="187"/>
      <c r="W217" s="187"/>
      <c r="X217" s="187"/>
      <c r="Y217" s="187"/>
      <c r="Z217" s="187"/>
      <c r="AA217" s="187"/>
      <c r="AB217" s="187"/>
      <c r="AC217" s="187"/>
      <c r="AD217" s="187"/>
      <c r="AE217" s="187"/>
      <c r="AT217" s="16" t="s">
        <v>125</v>
      </c>
      <c r="AU217" s="16" t="s">
        <v>76</v>
      </c>
    </row>
    <row r="218" spans="1:65" s="2" customFormat="1" ht="24.2" customHeight="1">
      <c r="A218" s="187"/>
      <c r="B218" s="131"/>
      <c r="C218" s="132" t="s">
        <v>368</v>
      </c>
      <c r="D218" s="132" t="s">
        <v>116</v>
      </c>
      <c r="E218" s="133" t="s">
        <v>375</v>
      </c>
      <c r="F218" s="134" t="s">
        <v>376</v>
      </c>
      <c r="G218" s="135" t="s">
        <v>227</v>
      </c>
      <c r="H218" s="136">
        <v>1</v>
      </c>
      <c r="I218" s="137"/>
      <c r="J218" s="138">
        <f>ROUND(I218*H218,2)</f>
        <v>0</v>
      </c>
      <c r="K218" s="134" t="s">
        <v>120</v>
      </c>
      <c r="L218" s="32"/>
      <c r="M218" s="139" t="s">
        <v>3</v>
      </c>
      <c r="N218" s="140" t="s">
        <v>40</v>
      </c>
      <c r="O218" s="52"/>
      <c r="P218" s="141">
        <f>O218*H218</f>
        <v>0</v>
      </c>
      <c r="Q218" s="141">
        <v>1.3999999999999999E-4</v>
      </c>
      <c r="R218" s="141">
        <f>Q218*H218</f>
        <v>1.3999999999999999E-4</v>
      </c>
      <c r="S218" s="141">
        <v>0</v>
      </c>
      <c r="T218" s="142">
        <f>S218*H218</f>
        <v>0</v>
      </c>
      <c r="U218" s="187"/>
      <c r="V218" s="187"/>
      <c r="W218" s="187"/>
      <c r="X218" s="187"/>
      <c r="Y218" s="187"/>
      <c r="Z218" s="187"/>
      <c r="AA218" s="187"/>
      <c r="AB218" s="187"/>
      <c r="AC218" s="187"/>
      <c r="AD218" s="187"/>
      <c r="AE218" s="187"/>
      <c r="AR218" s="143" t="s">
        <v>207</v>
      </c>
      <c r="AT218" s="143" t="s">
        <v>116</v>
      </c>
      <c r="AU218" s="143" t="s">
        <v>76</v>
      </c>
      <c r="AY218" s="16" t="s">
        <v>113</v>
      </c>
      <c r="BE218" s="144">
        <f>IF(N218="základní",J218,0)</f>
        <v>0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6" t="s">
        <v>74</v>
      </c>
      <c r="BK218" s="144">
        <f>ROUND(I218*H218,2)</f>
        <v>0</v>
      </c>
      <c r="BL218" s="16" t="s">
        <v>207</v>
      </c>
      <c r="BM218" s="143" t="s">
        <v>377</v>
      </c>
    </row>
    <row r="219" spans="1:65" s="2" customFormat="1" ht="19.5">
      <c r="A219" s="187"/>
      <c r="B219" s="32"/>
      <c r="C219" s="187"/>
      <c r="D219" s="145" t="s">
        <v>123</v>
      </c>
      <c r="E219" s="187"/>
      <c r="F219" s="146" t="s">
        <v>378</v>
      </c>
      <c r="G219" s="187"/>
      <c r="H219" s="187"/>
      <c r="I219" s="147"/>
      <c r="J219" s="187"/>
      <c r="K219" s="187"/>
      <c r="L219" s="32"/>
      <c r="M219" s="148"/>
      <c r="N219" s="149"/>
      <c r="O219" s="52"/>
      <c r="P219" s="52"/>
      <c r="Q219" s="52"/>
      <c r="R219" s="52"/>
      <c r="S219" s="52"/>
      <c r="T219" s="53"/>
      <c r="U219" s="187"/>
      <c r="V219" s="187"/>
      <c r="W219" s="187"/>
      <c r="X219" s="187"/>
      <c r="Y219" s="187"/>
      <c r="Z219" s="187"/>
      <c r="AA219" s="187"/>
      <c r="AB219" s="187"/>
      <c r="AC219" s="187"/>
      <c r="AD219" s="187"/>
      <c r="AE219" s="187"/>
      <c r="AT219" s="16" t="s">
        <v>123</v>
      </c>
      <c r="AU219" s="16" t="s">
        <v>76</v>
      </c>
    </row>
    <row r="220" spans="1:65" s="2" customFormat="1">
      <c r="A220" s="187"/>
      <c r="B220" s="32"/>
      <c r="C220" s="187"/>
      <c r="D220" s="150" t="s">
        <v>125</v>
      </c>
      <c r="E220" s="187"/>
      <c r="F220" s="151" t="s">
        <v>379</v>
      </c>
      <c r="G220" s="187"/>
      <c r="H220" s="187"/>
      <c r="I220" s="147"/>
      <c r="J220" s="187"/>
      <c r="K220" s="187"/>
      <c r="L220" s="32"/>
      <c r="M220" s="148"/>
      <c r="N220" s="149"/>
      <c r="O220" s="52"/>
      <c r="P220" s="52"/>
      <c r="Q220" s="52"/>
      <c r="R220" s="52"/>
      <c r="S220" s="52"/>
      <c r="T220" s="53"/>
      <c r="U220" s="187"/>
      <c r="V220" s="187"/>
      <c r="W220" s="187"/>
      <c r="X220" s="187"/>
      <c r="Y220" s="187"/>
      <c r="Z220" s="187"/>
      <c r="AA220" s="187"/>
      <c r="AB220" s="187"/>
      <c r="AC220" s="187"/>
      <c r="AD220" s="187"/>
      <c r="AE220" s="187"/>
      <c r="AT220" s="16" t="s">
        <v>125</v>
      </c>
      <c r="AU220" s="16" t="s">
        <v>76</v>
      </c>
    </row>
    <row r="221" spans="1:65" s="2" customFormat="1" ht="16.5" customHeight="1">
      <c r="A221" s="187"/>
      <c r="B221" s="131"/>
      <c r="C221" s="160" t="s">
        <v>374</v>
      </c>
      <c r="D221" s="160" t="s">
        <v>381</v>
      </c>
      <c r="E221" s="161" t="s">
        <v>382</v>
      </c>
      <c r="F221" s="162" t="s">
        <v>383</v>
      </c>
      <c r="G221" s="163" t="s">
        <v>227</v>
      </c>
      <c r="H221" s="164">
        <v>1</v>
      </c>
      <c r="I221" s="165"/>
      <c r="J221" s="166">
        <f>ROUND(I221*H221,2)</f>
        <v>0</v>
      </c>
      <c r="K221" s="162" t="s">
        <v>120</v>
      </c>
      <c r="L221" s="167"/>
      <c r="M221" s="168" t="s">
        <v>3</v>
      </c>
      <c r="N221" s="169" t="s">
        <v>40</v>
      </c>
      <c r="O221" s="52"/>
      <c r="P221" s="141">
        <f>O221*H221</f>
        <v>0</v>
      </c>
      <c r="Q221" s="141">
        <v>1.8E-3</v>
      </c>
      <c r="R221" s="141">
        <f>Q221*H221</f>
        <v>1.8E-3</v>
      </c>
      <c r="S221" s="141">
        <v>0</v>
      </c>
      <c r="T221" s="142">
        <f>S221*H221</f>
        <v>0</v>
      </c>
      <c r="U221" s="187"/>
      <c r="V221" s="187"/>
      <c r="W221" s="187"/>
      <c r="X221" s="187"/>
      <c r="Y221" s="187"/>
      <c r="Z221" s="187"/>
      <c r="AA221" s="187"/>
      <c r="AB221" s="187"/>
      <c r="AC221" s="187"/>
      <c r="AD221" s="187"/>
      <c r="AE221" s="187"/>
      <c r="AR221" s="143" t="s">
        <v>323</v>
      </c>
      <c r="AT221" s="143" t="s">
        <v>381</v>
      </c>
      <c r="AU221" s="143" t="s">
        <v>76</v>
      </c>
      <c r="AY221" s="16" t="s">
        <v>113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6" t="s">
        <v>74</v>
      </c>
      <c r="BK221" s="144">
        <f>ROUND(I221*H221,2)</f>
        <v>0</v>
      </c>
      <c r="BL221" s="16" t="s">
        <v>207</v>
      </c>
      <c r="BM221" s="143" t="s">
        <v>384</v>
      </c>
    </row>
    <row r="222" spans="1:65" s="2" customFormat="1">
      <c r="A222" s="187"/>
      <c r="B222" s="32"/>
      <c r="C222" s="187"/>
      <c r="D222" s="145" t="s">
        <v>123</v>
      </c>
      <c r="E222" s="187"/>
      <c r="F222" s="146" t="s">
        <v>383</v>
      </c>
      <c r="G222" s="187"/>
      <c r="H222" s="187"/>
      <c r="I222" s="147"/>
      <c r="J222" s="187"/>
      <c r="K222" s="187"/>
      <c r="L222" s="32"/>
      <c r="M222" s="148"/>
      <c r="N222" s="149"/>
      <c r="O222" s="52"/>
      <c r="P222" s="52"/>
      <c r="Q222" s="52"/>
      <c r="R222" s="52"/>
      <c r="S222" s="52"/>
      <c r="T222" s="53"/>
      <c r="U222" s="187"/>
      <c r="V222" s="187"/>
      <c r="W222" s="187"/>
      <c r="X222" s="187"/>
      <c r="Y222" s="187"/>
      <c r="Z222" s="187"/>
      <c r="AA222" s="187"/>
      <c r="AB222" s="187"/>
      <c r="AC222" s="187"/>
      <c r="AD222" s="187"/>
      <c r="AE222" s="187"/>
      <c r="AT222" s="16" t="s">
        <v>123</v>
      </c>
      <c r="AU222" s="16" t="s">
        <v>76</v>
      </c>
    </row>
    <row r="223" spans="1:65" s="2" customFormat="1" ht="16.5" customHeight="1">
      <c r="A223" s="187"/>
      <c r="B223" s="131"/>
      <c r="C223" s="132" t="s">
        <v>380</v>
      </c>
      <c r="D223" s="132" t="s">
        <v>116</v>
      </c>
      <c r="E223" s="133" t="s">
        <v>386</v>
      </c>
      <c r="F223" s="134" t="s">
        <v>387</v>
      </c>
      <c r="G223" s="135" t="s">
        <v>227</v>
      </c>
      <c r="H223" s="136">
        <v>1</v>
      </c>
      <c r="I223" s="137"/>
      <c r="J223" s="138">
        <f>ROUND(I223*H223,2)</f>
        <v>0</v>
      </c>
      <c r="K223" s="134" t="s">
        <v>120</v>
      </c>
      <c r="L223" s="32"/>
      <c r="M223" s="139" t="s">
        <v>3</v>
      </c>
      <c r="N223" s="140" t="s">
        <v>40</v>
      </c>
      <c r="O223" s="52"/>
      <c r="P223" s="141">
        <f>O223*H223</f>
        <v>0</v>
      </c>
      <c r="Q223" s="141">
        <v>0</v>
      </c>
      <c r="R223" s="141">
        <f>Q223*H223</f>
        <v>0</v>
      </c>
      <c r="S223" s="141">
        <v>8.4999999999999995E-4</v>
      </c>
      <c r="T223" s="142">
        <f>S223*H223</f>
        <v>8.4999999999999995E-4</v>
      </c>
      <c r="U223" s="187"/>
      <c r="V223" s="187"/>
      <c r="W223" s="187"/>
      <c r="X223" s="187"/>
      <c r="Y223" s="187"/>
      <c r="Z223" s="187"/>
      <c r="AA223" s="187"/>
      <c r="AB223" s="187"/>
      <c r="AC223" s="187"/>
      <c r="AD223" s="187"/>
      <c r="AE223" s="187"/>
      <c r="AR223" s="143" t="s">
        <v>207</v>
      </c>
      <c r="AT223" s="143" t="s">
        <v>116</v>
      </c>
      <c r="AU223" s="143" t="s">
        <v>76</v>
      </c>
      <c r="AY223" s="16" t="s">
        <v>113</v>
      </c>
      <c r="BE223" s="144">
        <f>IF(N223="základní",J223,0)</f>
        <v>0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6" t="s">
        <v>74</v>
      </c>
      <c r="BK223" s="144">
        <f>ROUND(I223*H223,2)</f>
        <v>0</v>
      </c>
      <c r="BL223" s="16" t="s">
        <v>207</v>
      </c>
      <c r="BM223" s="143" t="s">
        <v>388</v>
      </c>
    </row>
    <row r="224" spans="1:65" s="2" customFormat="1" ht="19.5">
      <c r="A224" s="187"/>
      <c r="B224" s="32"/>
      <c r="C224" s="187"/>
      <c r="D224" s="145" t="s">
        <v>123</v>
      </c>
      <c r="E224" s="187"/>
      <c r="F224" s="146" t="s">
        <v>389</v>
      </c>
      <c r="G224" s="187"/>
      <c r="H224" s="187"/>
      <c r="I224" s="147"/>
      <c r="J224" s="187"/>
      <c r="K224" s="187"/>
      <c r="L224" s="32"/>
      <c r="M224" s="148"/>
      <c r="N224" s="149"/>
      <c r="O224" s="52"/>
      <c r="P224" s="52"/>
      <c r="Q224" s="52"/>
      <c r="R224" s="52"/>
      <c r="S224" s="52"/>
      <c r="T224" s="53"/>
      <c r="U224" s="187"/>
      <c r="V224" s="187"/>
      <c r="W224" s="187"/>
      <c r="X224" s="187"/>
      <c r="Y224" s="187"/>
      <c r="Z224" s="187"/>
      <c r="AA224" s="187"/>
      <c r="AB224" s="187"/>
      <c r="AC224" s="187"/>
      <c r="AD224" s="187"/>
      <c r="AE224" s="187"/>
      <c r="AT224" s="16" t="s">
        <v>123</v>
      </c>
      <c r="AU224" s="16" t="s">
        <v>76</v>
      </c>
    </row>
    <row r="225" spans="1:65" s="2" customFormat="1">
      <c r="A225" s="187"/>
      <c r="B225" s="32"/>
      <c r="C225" s="187"/>
      <c r="D225" s="150" t="s">
        <v>125</v>
      </c>
      <c r="E225" s="187"/>
      <c r="F225" s="151" t="s">
        <v>390</v>
      </c>
      <c r="G225" s="187"/>
      <c r="H225" s="187"/>
      <c r="I225" s="147"/>
      <c r="J225" s="187"/>
      <c r="K225" s="187"/>
      <c r="L225" s="32"/>
      <c r="M225" s="148"/>
      <c r="N225" s="149"/>
      <c r="O225" s="52"/>
      <c r="P225" s="52"/>
      <c r="Q225" s="52"/>
      <c r="R225" s="52"/>
      <c r="S225" s="52"/>
      <c r="T225" s="53"/>
      <c r="U225" s="187"/>
      <c r="V225" s="187"/>
      <c r="W225" s="187"/>
      <c r="X225" s="187"/>
      <c r="Y225" s="187"/>
      <c r="Z225" s="187"/>
      <c r="AA225" s="187"/>
      <c r="AB225" s="187"/>
      <c r="AC225" s="187"/>
      <c r="AD225" s="187"/>
      <c r="AE225" s="187"/>
      <c r="AT225" s="16" t="s">
        <v>125</v>
      </c>
      <c r="AU225" s="16" t="s">
        <v>76</v>
      </c>
    </row>
    <row r="226" spans="1:65" s="2" customFormat="1" ht="24.2" customHeight="1">
      <c r="A226" s="187"/>
      <c r="B226" s="131"/>
      <c r="C226" s="132" t="s">
        <v>385</v>
      </c>
      <c r="D226" s="132" t="s">
        <v>116</v>
      </c>
      <c r="E226" s="133" t="s">
        <v>392</v>
      </c>
      <c r="F226" s="134" t="s">
        <v>393</v>
      </c>
      <c r="G226" s="135" t="s">
        <v>172</v>
      </c>
      <c r="H226" s="136">
        <v>4.9000000000000002E-2</v>
      </c>
      <c r="I226" s="137"/>
      <c r="J226" s="138">
        <f>ROUND(I226*H226,2)</f>
        <v>0</v>
      </c>
      <c r="K226" s="134" t="s">
        <v>120</v>
      </c>
      <c r="L226" s="32"/>
      <c r="M226" s="139" t="s">
        <v>3</v>
      </c>
      <c r="N226" s="140" t="s">
        <v>40</v>
      </c>
      <c r="O226" s="52"/>
      <c r="P226" s="141">
        <f>O226*H226</f>
        <v>0</v>
      </c>
      <c r="Q226" s="141">
        <v>0</v>
      </c>
      <c r="R226" s="141">
        <f>Q226*H226</f>
        <v>0</v>
      </c>
      <c r="S226" s="141">
        <v>0</v>
      </c>
      <c r="T226" s="142">
        <f>S226*H226</f>
        <v>0</v>
      </c>
      <c r="U226" s="187"/>
      <c r="V226" s="187"/>
      <c r="W226" s="187"/>
      <c r="X226" s="187"/>
      <c r="Y226" s="187"/>
      <c r="Z226" s="187"/>
      <c r="AA226" s="187"/>
      <c r="AB226" s="187"/>
      <c r="AC226" s="187"/>
      <c r="AD226" s="187"/>
      <c r="AE226" s="187"/>
      <c r="AR226" s="143" t="s">
        <v>207</v>
      </c>
      <c r="AT226" s="143" t="s">
        <v>116</v>
      </c>
      <c r="AU226" s="143" t="s">
        <v>76</v>
      </c>
      <c r="AY226" s="16" t="s">
        <v>113</v>
      </c>
      <c r="BE226" s="144">
        <f>IF(N226="základní",J226,0)</f>
        <v>0</v>
      </c>
      <c r="BF226" s="144">
        <f>IF(N226="snížená",J226,0)</f>
        <v>0</v>
      </c>
      <c r="BG226" s="144">
        <f>IF(N226="zákl. přenesená",J226,0)</f>
        <v>0</v>
      </c>
      <c r="BH226" s="144">
        <f>IF(N226="sníž. přenesená",J226,0)</f>
        <v>0</v>
      </c>
      <c r="BI226" s="144">
        <f>IF(N226="nulová",J226,0)</f>
        <v>0</v>
      </c>
      <c r="BJ226" s="16" t="s">
        <v>74</v>
      </c>
      <c r="BK226" s="144">
        <f>ROUND(I226*H226,2)</f>
        <v>0</v>
      </c>
      <c r="BL226" s="16" t="s">
        <v>207</v>
      </c>
      <c r="BM226" s="143" t="s">
        <v>735</v>
      </c>
    </row>
    <row r="227" spans="1:65" s="2" customFormat="1" ht="29.25">
      <c r="A227" s="187"/>
      <c r="B227" s="32"/>
      <c r="C227" s="187"/>
      <c r="D227" s="145" t="s">
        <v>123</v>
      </c>
      <c r="E227" s="187"/>
      <c r="F227" s="146" t="s">
        <v>395</v>
      </c>
      <c r="G227" s="187"/>
      <c r="H227" s="187"/>
      <c r="I227" s="147"/>
      <c r="J227" s="187"/>
      <c r="K227" s="187"/>
      <c r="L227" s="32"/>
      <c r="M227" s="148"/>
      <c r="N227" s="149"/>
      <c r="O227" s="52"/>
      <c r="P227" s="52"/>
      <c r="Q227" s="52"/>
      <c r="R227" s="52"/>
      <c r="S227" s="52"/>
      <c r="T227" s="53"/>
      <c r="U227" s="187"/>
      <c r="V227" s="187"/>
      <c r="W227" s="187"/>
      <c r="X227" s="187"/>
      <c r="Y227" s="187"/>
      <c r="Z227" s="187"/>
      <c r="AA227" s="187"/>
      <c r="AB227" s="187"/>
      <c r="AC227" s="187"/>
      <c r="AD227" s="187"/>
      <c r="AE227" s="187"/>
      <c r="AT227" s="16" t="s">
        <v>123</v>
      </c>
      <c r="AU227" s="16" t="s">
        <v>76</v>
      </c>
    </row>
    <row r="228" spans="1:65" s="2" customFormat="1">
      <c r="A228" s="187"/>
      <c r="B228" s="32"/>
      <c r="C228" s="187"/>
      <c r="D228" s="150" t="s">
        <v>125</v>
      </c>
      <c r="E228" s="187"/>
      <c r="F228" s="151" t="s">
        <v>396</v>
      </c>
      <c r="G228" s="187"/>
      <c r="H228" s="187"/>
      <c r="I228" s="147"/>
      <c r="J228" s="187"/>
      <c r="K228" s="187"/>
      <c r="L228" s="32"/>
      <c r="M228" s="148"/>
      <c r="N228" s="149"/>
      <c r="O228" s="52"/>
      <c r="P228" s="52"/>
      <c r="Q228" s="52"/>
      <c r="R228" s="52"/>
      <c r="S228" s="52"/>
      <c r="T228" s="53"/>
      <c r="U228" s="187"/>
      <c r="V228" s="187"/>
      <c r="W228" s="187"/>
      <c r="X228" s="187"/>
      <c r="Y228" s="187"/>
      <c r="Z228" s="187"/>
      <c r="AA228" s="187"/>
      <c r="AB228" s="187"/>
      <c r="AC228" s="187"/>
      <c r="AD228" s="187"/>
      <c r="AE228" s="187"/>
      <c r="AT228" s="16" t="s">
        <v>125</v>
      </c>
      <c r="AU228" s="16" t="s">
        <v>76</v>
      </c>
    </row>
    <row r="229" spans="1:65" s="2" customFormat="1" ht="33" customHeight="1">
      <c r="A229" s="187"/>
      <c r="B229" s="131"/>
      <c r="C229" s="132" t="s">
        <v>391</v>
      </c>
      <c r="D229" s="132" t="s">
        <v>116</v>
      </c>
      <c r="E229" s="133" t="s">
        <v>398</v>
      </c>
      <c r="F229" s="134" t="s">
        <v>399</v>
      </c>
      <c r="G229" s="135" t="s">
        <v>172</v>
      </c>
      <c r="H229" s="136">
        <v>4.9000000000000002E-2</v>
      </c>
      <c r="I229" s="137"/>
      <c r="J229" s="138">
        <f>ROUND(I229*H229,2)</f>
        <v>0</v>
      </c>
      <c r="K229" s="134" t="s">
        <v>120</v>
      </c>
      <c r="L229" s="32"/>
      <c r="M229" s="139" t="s">
        <v>3</v>
      </c>
      <c r="N229" s="140" t="s">
        <v>40</v>
      </c>
      <c r="O229" s="52"/>
      <c r="P229" s="141">
        <f>O229*H229</f>
        <v>0</v>
      </c>
      <c r="Q229" s="141">
        <v>0</v>
      </c>
      <c r="R229" s="141">
        <f>Q229*H229</f>
        <v>0</v>
      </c>
      <c r="S229" s="141">
        <v>0</v>
      </c>
      <c r="T229" s="142">
        <f>S229*H229</f>
        <v>0</v>
      </c>
      <c r="U229" s="187"/>
      <c r="V229" s="187"/>
      <c r="W229" s="187"/>
      <c r="X229" s="187"/>
      <c r="Y229" s="187"/>
      <c r="Z229" s="187"/>
      <c r="AA229" s="187"/>
      <c r="AB229" s="187"/>
      <c r="AC229" s="187"/>
      <c r="AD229" s="187"/>
      <c r="AE229" s="187"/>
      <c r="AR229" s="143" t="s">
        <v>207</v>
      </c>
      <c r="AT229" s="143" t="s">
        <v>116</v>
      </c>
      <c r="AU229" s="143" t="s">
        <v>76</v>
      </c>
      <c r="AY229" s="16" t="s">
        <v>113</v>
      </c>
      <c r="BE229" s="144">
        <f>IF(N229="základní",J229,0)</f>
        <v>0</v>
      </c>
      <c r="BF229" s="144">
        <f>IF(N229="snížená",J229,0)</f>
        <v>0</v>
      </c>
      <c r="BG229" s="144">
        <f>IF(N229="zákl. přenesená",J229,0)</f>
        <v>0</v>
      </c>
      <c r="BH229" s="144">
        <f>IF(N229="sníž. přenesená",J229,0)</f>
        <v>0</v>
      </c>
      <c r="BI229" s="144">
        <f>IF(N229="nulová",J229,0)</f>
        <v>0</v>
      </c>
      <c r="BJ229" s="16" t="s">
        <v>74</v>
      </c>
      <c r="BK229" s="144">
        <f>ROUND(I229*H229,2)</f>
        <v>0</v>
      </c>
      <c r="BL229" s="16" t="s">
        <v>207</v>
      </c>
      <c r="BM229" s="143" t="s">
        <v>736</v>
      </c>
    </row>
    <row r="230" spans="1:65" s="2" customFormat="1" ht="48.75">
      <c r="A230" s="187"/>
      <c r="B230" s="32"/>
      <c r="C230" s="187"/>
      <c r="D230" s="145" t="s">
        <v>123</v>
      </c>
      <c r="E230" s="187"/>
      <c r="F230" s="146" t="s">
        <v>401</v>
      </c>
      <c r="G230" s="187"/>
      <c r="H230" s="187"/>
      <c r="I230" s="147"/>
      <c r="J230" s="187"/>
      <c r="K230" s="187"/>
      <c r="L230" s="32"/>
      <c r="M230" s="148"/>
      <c r="N230" s="149"/>
      <c r="O230" s="52"/>
      <c r="P230" s="52"/>
      <c r="Q230" s="52"/>
      <c r="R230" s="52"/>
      <c r="S230" s="52"/>
      <c r="T230" s="53"/>
      <c r="U230" s="187"/>
      <c r="V230" s="187"/>
      <c r="W230" s="187"/>
      <c r="X230" s="187"/>
      <c r="Y230" s="187"/>
      <c r="Z230" s="187"/>
      <c r="AA230" s="187"/>
      <c r="AB230" s="187"/>
      <c r="AC230" s="187"/>
      <c r="AD230" s="187"/>
      <c r="AE230" s="187"/>
      <c r="AT230" s="16" t="s">
        <v>123</v>
      </c>
      <c r="AU230" s="16" t="s">
        <v>76</v>
      </c>
    </row>
    <row r="231" spans="1:65" s="2" customFormat="1">
      <c r="A231" s="187"/>
      <c r="B231" s="32"/>
      <c r="C231" s="187"/>
      <c r="D231" s="150" t="s">
        <v>125</v>
      </c>
      <c r="E231" s="187"/>
      <c r="F231" s="151" t="s">
        <v>402</v>
      </c>
      <c r="G231" s="187"/>
      <c r="H231" s="187"/>
      <c r="I231" s="147"/>
      <c r="J231" s="187"/>
      <c r="K231" s="187"/>
      <c r="L231" s="32"/>
      <c r="M231" s="148"/>
      <c r="N231" s="149"/>
      <c r="O231" s="52"/>
      <c r="P231" s="52"/>
      <c r="Q231" s="52"/>
      <c r="R231" s="52"/>
      <c r="S231" s="52"/>
      <c r="T231" s="53"/>
      <c r="U231" s="187"/>
      <c r="V231" s="187"/>
      <c r="W231" s="187"/>
      <c r="X231" s="187"/>
      <c r="Y231" s="187"/>
      <c r="Z231" s="187"/>
      <c r="AA231" s="187"/>
      <c r="AB231" s="187"/>
      <c r="AC231" s="187"/>
      <c r="AD231" s="187"/>
      <c r="AE231" s="187"/>
      <c r="AT231" s="16" t="s">
        <v>125</v>
      </c>
      <c r="AU231" s="16" t="s">
        <v>76</v>
      </c>
    </row>
    <row r="232" spans="1:65" s="12" customFormat="1" ht="22.9" customHeight="1">
      <c r="B232" s="118"/>
      <c r="D232" s="119" t="s">
        <v>68</v>
      </c>
      <c r="E232" s="129" t="s">
        <v>403</v>
      </c>
      <c r="F232" s="129" t="s">
        <v>404</v>
      </c>
      <c r="I232" s="121"/>
      <c r="J232" s="130">
        <f>BK232</f>
        <v>0</v>
      </c>
      <c r="L232" s="118"/>
      <c r="M232" s="123"/>
      <c r="N232" s="124"/>
      <c r="O232" s="124"/>
      <c r="P232" s="125">
        <f>SUM(P233:P236)</f>
        <v>0</v>
      </c>
      <c r="Q232" s="124"/>
      <c r="R232" s="125">
        <f>SUM(R233:R236)</f>
        <v>0</v>
      </c>
      <c r="S232" s="124"/>
      <c r="T232" s="126">
        <f>SUM(T233:T236)</f>
        <v>0</v>
      </c>
      <c r="AR232" s="119" t="s">
        <v>76</v>
      </c>
      <c r="AT232" s="127" t="s">
        <v>68</v>
      </c>
      <c r="AU232" s="127" t="s">
        <v>74</v>
      </c>
      <c r="AY232" s="119" t="s">
        <v>113</v>
      </c>
      <c r="BK232" s="128">
        <f>SUM(BK233:BK236)</f>
        <v>0</v>
      </c>
    </row>
    <row r="233" spans="1:65" s="2" customFormat="1" ht="16.5" customHeight="1">
      <c r="A233" s="187"/>
      <c r="B233" s="131"/>
      <c r="C233" s="132" t="s">
        <v>397</v>
      </c>
      <c r="D233" s="132" t="s">
        <v>116</v>
      </c>
      <c r="E233" s="133" t="s">
        <v>406</v>
      </c>
      <c r="F233" s="134" t="s">
        <v>407</v>
      </c>
      <c r="G233" s="135" t="s">
        <v>408</v>
      </c>
      <c r="H233" s="136">
        <v>1</v>
      </c>
      <c r="I233" s="137"/>
      <c r="J233" s="138">
        <f>ROUND(I233*H233,2)</f>
        <v>0</v>
      </c>
      <c r="K233" s="134" t="s">
        <v>3</v>
      </c>
      <c r="L233" s="32"/>
      <c r="M233" s="139" t="s">
        <v>3</v>
      </c>
      <c r="N233" s="140" t="s">
        <v>40</v>
      </c>
      <c r="O233" s="52"/>
      <c r="P233" s="141">
        <f>O233*H233</f>
        <v>0</v>
      </c>
      <c r="Q233" s="141">
        <v>0</v>
      </c>
      <c r="R233" s="141">
        <f>Q233*H233</f>
        <v>0</v>
      </c>
      <c r="S233" s="141">
        <v>0</v>
      </c>
      <c r="T233" s="142">
        <f>S233*H233</f>
        <v>0</v>
      </c>
      <c r="U233" s="187"/>
      <c r="V233" s="187"/>
      <c r="W233" s="187"/>
      <c r="X233" s="187"/>
      <c r="Y233" s="187"/>
      <c r="Z233" s="187"/>
      <c r="AA233" s="187"/>
      <c r="AB233" s="187"/>
      <c r="AC233" s="187"/>
      <c r="AD233" s="187"/>
      <c r="AE233" s="187"/>
      <c r="AR233" s="143" t="s">
        <v>207</v>
      </c>
      <c r="AT233" s="143" t="s">
        <v>116</v>
      </c>
      <c r="AU233" s="143" t="s">
        <v>76</v>
      </c>
      <c r="AY233" s="16" t="s">
        <v>113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6" t="s">
        <v>74</v>
      </c>
      <c r="BK233" s="144">
        <f>ROUND(I233*H233,2)</f>
        <v>0</v>
      </c>
      <c r="BL233" s="16" t="s">
        <v>207</v>
      </c>
      <c r="BM233" s="143" t="s">
        <v>409</v>
      </c>
    </row>
    <row r="234" spans="1:65" s="2" customFormat="1">
      <c r="A234" s="187"/>
      <c r="B234" s="32"/>
      <c r="C234" s="187"/>
      <c r="D234" s="145" t="s">
        <v>123</v>
      </c>
      <c r="E234" s="187"/>
      <c r="F234" s="146" t="s">
        <v>407</v>
      </c>
      <c r="G234" s="187"/>
      <c r="H234" s="187"/>
      <c r="I234" s="147"/>
      <c r="J234" s="187"/>
      <c r="K234" s="187"/>
      <c r="L234" s="32"/>
      <c r="M234" s="148"/>
      <c r="N234" s="149"/>
      <c r="O234" s="52"/>
      <c r="P234" s="52"/>
      <c r="Q234" s="52"/>
      <c r="R234" s="52"/>
      <c r="S234" s="52"/>
      <c r="T234" s="53"/>
      <c r="U234" s="187"/>
      <c r="V234" s="187"/>
      <c r="W234" s="187"/>
      <c r="X234" s="187"/>
      <c r="Y234" s="187"/>
      <c r="Z234" s="187"/>
      <c r="AA234" s="187"/>
      <c r="AB234" s="187"/>
      <c r="AC234" s="187"/>
      <c r="AD234" s="187"/>
      <c r="AE234" s="187"/>
      <c r="AT234" s="16" t="s">
        <v>123</v>
      </c>
      <c r="AU234" s="16" t="s">
        <v>76</v>
      </c>
    </row>
    <row r="235" spans="1:65" s="2" customFormat="1" ht="24.2" customHeight="1">
      <c r="A235" s="187"/>
      <c r="B235" s="131"/>
      <c r="C235" s="132" t="s">
        <v>405</v>
      </c>
      <c r="D235" s="132" t="s">
        <v>116</v>
      </c>
      <c r="E235" s="133" t="s">
        <v>411</v>
      </c>
      <c r="F235" s="134" t="s">
        <v>412</v>
      </c>
      <c r="G235" s="135" t="s">
        <v>227</v>
      </c>
      <c r="H235" s="136">
        <v>1</v>
      </c>
      <c r="I235" s="137"/>
      <c r="J235" s="138">
        <f>ROUND(I235*H235,2)</f>
        <v>0</v>
      </c>
      <c r="K235" s="134" t="s">
        <v>3</v>
      </c>
      <c r="L235" s="32"/>
      <c r="M235" s="139" t="s">
        <v>3</v>
      </c>
      <c r="N235" s="140" t="s">
        <v>40</v>
      </c>
      <c r="O235" s="52"/>
      <c r="P235" s="141">
        <f>O235*H235</f>
        <v>0</v>
      </c>
      <c r="Q235" s="141">
        <v>0</v>
      </c>
      <c r="R235" s="141">
        <f>Q235*H235</f>
        <v>0</v>
      </c>
      <c r="S235" s="141">
        <v>0</v>
      </c>
      <c r="T235" s="142">
        <f>S235*H235</f>
        <v>0</v>
      </c>
      <c r="U235" s="187"/>
      <c r="V235" s="187"/>
      <c r="W235" s="187"/>
      <c r="X235" s="187"/>
      <c r="Y235" s="187"/>
      <c r="Z235" s="187"/>
      <c r="AA235" s="187"/>
      <c r="AB235" s="187"/>
      <c r="AC235" s="187"/>
      <c r="AD235" s="187"/>
      <c r="AE235" s="187"/>
      <c r="AR235" s="143" t="s">
        <v>207</v>
      </c>
      <c r="AT235" s="143" t="s">
        <v>116</v>
      </c>
      <c r="AU235" s="143" t="s">
        <v>76</v>
      </c>
      <c r="AY235" s="16" t="s">
        <v>113</v>
      </c>
      <c r="BE235" s="144">
        <f>IF(N235="základní",J235,0)</f>
        <v>0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6" t="s">
        <v>74</v>
      </c>
      <c r="BK235" s="144">
        <f>ROUND(I235*H235,2)</f>
        <v>0</v>
      </c>
      <c r="BL235" s="16" t="s">
        <v>207</v>
      </c>
      <c r="BM235" s="143" t="s">
        <v>413</v>
      </c>
    </row>
    <row r="236" spans="1:65" s="2" customFormat="1" ht="19.5">
      <c r="A236" s="187"/>
      <c r="B236" s="32"/>
      <c r="C236" s="187"/>
      <c r="D236" s="145" t="s">
        <v>123</v>
      </c>
      <c r="E236" s="187"/>
      <c r="F236" s="146" t="s">
        <v>412</v>
      </c>
      <c r="G236" s="187"/>
      <c r="H236" s="187"/>
      <c r="I236" s="147"/>
      <c r="J236" s="187"/>
      <c r="K236" s="187"/>
      <c r="L236" s="32"/>
      <c r="M236" s="148"/>
      <c r="N236" s="149"/>
      <c r="O236" s="52"/>
      <c r="P236" s="52"/>
      <c r="Q236" s="52"/>
      <c r="R236" s="52"/>
      <c r="S236" s="52"/>
      <c r="T236" s="53"/>
      <c r="U236" s="187"/>
      <c r="V236" s="187"/>
      <c r="W236" s="187"/>
      <c r="X236" s="187"/>
      <c r="Y236" s="187"/>
      <c r="Z236" s="187"/>
      <c r="AA236" s="187"/>
      <c r="AB236" s="187"/>
      <c r="AC236" s="187"/>
      <c r="AD236" s="187"/>
      <c r="AE236" s="187"/>
      <c r="AT236" s="16" t="s">
        <v>123</v>
      </c>
      <c r="AU236" s="16" t="s">
        <v>76</v>
      </c>
    </row>
    <row r="237" spans="1:65" s="12" customFormat="1" ht="22.9" customHeight="1">
      <c r="B237" s="118"/>
      <c r="D237" s="119" t="s">
        <v>68</v>
      </c>
      <c r="E237" s="129" t="s">
        <v>414</v>
      </c>
      <c r="F237" s="129" t="s">
        <v>415</v>
      </c>
      <c r="I237" s="121"/>
      <c r="J237" s="130">
        <f>BK237</f>
        <v>0</v>
      </c>
      <c r="L237" s="118"/>
      <c r="M237" s="123"/>
      <c r="N237" s="124"/>
      <c r="O237" s="124"/>
      <c r="P237" s="125">
        <f>SUM(P238:P251)</f>
        <v>0</v>
      </c>
      <c r="Q237" s="124"/>
      <c r="R237" s="125">
        <f>SUM(R238:R251)</f>
        <v>1.1000000000000001E-3</v>
      </c>
      <c r="S237" s="124"/>
      <c r="T237" s="126">
        <f>SUM(T238:T251)</f>
        <v>5.0000000000000002E-5</v>
      </c>
      <c r="AR237" s="119" t="s">
        <v>76</v>
      </c>
      <c r="AT237" s="127" t="s">
        <v>68</v>
      </c>
      <c r="AU237" s="127" t="s">
        <v>74</v>
      </c>
      <c r="AY237" s="119" t="s">
        <v>113</v>
      </c>
      <c r="BK237" s="128">
        <f>SUM(BK238:BK251)</f>
        <v>0</v>
      </c>
    </row>
    <row r="238" spans="1:65" s="2" customFormat="1" ht="16.5" customHeight="1">
      <c r="A238" s="187"/>
      <c r="B238" s="131"/>
      <c r="C238" s="132" t="s">
        <v>410</v>
      </c>
      <c r="D238" s="132" t="s">
        <v>116</v>
      </c>
      <c r="E238" s="133" t="s">
        <v>417</v>
      </c>
      <c r="F238" s="134" t="s">
        <v>418</v>
      </c>
      <c r="G238" s="135" t="s">
        <v>227</v>
      </c>
      <c r="H238" s="136">
        <v>1</v>
      </c>
      <c r="I238" s="137"/>
      <c r="J238" s="138">
        <f>ROUND(I238*H238,2)</f>
        <v>0</v>
      </c>
      <c r="K238" s="134" t="s">
        <v>120</v>
      </c>
      <c r="L238" s="32"/>
      <c r="M238" s="139" t="s">
        <v>3</v>
      </c>
      <c r="N238" s="140" t="s">
        <v>40</v>
      </c>
      <c r="O238" s="52"/>
      <c r="P238" s="141">
        <f>O238*H238</f>
        <v>0</v>
      </c>
      <c r="Q238" s="141">
        <v>0</v>
      </c>
      <c r="R238" s="141">
        <f>Q238*H238</f>
        <v>0</v>
      </c>
      <c r="S238" s="141">
        <v>0</v>
      </c>
      <c r="T238" s="142">
        <f>S238*H238</f>
        <v>0</v>
      </c>
      <c r="U238" s="187"/>
      <c r="V238" s="187"/>
      <c r="W238" s="187"/>
      <c r="X238" s="187"/>
      <c r="Y238" s="187"/>
      <c r="Z238" s="187"/>
      <c r="AA238" s="187"/>
      <c r="AB238" s="187"/>
      <c r="AC238" s="187"/>
      <c r="AD238" s="187"/>
      <c r="AE238" s="187"/>
      <c r="AR238" s="143" t="s">
        <v>207</v>
      </c>
      <c r="AT238" s="143" t="s">
        <v>116</v>
      </c>
      <c r="AU238" s="143" t="s">
        <v>76</v>
      </c>
      <c r="AY238" s="16" t="s">
        <v>113</v>
      </c>
      <c r="BE238" s="144">
        <f>IF(N238="základní",J238,0)</f>
        <v>0</v>
      </c>
      <c r="BF238" s="144">
        <f>IF(N238="snížená",J238,0)</f>
        <v>0</v>
      </c>
      <c r="BG238" s="144">
        <f>IF(N238="zákl. přenesená",J238,0)</f>
        <v>0</v>
      </c>
      <c r="BH238" s="144">
        <f>IF(N238="sníž. přenesená",J238,0)</f>
        <v>0</v>
      </c>
      <c r="BI238" s="144">
        <f>IF(N238="nulová",J238,0)</f>
        <v>0</v>
      </c>
      <c r="BJ238" s="16" t="s">
        <v>74</v>
      </c>
      <c r="BK238" s="144">
        <f>ROUND(I238*H238,2)</f>
        <v>0</v>
      </c>
      <c r="BL238" s="16" t="s">
        <v>207</v>
      </c>
      <c r="BM238" s="143" t="s">
        <v>419</v>
      </c>
    </row>
    <row r="239" spans="1:65" s="2" customFormat="1" ht="19.5">
      <c r="A239" s="187"/>
      <c r="B239" s="32"/>
      <c r="C239" s="187"/>
      <c r="D239" s="145" t="s">
        <v>123</v>
      </c>
      <c r="E239" s="187"/>
      <c r="F239" s="146" t="s">
        <v>420</v>
      </c>
      <c r="G239" s="187"/>
      <c r="H239" s="187"/>
      <c r="I239" s="147"/>
      <c r="J239" s="187"/>
      <c r="K239" s="187"/>
      <c r="L239" s="32"/>
      <c r="M239" s="148"/>
      <c r="N239" s="149"/>
      <c r="O239" s="52"/>
      <c r="P239" s="52"/>
      <c r="Q239" s="52"/>
      <c r="R239" s="52"/>
      <c r="S239" s="52"/>
      <c r="T239" s="53"/>
      <c r="U239" s="187"/>
      <c r="V239" s="187"/>
      <c r="W239" s="187"/>
      <c r="X239" s="187"/>
      <c r="Y239" s="187"/>
      <c r="Z239" s="187"/>
      <c r="AA239" s="187"/>
      <c r="AB239" s="187"/>
      <c r="AC239" s="187"/>
      <c r="AD239" s="187"/>
      <c r="AE239" s="187"/>
      <c r="AT239" s="16" t="s">
        <v>123</v>
      </c>
      <c r="AU239" s="16" t="s">
        <v>76</v>
      </c>
    </row>
    <row r="240" spans="1:65" s="2" customFormat="1">
      <c r="A240" s="187"/>
      <c r="B240" s="32"/>
      <c r="C240" s="187"/>
      <c r="D240" s="150" t="s">
        <v>125</v>
      </c>
      <c r="E240" s="187"/>
      <c r="F240" s="151" t="s">
        <v>421</v>
      </c>
      <c r="G240" s="187"/>
      <c r="H240" s="187"/>
      <c r="I240" s="147"/>
      <c r="J240" s="187"/>
      <c r="K240" s="187"/>
      <c r="L240" s="32"/>
      <c r="M240" s="148"/>
      <c r="N240" s="149"/>
      <c r="O240" s="52"/>
      <c r="P240" s="52"/>
      <c r="Q240" s="52"/>
      <c r="R240" s="52"/>
      <c r="S240" s="52"/>
      <c r="T240" s="53"/>
      <c r="U240" s="187"/>
      <c r="V240" s="187"/>
      <c r="W240" s="187"/>
      <c r="X240" s="187"/>
      <c r="Y240" s="187"/>
      <c r="Z240" s="187"/>
      <c r="AA240" s="187"/>
      <c r="AB240" s="187"/>
      <c r="AC240" s="187"/>
      <c r="AD240" s="187"/>
      <c r="AE240" s="187"/>
      <c r="AT240" s="16" t="s">
        <v>125</v>
      </c>
      <c r="AU240" s="16" t="s">
        <v>76</v>
      </c>
    </row>
    <row r="241" spans="1:65" s="2" customFormat="1" ht="24.2" customHeight="1">
      <c r="A241" s="187"/>
      <c r="B241" s="131"/>
      <c r="C241" s="160" t="s">
        <v>416</v>
      </c>
      <c r="D241" s="160" t="s">
        <v>381</v>
      </c>
      <c r="E241" s="161" t="s">
        <v>423</v>
      </c>
      <c r="F241" s="162" t="s">
        <v>424</v>
      </c>
      <c r="G241" s="163" t="s">
        <v>227</v>
      </c>
      <c r="H241" s="164">
        <v>1</v>
      </c>
      <c r="I241" s="165"/>
      <c r="J241" s="166">
        <f>ROUND(I241*H241,2)</f>
        <v>0</v>
      </c>
      <c r="K241" s="162" t="s">
        <v>120</v>
      </c>
      <c r="L241" s="167"/>
      <c r="M241" s="168" t="s">
        <v>3</v>
      </c>
      <c r="N241" s="169" t="s">
        <v>40</v>
      </c>
      <c r="O241" s="52"/>
      <c r="P241" s="141">
        <f>O241*H241</f>
        <v>0</v>
      </c>
      <c r="Q241" s="141">
        <v>1.1000000000000001E-3</v>
      </c>
      <c r="R241" s="141">
        <f>Q241*H241</f>
        <v>1.1000000000000001E-3</v>
      </c>
      <c r="S241" s="141">
        <v>0</v>
      </c>
      <c r="T241" s="142">
        <f>S241*H241</f>
        <v>0</v>
      </c>
      <c r="U241" s="187"/>
      <c r="V241" s="187"/>
      <c r="W241" s="187"/>
      <c r="X241" s="187"/>
      <c r="Y241" s="187"/>
      <c r="Z241" s="187"/>
      <c r="AA241" s="187"/>
      <c r="AB241" s="187"/>
      <c r="AC241" s="187"/>
      <c r="AD241" s="187"/>
      <c r="AE241" s="187"/>
      <c r="AR241" s="143" t="s">
        <v>323</v>
      </c>
      <c r="AT241" s="143" t="s">
        <v>381</v>
      </c>
      <c r="AU241" s="143" t="s">
        <v>76</v>
      </c>
      <c r="AY241" s="16" t="s">
        <v>113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6" t="s">
        <v>74</v>
      </c>
      <c r="BK241" s="144">
        <f>ROUND(I241*H241,2)</f>
        <v>0</v>
      </c>
      <c r="BL241" s="16" t="s">
        <v>207</v>
      </c>
      <c r="BM241" s="143" t="s">
        <v>425</v>
      </c>
    </row>
    <row r="242" spans="1:65" s="2" customFormat="1" ht="19.5">
      <c r="A242" s="187"/>
      <c r="B242" s="32"/>
      <c r="C242" s="187"/>
      <c r="D242" s="145" t="s">
        <v>123</v>
      </c>
      <c r="E242" s="187"/>
      <c r="F242" s="146" t="s">
        <v>424</v>
      </c>
      <c r="G242" s="187"/>
      <c r="H242" s="187"/>
      <c r="I242" s="147"/>
      <c r="J242" s="187"/>
      <c r="K242" s="187"/>
      <c r="L242" s="32"/>
      <c r="M242" s="148"/>
      <c r="N242" s="149"/>
      <c r="O242" s="52"/>
      <c r="P242" s="52"/>
      <c r="Q242" s="52"/>
      <c r="R242" s="52"/>
      <c r="S242" s="52"/>
      <c r="T242" s="53"/>
      <c r="U242" s="187"/>
      <c r="V242" s="187"/>
      <c r="W242" s="187"/>
      <c r="X242" s="187"/>
      <c r="Y242" s="187"/>
      <c r="Z242" s="187"/>
      <c r="AA242" s="187"/>
      <c r="AB242" s="187"/>
      <c r="AC242" s="187"/>
      <c r="AD242" s="187"/>
      <c r="AE242" s="187"/>
      <c r="AT242" s="16" t="s">
        <v>123</v>
      </c>
      <c r="AU242" s="16" t="s">
        <v>76</v>
      </c>
    </row>
    <row r="243" spans="1:65" s="2" customFormat="1" ht="21.75" customHeight="1">
      <c r="A243" s="187"/>
      <c r="B243" s="131"/>
      <c r="C243" s="132" t="s">
        <v>422</v>
      </c>
      <c r="D243" s="132" t="s">
        <v>116</v>
      </c>
      <c r="E243" s="133" t="s">
        <v>427</v>
      </c>
      <c r="F243" s="134" t="s">
        <v>428</v>
      </c>
      <c r="G243" s="135" t="s">
        <v>227</v>
      </c>
      <c r="H243" s="136">
        <v>1</v>
      </c>
      <c r="I243" s="137"/>
      <c r="J243" s="138">
        <f>ROUND(I243*H243,2)</f>
        <v>0</v>
      </c>
      <c r="K243" s="134" t="s">
        <v>120</v>
      </c>
      <c r="L243" s="32"/>
      <c r="M243" s="139" t="s">
        <v>3</v>
      </c>
      <c r="N243" s="140" t="s">
        <v>40</v>
      </c>
      <c r="O243" s="52"/>
      <c r="P243" s="141">
        <f>O243*H243</f>
        <v>0</v>
      </c>
      <c r="Q243" s="141">
        <v>0</v>
      </c>
      <c r="R243" s="141">
        <f>Q243*H243</f>
        <v>0</v>
      </c>
      <c r="S243" s="141">
        <v>5.0000000000000002E-5</v>
      </c>
      <c r="T243" s="142">
        <f>S243*H243</f>
        <v>5.0000000000000002E-5</v>
      </c>
      <c r="U243" s="187"/>
      <c r="V243" s="187"/>
      <c r="W243" s="187"/>
      <c r="X243" s="187"/>
      <c r="Y243" s="187"/>
      <c r="Z243" s="187"/>
      <c r="AA243" s="187"/>
      <c r="AB243" s="187"/>
      <c r="AC243" s="187"/>
      <c r="AD243" s="187"/>
      <c r="AE243" s="187"/>
      <c r="AR243" s="143" t="s">
        <v>207</v>
      </c>
      <c r="AT243" s="143" t="s">
        <v>116</v>
      </c>
      <c r="AU243" s="143" t="s">
        <v>76</v>
      </c>
      <c r="AY243" s="16" t="s">
        <v>113</v>
      </c>
      <c r="BE243" s="144">
        <f>IF(N243="základní",J243,0)</f>
        <v>0</v>
      </c>
      <c r="BF243" s="144">
        <f>IF(N243="snížená",J243,0)</f>
        <v>0</v>
      </c>
      <c r="BG243" s="144">
        <f>IF(N243="zákl. přenesená",J243,0)</f>
        <v>0</v>
      </c>
      <c r="BH243" s="144">
        <f>IF(N243="sníž. přenesená",J243,0)</f>
        <v>0</v>
      </c>
      <c r="BI243" s="144">
        <f>IF(N243="nulová",J243,0)</f>
        <v>0</v>
      </c>
      <c r="BJ243" s="16" t="s">
        <v>74</v>
      </c>
      <c r="BK243" s="144">
        <f>ROUND(I243*H243,2)</f>
        <v>0</v>
      </c>
      <c r="BL243" s="16" t="s">
        <v>207</v>
      </c>
      <c r="BM243" s="143" t="s">
        <v>429</v>
      </c>
    </row>
    <row r="244" spans="1:65" s="2" customFormat="1" ht="19.5">
      <c r="A244" s="187"/>
      <c r="B244" s="32"/>
      <c r="C244" s="187"/>
      <c r="D244" s="145" t="s">
        <v>123</v>
      </c>
      <c r="E244" s="187"/>
      <c r="F244" s="146" t="s">
        <v>430</v>
      </c>
      <c r="G244" s="187"/>
      <c r="H244" s="187"/>
      <c r="I244" s="147"/>
      <c r="J244" s="187"/>
      <c r="K244" s="187"/>
      <c r="L244" s="32"/>
      <c r="M244" s="148"/>
      <c r="N244" s="149"/>
      <c r="O244" s="52"/>
      <c r="P244" s="52"/>
      <c r="Q244" s="52"/>
      <c r="R244" s="52"/>
      <c r="S244" s="52"/>
      <c r="T244" s="53"/>
      <c r="U244" s="187"/>
      <c r="V244" s="187"/>
      <c r="W244" s="187"/>
      <c r="X244" s="187"/>
      <c r="Y244" s="187"/>
      <c r="Z244" s="187"/>
      <c r="AA244" s="187"/>
      <c r="AB244" s="187"/>
      <c r="AC244" s="187"/>
      <c r="AD244" s="187"/>
      <c r="AE244" s="187"/>
      <c r="AT244" s="16" t="s">
        <v>123</v>
      </c>
      <c r="AU244" s="16" t="s">
        <v>76</v>
      </c>
    </row>
    <row r="245" spans="1:65" s="2" customFormat="1">
      <c r="A245" s="187"/>
      <c r="B245" s="32"/>
      <c r="C245" s="187"/>
      <c r="D245" s="150" t="s">
        <v>125</v>
      </c>
      <c r="E245" s="187"/>
      <c r="F245" s="151" t="s">
        <v>431</v>
      </c>
      <c r="G245" s="187"/>
      <c r="H245" s="187"/>
      <c r="I245" s="147"/>
      <c r="J245" s="187"/>
      <c r="K245" s="187"/>
      <c r="L245" s="32"/>
      <c r="M245" s="148"/>
      <c r="N245" s="149"/>
      <c r="O245" s="52"/>
      <c r="P245" s="52"/>
      <c r="Q245" s="52"/>
      <c r="R245" s="52"/>
      <c r="S245" s="52"/>
      <c r="T245" s="53"/>
      <c r="U245" s="187"/>
      <c r="V245" s="187"/>
      <c r="W245" s="187"/>
      <c r="X245" s="187"/>
      <c r="Y245" s="187"/>
      <c r="Z245" s="187"/>
      <c r="AA245" s="187"/>
      <c r="AB245" s="187"/>
      <c r="AC245" s="187"/>
      <c r="AD245" s="187"/>
      <c r="AE245" s="187"/>
      <c r="AT245" s="16" t="s">
        <v>125</v>
      </c>
      <c r="AU245" s="16" t="s">
        <v>76</v>
      </c>
    </row>
    <row r="246" spans="1:65" s="2" customFormat="1" ht="24.2" customHeight="1">
      <c r="A246" s="187"/>
      <c r="B246" s="131"/>
      <c r="C246" s="132" t="s">
        <v>426</v>
      </c>
      <c r="D246" s="132" t="s">
        <v>116</v>
      </c>
      <c r="E246" s="133" t="s">
        <v>433</v>
      </c>
      <c r="F246" s="134" t="s">
        <v>434</v>
      </c>
      <c r="G246" s="135" t="s">
        <v>172</v>
      </c>
      <c r="H246" s="136">
        <v>1E-3</v>
      </c>
      <c r="I246" s="137"/>
      <c r="J246" s="138">
        <f>ROUND(I246*H246,2)</f>
        <v>0</v>
      </c>
      <c r="K246" s="134" t="s">
        <v>120</v>
      </c>
      <c r="L246" s="32"/>
      <c r="M246" s="139" t="s">
        <v>3</v>
      </c>
      <c r="N246" s="140" t="s">
        <v>40</v>
      </c>
      <c r="O246" s="52"/>
      <c r="P246" s="141">
        <f>O246*H246</f>
        <v>0</v>
      </c>
      <c r="Q246" s="141">
        <v>0</v>
      </c>
      <c r="R246" s="141">
        <f>Q246*H246</f>
        <v>0</v>
      </c>
      <c r="S246" s="141">
        <v>0</v>
      </c>
      <c r="T246" s="142">
        <f>S246*H246</f>
        <v>0</v>
      </c>
      <c r="U246" s="187"/>
      <c r="V246" s="187"/>
      <c r="W246" s="187"/>
      <c r="X246" s="187"/>
      <c r="Y246" s="187"/>
      <c r="Z246" s="187"/>
      <c r="AA246" s="187"/>
      <c r="AB246" s="187"/>
      <c r="AC246" s="187"/>
      <c r="AD246" s="187"/>
      <c r="AE246" s="187"/>
      <c r="AR246" s="143" t="s">
        <v>207</v>
      </c>
      <c r="AT246" s="143" t="s">
        <v>116</v>
      </c>
      <c r="AU246" s="143" t="s">
        <v>76</v>
      </c>
      <c r="AY246" s="16" t="s">
        <v>113</v>
      </c>
      <c r="BE246" s="144">
        <f>IF(N246="základní",J246,0)</f>
        <v>0</v>
      </c>
      <c r="BF246" s="144">
        <f>IF(N246="snížená",J246,0)</f>
        <v>0</v>
      </c>
      <c r="BG246" s="144">
        <f>IF(N246="zákl. přenesená",J246,0)</f>
        <v>0</v>
      </c>
      <c r="BH246" s="144">
        <f>IF(N246="sníž. přenesená",J246,0)</f>
        <v>0</v>
      </c>
      <c r="BI246" s="144">
        <f>IF(N246="nulová",J246,0)</f>
        <v>0</v>
      </c>
      <c r="BJ246" s="16" t="s">
        <v>74</v>
      </c>
      <c r="BK246" s="144">
        <f>ROUND(I246*H246,2)</f>
        <v>0</v>
      </c>
      <c r="BL246" s="16" t="s">
        <v>207</v>
      </c>
      <c r="BM246" s="143" t="s">
        <v>435</v>
      </c>
    </row>
    <row r="247" spans="1:65" s="2" customFormat="1" ht="29.25">
      <c r="A247" s="187"/>
      <c r="B247" s="32"/>
      <c r="C247" s="187"/>
      <c r="D247" s="145" t="s">
        <v>123</v>
      </c>
      <c r="E247" s="187"/>
      <c r="F247" s="146" t="s">
        <v>436</v>
      </c>
      <c r="G247" s="187"/>
      <c r="H247" s="187"/>
      <c r="I247" s="147"/>
      <c r="J247" s="187"/>
      <c r="K247" s="187"/>
      <c r="L247" s="32"/>
      <c r="M247" s="148"/>
      <c r="N247" s="149"/>
      <c r="O247" s="52"/>
      <c r="P247" s="52"/>
      <c r="Q247" s="52"/>
      <c r="R247" s="52"/>
      <c r="S247" s="52"/>
      <c r="T247" s="53"/>
      <c r="U247" s="187"/>
      <c r="V247" s="187"/>
      <c r="W247" s="187"/>
      <c r="X247" s="187"/>
      <c r="Y247" s="187"/>
      <c r="Z247" s="187"/>
      <c r="AA247" s="187"/>
      <c r="AB247" s="187"/>
      <c r="AC247" s="187"/>
      <c r="AD247" s="187"/>
      <c r="AE247" s="187"/>
      <c r="AT247" s="16" t="s">
        <v>123</v>
      </c>
      <c r="AU247" s="16" t="s">
        <v>76</v>
      </c>
    </row>
    <row r="248" spans="1:65" s="2" customFormat="1">
      <c r="A248" s="187"/>
      <c r="B248" s="32"/>
      <c r="C248" s="187"/>
      <c r="D248" s="150" t="s">
        <v>125</v>
      </c>
      <c r="E248" s="187"/>
      <c r="F248" s="151" t="s">
        <v>437</v>
      </c>
      <c r="G248" s="187"/>
      <c r="H248" s="187"/>
      <c r="I248" s="147"/>
      <c r="J248" s="187"/>
      <c r="K248" s="187"/>
      <c r="L248" s="32"/>
      <c r="M248" s="148"/>
      <c r="N248" s="149"/>
      <c r="O248" s="52"/>
      <c r="P248" s="52"/>
      <c r="Q248" s="52"/>
      <c r="R248" s="52"/>
      <c r="S248" s="52"/>
      <c r="T248" s="53"/>
      <c r="U248" s="187"/>
      <c r="V248" s="187"/>
      <c r="W248" s="187"/>
      <c r="X248" s="187"/>
      <c r="Y248" s="187"/>
      <c r="Z248" s="187"/>
      <c r="AA248" s="187"/>
      <c r="AB248" s="187"/>
      <c r="AC248" s="187"/>
      <c r="AD248" s="187"/>
      <c r="AE248" s="187"/>
      <c r="AT248" s="16" t="s">
        <v>125</v>
      </c>
      <c r="AU248" s="16" t="s">
        <v>76</v>
      </c>
    </row>
    <row r="249" spans="1:65" s="2" customFormat="1" ht="33" customHeight="1">
      <c r="A249" s="187"/>
      <c r="B249" s="131"/>
      <c r="C249" s="132" t="s">
        <v>432</v>
      </c>
      <c r="D249" s="132" t="s">
        <v>116</v>
      </c>
      <c r="E249" s="133" t="s">
        <v>439</v>
      </c>
      <c r="F249" s="134" t="s">
        <v>440</v>
      </c>
      <c r="G249" s="135" t="s">
        <v>172</v>
      </c>
      <c r="H249" s="136">
        <v>1E-3</v>
      </c>
      <c r="I249" s="137"/>
      <c r="J249" s="138">
        <f>ROUND(I249*H249,2)</f>
        <v>0</v>
      </c>
      <c r="K249" s="134" t="s">
        <v>120</v>
      </c>
      <c r="L249" s="32"/>
      <c r="M249" s="139" t="s">
        <v>3</v>
      </c>
      <c r="N249" s="140" t="s">
        <v>40</v>
      </c>
      <c r="O249" s="52"/>
      <c r="P249" s="141">
        <f>O249*H249</f>
        <v>0</v>
      </c>
      <c r="Q249" s="141">
        <v>0</v>
      </c>
      <c r="R249" s="141">
        <f>Q249*H249</f>
        <v>0</v>
      </c>
      <c r="S249" s="141">
        <v>0</v>
      </c>
      <c r="T249" s="142">
        <f>S249*H249</f>
        <v>0</v>
      </c>
      <c r="U249" s="187"/>
      <c r="V249" s="187"/>
      <c r="W249" s="187"/>
      <c r="X249" s="187"/>
      <c r="Y249" s="187"/>
      <c r="Z249" s="187"/>
      <c r="AA249" s="187"/>
      <c r="AB249" s="187"/>
      <c r="AC249" s="187"/>
      <c r="AD249" s="187"/>
      <c r="AE249" s="187"/>
      <c r="AR249" s="143" t="s">
        <v>207</v>
      </c>
      <c r="AT249" s="143" t="s">
        <v>116</v>
      </c>
      <c r="AU249" s="143" t="s">
        <v>76</v>
      </c>
      <c r="AY249" s="16" t="s">
        <v>113</v>
      </c>
      <c r="BE249" s="144">
        <f>IF(N249="základní",J249,0)</f>
        <v>0</v>
      </c>
      <c r="BF249" s="144">
        <f>IF(N249="snížená",J249,0)</f>
        <v>0</v>
      </c>
      <c r="BG249" s="144">
        <f>IF(N249="zákl. přenesená",J249,0)</f>
        <v>0</v>
      </c>
      <c r="BH249" s="144">
        <f>IF(N249="sníž. přenesená",J249,0)</f>
        <v>0</v>
      </c>
      <c r="BI249" s="144">
        <f>IF(N249="nulová",J249,0)</f>
        <v>0</v>
      </c>
      <c r="BJ249" s="16" t="s">
        <v>74</v>
      </c>
      <c r="BK249" s="144">
        <f>ROUND(I249*H249,2)</f>
        <v>0</v>
      </c>
      <c r="BL249" s="16" t="s">
        <v>207</v>
      </c>
      <c r="BM249" s="143" t="s">
        <v>441</v>
      </c>
    </row>
    <row r="250" spans="1:65" s="2" customFormat="1" ht="48.75">
      <c r="A250" s="187"/>
      <c r="B250" s="32"/>
      <c r="C250" s="187"/>
      <c r="D250" s="145" t="s">
        <v>123</v>
      </c>
      <c r="E250" s="187"/>
      <c r="F250" s="146" t="s">
        <v>442</v>
      </c>
      <c r="G250" s="187"/>
      <c r="H250" s="187"/>
      <c r="I250" s="147"/>
      <c r="J250" s="187"/>
      <c r="K250" s="187"/>
      <c r="L250" s="32"/>
      <c r="M250" s="148"/>
      <c r="N250" s="149"/>
      <c r="O250" s="52"/>
      <c r="P250" s="52"/>
      <c r="Q250" s="52"/>
      <c r="R250" s="52"/>
      <c r="S250" s="52"/>
      <c r="T250" s="53"/>
      <c r="U250" s="187"/>
      <c r="V250" s="187"/>
      <c r="W250" s="187"/>
      <c r="X250" s="187"/>
      <c r="Y250" s="187"/>
      <c r="Z250" s="187"/>
      <c r="AA250" s="187"/>
      <c r="AB250" s="187"/>
      <c r="AC250" s="187"/>
      <c r="AD250" s="187"/>
      <c r="AE250" s="187"/>
      <c r="AT250" s="16" t="s">
        <v>123</v>
      </c>
      <c r="AU250" s="16" t="s">
        <v>76</v>
      </c>
    </row>
    <row r="251" spans="1:65" s="2" customFormat="1">
      <c r="A251" s="187"/>
      <c r="B251" s="32"/>
      <c r="C251" s="187"/>
      <c r="D251" s="150" t="s">
        <v>125</v>
      </c>
      <c r="E251" s="187"/>
      <c r="F251" s="151" t="s">
        <v>443</v>
      </c>
      <c r="G251" s="187"/>
      <c r="H251" s="187"/>
      <c r="I251" s="147"/>
      <c r="J251" s="187"/>
      <c r="K251" s="187"/>
      <c r="L251" s="32"/>
      <c r="M251" s="148"/>
      <c r="N251" s="149"/>
      <c r="O251" s="52"/>
      <c r="P251" s="52"/>
      <c r="Q251" s="52"/>
      <c r="R251" s="52"/>
      <c r="S251" s="52"/>
      <c r="T251" s="53"/>
      <c r="U251" s="187"/>
      <c r="V251" s="187"/>
      <c r="W251" s="187"/>
      <c r="X251" s="187"/>
      <c r="Y251" s="187"/>
      <c r="Z251" s="187"/>
      <c r="AA251" s="187"/>
      <c r="AB251" s="187"/>
      <c r="AC251" s="187"/>
      <c r="AD251" s="187"/>
      <c r="AE251" s="187"/>
      <c r="AT251" s="16" t="s">
        <v>125</v>
      </c>
      <c r="AU251" s="16" t="s">
        <v>76</v>
      </c>
    </row>
    <row r="252" spans="1:65" s="12" customFormat="1" ht="22.9" customHeight="1">
      <c r="B252" s="118"/>
      <c r="D252" s="119" t="s">
        <v>68</v>
      </c>
      <c r="E252" s="129" t="s">
        <v>444</v>
      </c>
      <c r="F252" s="129" t="s">
        <v>445</v>
      </c>
      <c r="I252" s="121"/>
      <c r="J252" s="130">
        <f>BK252</f>
        <v>0</v>
      </c>
      <c r="L252" s="118"/>
      <c r="M252" s="123"/>
      <c r="N252" s="124"/>
      <c r="O252" s="124"/>
      <c r="P252" s="125">
        <f>SUM(P253:P265)</f>
        <v>0</v>
      </c>
      <c r="Q252" s="124"/>
      <c r="R252" s="125">
        <f>SUM(R253:R265)</f>
        <v>6.6040000000000015E-2</v>
      </c>
      <c r="S252" s="124"/>
      <c r="T252" s="126">
        <f>SUM(T253:T265)</f>
        <v>0</v>
      </c>
      <c r="AR252" s="119" t="s">
        <v>76</v>
      </c>
      <c r="AT252" s="127" t="s">
        <v>68</v>
      </c>
      <c r="AU252" s="127" t="s">
        <v>74</v>
      </c>
      <c r="AY252" s="119" t="s">
        <v>113</v>
      </c>
      <c r="BK252" s="128">
        <f>SUM(BK253:BK265)</f>
        <v>0</v>
      </c>
    </row>
    <row r="253" spans="1:65" s="2" customFormat="1" ht="24.2" customHeight="1">
      <c r="A253" s="187"/>
      <c r="B253" s="131"/>
      <c r="C253" s="132" t="s">
        <v>438</v>
      </c>
      <c r="D253" s="132" t="s">
        <v>116</v>
      </c>
      <c r="E253" s="133" t="s">
        <v>447</v>
      </c>
      <c r="F253" s="134" t="s">
        <v>448</v>
      </c>
      <c r="G253" s="135" t="s">
        <v>119</v>
      </c>
      <c r="H253" s="136">
        <v>5.2</v>
      </c>
      <c r="I253" s="137"/>
      <c r="J253" s="138">
        <f>ROUND(I253*H253,2)</f>
        <v>0</v>
      </c>
      <c r="K253" s="134" t="s">
        <v>120</v>
      </c>
      <c r="L253" s="32"/>
      <c r="M253" s="139" t="s">
        <v>3</v>
      </c>
      <c r="N253" s="140" t="s">
        <v>40</v>
      </c>
      <c r="O253" s="52"/>
      <c r="P253" s="141">
        <f>O253*H253</f>
        <v>0</v>
      </c>
      <c r="Q253" s="141">
        <v>1.26E-2</v>
      </c>
      <c r="R253" s="141">
        <f>Q253*H253</f>
        <v>6.5520000000000009E-2</v>
      </c>
      <c r="S253" s="141">
        <v>0</v>
      </c>
      <c r="T253" s="142">
        <f>S253*H253</f>
        <v>0</v>
      </c>
      <c r="U253" s="187"/>
      <c r="V253" s="187"/>
      <c r="W253" s="187"/>
      <c r="X253" s="187"/>
      <c r="Y253" s="187"/>
      <c r="Z253" s="187"/>
      <c r="AA253" s="187"/>
      <c r="AB253" s="187"/>
      <c r="AC253" s="187"/>
      <c r="AD253" s="187"/>
      <c r="AE253" s="187"/>
      <c r="AR253" s="143" t="s">
        <v>207</v>
      </c>
      <c r="AT253" s="143" t="s">
        <v>116</v>
      </c>
      <c r="AU253" s="143" t="s">
        <v>76</v>
      </c>
      <c r="AY253" s="16" t="s">
        <v>113</v>
      </c>
      <c r="BE253" s="144">
        <f>IF(N253="základní",J253,0)</f>
        <v>0</v>
      </c>
      <c r="BF253" s="144">
        <f>IF(N253="snížená",J253,0)</f>
        <v>0</v>
      </c>
      <c r="BG253" s="144">
        <f>IF(N253="zákl. přenesená",J253,0)</f>
        <v>0</v>
      </c>
      <c r="BH253" s="144">
        <f>IF(N253="sníž. přenesená",J253,0)</f>
        <v>0</v>
      </c>
      <c r="BI253" s="144">
        <f>IF(N253="nulová",J253,0)</f>
        <v>0</v>
      </c>
      <c r="BJ253" s="16" t="s">
        <v>74</v>
      </c>
      <c r="BK253" s="144">
        <f>ROUND(I253*H253,2)</f>
        <v>0</v>
      </c>
      <c r="BL253" s="16" t="s">
        <v>207</v>
      </c>
      <c r="BM253" s="143" t="s">
        <v>449</v>
      </c>
    </row>
    <row r="254" spans="1:65" s="2" customFormat="1" ht="29.25">
      <c r="A254" s="187"/>
      <c r="B254" s="32"/>
      <c r="C254" s="187"/>
      <c r="D254" s="145" t="s">
        <v>123</v>
      </c>
      <c r="E254" s="187"/>
      <c r="F254" s="146" t="s">
        <v>450</v>
      </c>
      <c r="G254" s="187"/>
      <c r="H254" s="187"/>
      <c r="I254" s="147"/>
      <c r="J254" s="187"/>
      <c r="K254" s="187"/>
      <c r="L254" s="32"/>
      <c r="M254" s="148"/>
      <c r="N254" s="149"/>
      <c r="O254" s="52"/>
      <c r="P254" s="52"/>
      <c r="Q254" s="52"/>
      <c r="R254" s="52"/>
      <c r="S254" s="52"/>
      <c r="T254" s="53"/>
      <c r="U254" s="187"/>
      <c r="V254" s="187"/>
      <c r="W254" s="187"/>
      <c r="X254" s="187"/>
      <c r="Y254" s="187"/>
      <c r="Z254" s="187"/>
      <c r="AA254" s="187"/>
      <c r="AB254" s="187"/>
      <c r="AC254" s="187"/>
      <c r="AD254" s="187"/>
      <c r="AE254" s="187"/>
      <c r="AT254" s="16" t="s">
        <v>123</v>
      </c>
      <c r="AU254" s="16" t="s">
        <v>76</v>
      </c>
    </row>
    <row r="255" spans="1:65" s="2" customFormat="1">
      <c r="A255" s="187"/>
      <c r="B255" s="32"/>
      <c r="C255" s="187"/>
      <c r="D255" s="150" t="s">
        <v>125</v>
      </c>
      <c r="E255" s="187"/>
      <c r="F255" s="151" t="s">
        <v>451</v>
      </c>
      <c r="G255" s="187"/>
      <c r="H255" s="187"/>
      <c r="I255" s="147"/>
      <c r="J255" s="187"/>
      <c r="K255" s="187"/>
      <c r="L255" s="32"/>
      <c r="M255" s="148"/>
      <c r="N255" s="149"/>
      <c r="O255" s="52"/>
      <c r="P255" s="52"/>
      <c r="Q255" s="52"/>
      <c r="R255" s="52"/>
      <c r="S255" s="52"/>
      <c r="T255" s="53"/>
      <c r="U255" s="187"/>
      <c r="V255" s="187"/>
      <c r="W255" s="187"/>
      <c r="X255" s="187"/>
      <c r="Y255" s="187"/>
      <c r="Z255" s="187"/>
      <c r="AA255" s="187"/>
      <c r="AB255" s="187"/>
      <c r="AC255" s="187"/>
      <c r="AD255" s="187"/>
      <c r="AE255" s="187"/>
      <c r="AT255" s="16" t="s">
        <v>125</v>
      </c>
      <c r="AU255" s="16" t="s">
        <v>76</v>
      </c>
    </row>
    <row r="256" spans="1:65" s="13" customFormat="1">
      <c r="B256" s="152"/>
      <c r="D256" s="145" t="s">
        <v>127</v>
      </c>
      <c r="E256" s="153" t="s">
        <v>3</v>
      </c>
      <c r="F256" s="154" t="s">
        <v>128</v>
      </c>
      <c r="H256" s="155">
        <v>5.2</v>
      </c>
      <c r="I256" s="156"/>
      <c r="L256" s="152"/>
      <c r="M256" s="157"/>
      <c r="N256" s="158"/>
      <c r="O256" s="158"/>
      <c r="P256" s="158"/>
      <c r="Q256" s="158"/>
      <c r="R256" s="158"/>
      <c r="S256" s="158"/>
      <c r="T256" s="159"/>
      <c r="AT256" s="153" t="s">
        <v>127</v>
      </c>
      <c r="AU256" s="153" t="s">
        <v>76</v>
      </c>
      <c r="AV256" s="13" t="s">
        <v>76</v>
      </c>
      <c r="AW256" s="13" t="s">
        <v>31</v>
      </c>
      <c r="AX256" s="13" t="s">
        <v>74</v>
      </c>
      <c r="AY256" s="153" t="s">
        <v>113</v>
      </c>
    </row>
    <row r="257" spans="1:65" s="2" customFormat="1" ht="16.5" customHeight="1">
      <c r="A257" s="187"/>
      <c r="B257" s="131"/>
      <c r="C257" s="132" t="s">
        <v>446</v>
      </c>
      <c r="D257" s="132" t="s">
        <v>116</v>
      </c>
      <c r="E257" s="133" t="s">
        <v>453</v>
      </c>
      <c r="F257" s="134" t="s">
        <v>454</v>
      </c>
      <c r="G257" s="135" t="s">
        <v>119</v>
      </c>
      <c r="H257" s="136">
        <v>5.2</v>
      </c>
      <c r="I257" s="137"/>
      <c r="J257" s="138">
        <f>ROUND(I257*H257,2)</f>
        <v>0</v>
      </c>
      <c r="K257" s="134" t="s">
        <v>120</v>
      </c>
      <c r="L257" s="32"/>
      <c r="M257" s="139" t="s">
        <v>3</v>
      </c>
      <c r="N257" s="140" t="s">
        <v>40</v>
      </c>
      <c r="O257" s="52"/>
      <c r="P257" s="141">
        <f>O257*H257</f>
        <v>0</v>
      </c>
      <c r="Q257" s="141">
        <v>1E-4</v>
      </c>
      <c r="R257" s="141">
        <f>Q257*H257</f>
        <v>5.2000000000000006E-4</v>
      </c>
      <c r="S257" s="141">
        <v>0</v>
      </c>
      <c r="T257" s="142">
        <f>S257*H257</f>
        <v>0</v>
      </c>
      <c r="U257" s="187"/>
      <c r="V257" s="187"/>
      <c r="W257" s="187"/>
      <c r="X257" s="187"/>
      <c r="Y257" s="187"/>
      <c r="Z257" s="187"/>
      <c r="AA257" s="187"/>
      <c r="AB257" s="187"/>
      <c r="AC257" s="187"/>
      <c r="AD257" s="187"/>
      <c r="AE257" s="187"/>
      <c r="AR257" s="143" t="s">
        <v>207</v>
      </c>
      <c r="AT257" s="143" t="s">
        <v>116</v>
      </c>
      <c r="AU257" s="143" t="s">
        <v>76</v>
      </c>
      <c r="AY257" s="16" t="s">
        <v>113</v>
      </c>
      <c r="BE257" s="144">
        <f>IF(N257="základní",J257,0)</f>
        <v>0</v>
      </c>
      <c r="BF257" s="144">
        <f>IF(N257="snížená",J257,0)</f>
        <v>0</v>
      </c>
      <c r="BG257" s="144">
        <f>IF(N257="zákl. přenesená",J257,0)</f>
        <v>0</v>
      </c>
      <c r="BH257" s="144">
        <f>IF(N257="sníž. přenesená",J257,0)</f>
        <v>0</v>
      </c>
      <c r="BI257" s="144">
        <f>IF(N257="nulová",J257,0)</f>
        <v>0</v>
      </c>
      <c r="BJ257" s="16" t="s">
        <v>74</v>
      </c>
      <c r="BK257" s="144">
        <f>ROUND(I257*H257,2)</f>
        <v>0</v>
      </c>
      <c r="BL257" s="16" t="s">
        <v>207</v>
      </c>
      <c r="BM257" s="143" t="s">
        <v>455</v>
      </c>
    </row>
    <row r="258" spans="1:65" s="2" customFormat="1" ht="19.5">
      <c r="A258" s="187"/>
      <c r="B258" s="32"/>
      <c r="C258" s="187"/>
      <c r="D258" s="145" t="s">
        <v>123</v>
      </c>
      <c r="E258" s="187"/>
      <c r="F258" s="146" t="s">
        <v>456</v>
      </c>
      <c r="G258" s="187"/>
      <c r="H258" s="187"/>
      <c r="I258" s="147"/>
      <c r="J258" s="187"/>
      <c r="K258" s="187"/>
      <c r="L258" s="32"/>
      <c r="M258" s="148"/>
      <c r="N258" s="149"/>
      <c r="O258" s="52"/>
      <c r="P258" s="52"/>
      <c r="Q258" s="52"/>
      <c r="R258" s="52"/>
      <c r="S258" s="52"/>
      <c r="T258" s="53"/>
      <c r="U258" s="187"/>
      <c r="V258" s="187"/>
      <c r="W258" s="187"/>
      <c r="X258" s="187"/>
      <c r="Y258" s="187"/>
      <c r="Z258" s="187"/>
      <c r="AA258" s="187"/>
      <c r="AB258" s="187"/>
      <c r="AC258" s="187"/>
      <c r="AD258" s="187"/>
      <c r="AE258" s="187"/>
      <c r="AT258" s="16" t="s">
        <v>123</v>
      </c>
      <c r="AU258" s="16" t="s">
        <v>76</v>
      </c>
    </row>
    <row r="259" spans="1:65" s="2" customFormat="1">
      <c r="A259" s="187"/>
      <c r="B259" s="32"/>
      <c r="C259" s="187"/>
      <c r="D259" s="150" t="s">
        <v>125</v>
      </c>
      <c r="E259" s="187"/>
      <c r="F259" s="151" t="s">
        <v>457</v>
      </c>
      <c r="G259" s="187"/>
      <c r="H259" s="187"/>
      <c r="I259" s="147"/>
      <c r="J259" s="187"/>
      <c r="K259" s="187"/>
      <c r="L259" s="32"/>
      <c r="M259" s="148"/>
      <c r="N259" s="149"/>
      <c r="O259" s="52"/>
      <c r="P259" s="52"/>
      <c r="Q259" s="52"/>
      <c r="R259" s="52"/>
      <c r="S259" s="52"/>
      <c r="T259" s="53"/>
      <c r="U259" s="187"/>
      <c r="V259" s="187"/>
      <c r="W259" s="187"/>
      <c r="X259" s="187"/>
      <c r="Y259" s="187"/>
      <c r="Z259" s="187"/>
      <c r="AA259" s="187"/>
      <c r="AB259" s="187"/>
      <c r="AC259" s="187"/>
      <c r="AD259" s="187"/>
      <c r="AE259" s="187"/>
      <c r="AT259" s="16" t="s">
        <v>125</v>
      </c>
      <c r="AU259" s="16" t="s">
        <v>76</v>
      </c>
    </row>
    <row r="260" spans="1:65" s="2" customFormat="1" ht="24.2" customHeight="1">
      <c r="A260" s="187"/>
      <c r="B260" s="131"/>
      <c r="C260" s="132" t="s">
        <v>452</v>
      </c>
      <c r="D260" s="132" t="s">
        <v>116</v>
      </c>
      <c r="E260" s="133" t="s">
        <v>459</v>
      </c>
      <c r="F260" s="134" t="s">
        <v>460</v>
      </c>
      <c r="G260" s="135" t="s">
        <v>172</v>
      </c>
      <c r="H260" s="136">
        <v>6.6000000000000003E-2</v>
      </c>
      <c r="I260" s="137"/>
      <c r="J260" s="138">
        <f>ROUND(I260*H260,2)</f>
        <v>0</v>
      </c>
      <c r="K260" s="134" t="s">
        <v>120</v>
      </c>
      <c r="L260" s="32"/>
      <c r="M260" s="139" t="s">
        <v>3</v>
      </c>
      <c r="N260" s="140" t="s">
        <v>40</v>
      </c>
      <c r="O260" s="52"/>
      <c r="P260" s="141">
        <f>O260*H260</f>
        <v>0</v>
      </c>
      <c r="Q260" s="141">
        <v>0</v>
      </c>
      <c r="R260" s="141">
        <f>Q260*H260</f>
        <v>0</v>
      </c>
      <c r="S260" s="141">
        <v>0</v>
      </c>
      <c r="T260" s="142">
        <f>S260*H260</f>
        <v>0</v>
      </c>
      <c r="U260" s="187"/>
      <c r="V260" s="187"/>
      <c r="W260" s="187"/>
      <c r="X260" s="187"/>
      <c r="Y260" s="187"/>
      <c r="Z260" s="187"/>
      <c r="AA260" s="187"/>
      <c r="AB260" s="187"/>
      <c r="AC260" s="187"/>
      <c r="AD260" s="187"/>
      <c r="AE260" s="187"/>
      <c r="AR260" s="143" t="s">
        <v>207</v>
      </c>
      <c r="AT260" s="143" t="s">
        <v>116</v>
      </c>
      <c r="AU260" s="143" t="s">
        <v>76</v>
      </c>
      <c r="AY260" s="16" t="s">
        <v>113</v>
      </c>
      <c r="BE260" s="144">
        <f>IF(N260="základní",J260,0)</f>
        <v>0</v>
      </c>
      <c r="BF260" s="144">
        <f>IF(N260="snížená",J260,0)</f>
        <v>0</v>
      </c>
      <c r="BG260" s="144">
        <f>IF(N260="zákl. přenesená",J260,0)</f>
        <v>0</v>
      </c>
      <c r="BH260" s="144">
        <f>IF(N260="sníž. přenesená",J260,0)</f>
        <v>0</v>
      </c>
      <c r="BI260" s="144">
        <f>IF(N260="nulová",J260,0)</f>
        <v>0</v>
      </c>
      <c r="BJ260" s="16" t="s">
        <v>74</v>
      </c>
      <c r="BK260" s="144">
        <f>ROUND(I260*H260,2)</f>
        <v>0</v>
      </c>
      <c r="BL260" s="16" t="s">
        <v>207</v>
      </c>
      <c r="BM260" s="143" t="s">
        <v>461</v>
      </c>
    </row>
    <row r="261" spans="1:65" s="2" customFormat="1" ht="48.75">
      <c r="A261" s="187"/>
      <c r="B261" s="32"/>
      <c r="C261" s="187"/>
      <c r="D261" s="145" t="s">
        <v>123</v>
      </c>
      <c r="E261" s="187"/>
      <c r="F261" s="146" t="s">
        <v>462</v>
      </c>
      <c r="G261" s="187"/>
      <c r="H261" s="187"/>
      <c r="I261" s="147"/>
      <c r="J261" s="187"/>
      <c r="K261" s="187"/>
      <c r="L261" s="32"/>
      <c r="M261" s="148"/>
      <c r="N261" s="149"/>
      <c r="O261" s="52"/>
      <c r="P261" s="52"/>
      <c r="Q261" s="52"/>
      <c r="R261" s="52"/>
      <c r="S261" s="52"/>
      <c r="T261" s="53"/>
      <c r="U261" s="187"/>
      <c r="V261" s="187"/>
      <c r="W261" s="187"/>
      <c r="X261" s="187"/>
      <c r="Y261" s="187"/>
      <c r="Z261" s="187"/>
      <c r="AA261" s="187"/>
      <c r="AB261" s="187"/>
      <c r="AC261" s="187"/>
      <c r="AD261" s="187"/>
      <c r="AE261" s="187"/>
      <c r="AT261" s="16" t="s">
        <v>123</v>
      </c>
      <c r="AU261" s="16" t="s">
        <v>76</v>
      </c>
    </row>
    <row r="262" spans="1:65" s="2" customFormat="1">
      <c r="A262" s="187"/>
      <c r="B262" s="32"/>
      <c r="C262" s="187"/>
      <c r="D262" s="150" t="s">
        <v>125</v>
      </c>
      <c r="E262" s="187"/>
      <c r="F262" s="151" t="s">
        <v>463</v>
      </c>
      <c r="G262" s="187"/>
      <c r="H262" s="187"/>
      <c r="I262" s="147"/>
      <c r="J262" s="187"/>
      <c r="K262" s="187"/>
      <c r="L262" s="32"/>
      <c r="M262" s="148"/>
      <c r="N262" s="149"/>
      <c r="O262" s="52"/>
      <c r="P262" s="52"/>
      <c r="Q262" s="52"/>
      <c r="R262" s="52"/>
      <c r="S262" s="52"/>
      <c r="T262" s="53"/>
      <c r="U262" s="187"/>
      <c r="V262" s="187"/>
      <c r="W262" s="187"/>
      <c r="X262" s="187"/>
      <c r="Y262" s="187"/>
      <c r="Z262" s="187"/>
      <c r="AA262" s="187"/>
      <c r="AB262" s="187"/>
      <c r="AC262" s="187"/>
      <c r="AD262" s="187"/>
      <c r="AE262" s="187"/>
      <c r="AT262" s="16" t="s">
        <v>125</v>
      </c>
      <c r="AU262" s="16" t="s">
        <v>76</v>
      </c>
    </row>
    <row r="263" spans="1:65" s="2" customFormat="1" ht="37.9" customHeight="1">
      <c r="A263" s="187"/>
      <c r="B263" s="131"/>
      <c r="C263" s="132" t="s">
        <v>458</v>
      </c>
      <c r="D263" s="132" t="s">
        <v>116</v>
      </c>
      <c r="E263" s="133" t="s">
        <v>465</v>
      </c>
      <c r="F263" s="134" t="s">
        <v>466</v>
      </c>
      <c r="G263" s="135" t="s">
        <v>172</v>
      </c>
      <c r="H263" s="136">
        <v>6.6000000000000003E-2</v>
      </c>
      <c r="I263" s="137"/>
      <c r="J263" s="138">
        <f>ROUND(I263*H263,2)</f>
        <v>0</v>
      </c>
      <c r="K263" s="134" t="s">
        <v>120</v>
      </c>
      <c r="L263" s="32"/>
      <c r="M263" s="139" t="s">
        <v>3</v>
      </c>
      <c r="N263" s="140" t="s">
        <v>40</v>
      </c>
      <c r="O263" s="52"/>
      <c r="P263" s="141">
        <f>O263*H263</f>
        <v>0</v>
      </c>
      <c r="Q263" s="141">
        <v>0</v>
      </c>
      <c r="R263" s="141">
        <f>Q263*H263</f>
        <v>0</v>
      </c>
      <c r="S263" s="141">
        <v>0</v>
      </c>
      <c r="T263" s="142">
        <f>S263*H263</f>
        <v>0</v>
      </c>
      <c r="U263" s="187"/>
      <c r="V263" s="187"/>
      <c r="W263" s="187"/>
      <c r="X263" s="187"/>
      <c r="Y263" s="187"/>
      <c r="Z263" s="187"/>
      <c r="AA263" s="187"/>
      <c r="AB263" s="187"/>
      <c r="AC263" s="187"/>
      <c r="AD263" s="187"/>
      <c r="AE263" s="187"/>
      <c r="AR263" s="143" t="s">
        <v>207</v>
      </c>
      <c r="AT263" s="143" t="s">
        <v>116</v>
      </c>
      <c r="AU263" s="143" t="s">
        <v>76</v>
      </c>
      <c r="AY263" s="16" t="s">
        <v>113</v>
      </c>
      <c r="BE263" s="144">
        <f>IF(N263="základní",J263,0)</f>
        <v>0</v>
      </c>
      <c r="BF263" s="144">
        <f>IF(N263="snížená",J263,0)</f>
        <v>0</v>
      </c>
      <c r="BG263" s="144">
        <f>IF(N263="zákl. přenesená",J263,0)</f>
        <v>0</v>
      </c>
      <c r="BH263" s="144">
        <f>IF(N263="sníž. přenesená",J263,0)</f>
        <v>0</v>
      </c>
      <c r="BI263" s="144">
        <f>IF(N263="nulová",J263,0)</f>
        <v>0</v>
      </c>
      <c r="BJ263" s="16" t="s">
        <v>74</v>
      </c>
      <c r="BK263" s="144">
        <f>ROUND(I263*H263,2)</f>
        <v>0</v>
      </c>
      <c r="BL263" s="16" t="s">
        <v>207</v>
      </c>
      <c r="BM263" s="143" t="s">
        <v>467</v>
      </c>
    </row>
    <row r="264" spans="1:65" s="2" customFormat="1" ht="58.5">
      <c r="A264" s="187"/>
      <c r="B264" s="32"/>
      <c r="C264" s="187"/>
      <c r="D264" s="145" t="s">
        <v>123</v>
      </c>
      <c r="E264" s="187"/>
      <c r="F264" s="146" t="s">
        <v>468</v>
      </c>
      <c r="G264" s="187"/>
      <c r="H264" s="187"/>
      <c r="I264" s="147"/>
      <c r="J264" s="187"/>
      <c r="K264" s="187"/>
      <c r="L264" s="32"/>
      <c r="M264" s="148"/>
      <c r="N264" s="149"/>
      <c r="O264" s="52"/>
      <c r="P264" s="52"/>
      <c r="Q264" s="52"/>
      <c r="R264" s="52"/>
      <c r="S264" s="52"/>
      <c r="T264" s="53"/>
      <c r="U264" s="187"/>
      <c r="V264" s="187"/>
      <c r="W264" s="187"/>
      <c r="X264" s="187"/>
      <c r="Y264" s="187"/>
      <c r="Z264" s="187"/>
      <c r="AA264" s="187"/>
      <c r="AB264" s="187"/>
      <c r="AC264" s="187"/>
      <c r="AD264" s="187"/>
      <c r="AE264" s="187"/>
      <c r="AT264" s="16" t="s">
        <v>123</v>
      </c>
      <c r="AU264" s="16" t="s">
        <v>76</v>
      </c>
    </row>
    <row r="265" spans="1:65" s="2" customFormat="1">
      <c r="A265" s="187"/>
      <c r="B265" s="32"/>
      <c r="C265" s="187"/>
      <c r="D265" s="150" t="s">
        <v>125</v>
      </c>
      <c r="E265" s="187"/>
      <c r="F265" s="151" t="s">
        <v>469</v>
      </c>
      <c r="G265" s="187"/>
      <c r="H265" s="187"/>
      <c r="I265" s="147"/>
      <c r="J265" s="187"/>
      <c r="K265" s="187"/>
      <c r="L265" s="32"/>
      <c r="M265" s="148"/>
      <c r="N265" s="149"/>
      <c r="O265" s="52"/>
      <c r="P265" s="52"/>
      <c r="Q265" s="52"/>
      <c r="R265" s="52"/>
      <c r="S265" s="52"/>
      <c r="T265" s="53"/>
      <c r="U265" s="187"/>
      <c r="V265" s="187"/>
      <c r="W265" s="187"/>
      <c r="X265" s="187"/>
      <c r="Y265" s="187"/>
      <c r="Z265" s="187"/>
      <c r="AA265" s="187"/>
      <c r="AB265" s="187"/>
      <c r="AC265" s="187"/>
      <c r="AD265" s="187"/>
      <c r="AE265" s="187"/>
      <c r="AT265" s="16" t="s">
        <v>125</v>
      </c>
      <c r="AU265" s="16" t="s">
        <v>76</v>
      </c>
    </row>
    <row r="266" spans="1:65" s="12" customFormat="1" ht="22.9" customHeight="1">
      <c r="B266" s="118"/>
      <c r="D266" s="119" t="s">
        <v>68</v>
      </c>
      <c r="E266" s="129" t="s">
        <v>502</v>
      </c>
      <c r="F266" s="129" t="s">
        <v>503</v>
      </c>
      <c r="I266" s="121"/>
      <c r="J266" s="130">
        <f>BK266</f>
        <v>0</v>
      </c>
      <c r="L266" s="118"/>
      <c r="M266" s="123"/>
      <c r="N266" s="124"/>
      <c r="O266" s="124"/>
      <c r="P266" s="125">
        <f>SUM(P267:P296)</f>
        <v>0</v>
      </c>
      <c r="Q266" s="124"/>
      <c r="R266" s="125">
        <f>SUM(R267:R296)</f>
        <v>0.21231000000000003</v>
      </c>
      <c r="S266" s="124"/>
      <c r="T266" s="126">
        <f>SUM(T267:T296)</f>
        <v>0</v>
      </c>
      <c r="AR266" s="119" t="s">
        <v>76</v>
      </c>
      <c r="AT266" s="127" t="s">
        <v>68</v>
      </c>
      <c r="AU266" s="127" t="s">
        <v>74</v>
      </c>
      <c r="AY266" s="119" t="s">
        <v>113</v>
      </c>
      <c r="BK266" s="128">
        <f>SUM(BK267:BK296)</f>
        <v>0</v>
      </c>
    </row>
    <row r="267" spans="1:65" s="2" customFormat="1" ht="16.5" customHeight="1">
      <c r="A267" s="187"/>
      <c r="B267" s="131"/>
      <c r="C267" s="132" t="s">
        <v>464</v>
      </c>
      <c r="D267" s="132" t="s">
        <v>116</v>
      </c>
      <c r="E267" s="133" t="s">
        <v>505</v>
      </c>
      <c r="F267" s="134" t="s">
        <v>506</v>
      </c>
      <c r="G267" s="135" t="s">
        <v>119</v>
      </c>
      <c r="H267" s="136">
        <v>10.4</v>
      </c>
      <c r="I267" s="137"/>
      <c r="J267" s="138">
        <f>ROUND(I267*H267,2)</f>
        <v>0</v>
      </c>
      <c r="K267" s="134" t="s">
        <v>120</v>
      </c>
      <c r="L267" s="32"/>
      <c r="M267" s="139" t="s">
        <v>3</v>
      </c>
      <c r="N267" s="140" t="s">
        <v>40</v>
      </c>
      <c r="O267" s="52"/>
      <c r="P267" s="141">
        <f>O267*H267</f>
        <v>0</v>
      </c>
      <c r="Q267" s="141">
        <v>0</v>
      </c>
      <c r="R267" s="141">
        <f>Q267*H267</f>
        <v>0</v>
      </c>
      <c r="S267" s="141">
        <v>0</v>
      </c>
      <c r="T267" s="142">
        <f>S267*H267</f>
        <v>0</v>
      </c>
      <c r="U267" s="187"/>
      <c r="V267" s="187"/>
      <c r="W267" s="187"/>
      <c r="X267" s="187"/>
      <c r="Y267" s="187"/>
      <c r="Z267" s="187"/>
      <c r="AA267" s="187"/>
      <c r="AB267" s="187"/>
      <c r="AC267" s="187"/>
      <c r="AD267" s="187"/>
      <c r="AE267" s="187"/>
      <c r="AR267" s="143" t="s">
        <v>207</v>
      </c>
      <c r="AT267" s="143" t="s">
        <v>116</v>
      </c>
      <c r="AU267" s="143" t="s">
        <v>76</v>
      </c>
      <c r="AY267" s="16" t="s">
        <v>113</v>
      </c>
      <c r="BE267" s="144">
        <f>IF(N267="základní",J267,0)</f>
        <v>0</v>
      </c>
      <c r="BF267" s="144">
        <f>IF(N267="snížená",J267,0)</f>
        <v>0</v>
      </c>
      <c r="BG267" s="144">
        <f>IF(N267="zákl. přenesená",J267,0)</f>
        <v>0</v>
      </c>
      <c r="BH267" s="144">
        <f>IF(N267="sníž. přenesená",J267,0)</f>
        <v>0</v>
      </c>
      <c r="BI267" s="144">
        <f>IF(N267="nulová",J267,0)</f>
        <v>0</v>
      </c>
      <c r="BJ267" s="16" t="s">
        <v>74</v>
      </c>
      <c r="BK267" s="144">
        <f>ROUND(I267*H267,2)</f>
        <v>0</v>
      </c>
      <c r="BL267" s="16" t="s">
        <v>207</v>
      </c>
      <c r="BM267" s="143" t="s">
        <v>507</v>
      </c>
    </row>
    <row r="268" spans="1:65" s="2" customFormat="1">
      <c r="A268" s="187"/>
      <c r="B268" s="32"/>
      <c r="C268" s="187"/>
      <c r="D268" s="145" t="s">
        <v>123</v>
      </c>
      <c r="E268" s="187"/>
      <c r="F268" s="146" t="s">
        <v>508</v>
      </c>
      <c r="G268" s="187"/>
      <c r="H268" s="187"/>
      <c r="I268" s="147"/>
      <c r="J268" s="187"/>
      <c r="K268" s="187"/>
      <c r="L268" s="32"/>
      <c r="M268" s="148"/>
      <c r="N268" s="149"/>
      <c r="O268" s="52"/>
      <c r="P268" s="52"/>
      <c r="Q268" s="52"/>
      <c r="R268" s="52"/>
      <c r="S268" s="52"/>
      <c r="T268" s="53"/>
      <c r="U268" s="187"/>
      <c r="V268" s="187"/>
      <c r="W268" s="187"/>
      <c r="X268" s="187"/>
      <c r="Y268" s="187"/>
      <c r="Z268" s="187"/>
      <c r="AA268" s="187"/>
      <c r="AB268" s="187"/>
      <c r="AC268" s="187"/>
      <c r="AD268" s="187"/>
      <c r="AE268" s="187"/>
      <c r="AT268" s="16" t="s">
        <v>123</v>
      </c>
      <c r="AU268" s="16" t="s">
        <v>76</v>
      </c>
    </row>
    <row r="269" spans="1:65" s="2" customFormat="1">
      <c r="A269" s="187"/>
      <c r="B269" s="32"/>
      <c r="C269" s="187"/>
      <c r="D269" s="150" t="s">
        <v>125</v>
      </c>
      <c r="E269" s="187"/>
      <c r="F269" s="151" t="s">
        <v>509</v>
      </c>
      <c r="G269" s="187"/>
      <c r="H269" s="187"/>
      <c r="I269" s="147"/>
      <c r="J269" s="187"/>
      <c r="K269" s="187"/>
      <c r="L269" s="32"/>
      <c r="M269" s="148"/>
      <c r="N269" s="149"/>
      <c r="O269" s="52"/>
      <c r="P269" s="52"/>
      <c r="Q269" s="52"/>
      <c r="R269" s="52"/>
      <c r="S269" s="52"/>
      <c r="T269" s="53"/>
      <c r="U269" s="187"/>
      <c r="V269" s="187"/>
      <c r="W269" s="187"/>
      <c r="X269" s="187"/>
      <c r="Y269" s="187"/>
      <c r="Z269" s="187"/>
      <c r="AA269" s="187"/>
      <c r="AB269" s="187"/>
      <c r="AC269" s="187"/>
      <c r="AD269" s="187"/>
      <c r="AE269" s="187"/>
      <c r="AT269" s="16" t="s">
        <v>125</v>
      </c>
      <c r="AU269" s="16" t="s">
        <v>76</v>
      </c>
    </row>
    <row r="270" spans="1:65" s="13" customFormat="1">
      <c r="B270" s="152"/>
      <c r="D270" s="145" t="s">
        <v>127</v>
      </c>
      <c r="E270" s="153" t="s">
        <v>3</v>
      </c>
      <c r="F270" s="154" t="s">
        <v>510</v>
      </c>
      <c r="H270" s="155">
        <v>10.4</v>
      </c>
      <c r="I270" s="156"/>
      <c r="L270" s="152"/>
      <c r="M270" s="157"/>
      <c r="N270" s="158"/>
      <c r="O270" s="158"/>
      <c r="P270" s="158"/>
      <c r="Q270" s="158"/>
      <c r="R270" s="158"/>
      <c r="S270" s="158"/>
      <c r="T270" s="159"/>
      <c r="AT270" s="153" t="s">
        <v>127</v>
      </c>
      <c r="AU270" s="153" t="s">
        <v>76</v>
      </c>
      <c r="AV270" s="13" t="s">
        <v>76</v>
      </c>
      <c r="AW270" s="13" t="s">
        <v>31</v>
      </c>
      <c r="AX270" s="13" t="s">
        <v>74</v>
      </c>
      <c r="AY270" s="153" t="s">
        <v>113</v>
      </c>
    </row>
    <row r="271" spans="1:65" s="2" customFormat="1" ht="16.5" customHeight="1">
      <c r="A271" s="187"/>
      <c r="B271" s="131"/>
      <c r="C271" s="132" t="s">
        <v>472</v>
      </c>
      <c r="D271" s="132" t="s">
        <v>116</v>
      </c>
      <c r="E271" s="133" t="s">
        <v>512</v>
      </c>
      <c r="F271" s="134" t="s">
        <v>513</v>
      </c>
      <c r="G271" s="135" t="s">
        <v>119</v>
      </c>
      <c r="H271" s="136">
        <v>5.2</v>
      </c>
      <c r="I271" s="137"/>
      <c r="J271" s="138">
        <f>ROUND(I271*H271,2)</f>
        <v>0</v>
      </c>
      <c r="K271" s="134" t="s">
        <v>120</v>
      </c>
      <c r="L271" s="32"/>
      <c r="M271" s="139" t="s">
        <v>3</v>
      </c>
      <c r="N271" s="140" t="s">
        <v>40</v>
      </c>
      <c r="O271" s="52"/>
      <c r="P271" s="141">
        <f>O271*H271</f>
        <v>0</v>
      </c>
      <c r="Q271" s="141">
        <v>2.9999999999999997E-4</v>
      </c>
      <c r="R271" s="141">
        <f>Q271*H271</f>
        <v>1.56E-3</v>
      </c>
      <c r="S271" s="141">
        <v>0</v>
      </c>
      <c r="T271" s="142">
        <f>S271*H271</f>
        <v>0</v>
      </c>
      <c r="U271" s="187"/>
      <c r="V271" s="187"/>
      <c r="W271" s="187"/>
      <c r="X271" s="187"/>
      <c r="Y271" s="187"/>
      <c r="Z271" s="187"/>
      <c r="AA271" s="187"/>
      <c r="AB271" s="187"/>
      <c r="AC271" s="187"/>
      <c r="AD271" s="187"/>
      <c r="AE271" s="187"/>
      <c r="AR271" s="143" t="s">
        <v>207</v>
      </c>
      <c r="AT271" s="143" t="s">
        <v>116</v>
      </c>
      <c r="AU271" s="143" t="s">
        <v>76</v>
      </c>
      <c r="AY271" s="16" t="s">
        <v>113</v>
      </c>
      <c r="BE271" s="144">
        <f>IF(N271="základní",J271,0)</f>
        <v>0</v>
      </c>
      <c r="BF271" s="144">
        <f>IF(N271="snížená",J271,0)</f>
        <v>0</v>
      </c>
      <c r="BG271" s="144">
        <f>IF(N271="zákl. přenesená",J271,0)</f>
        <v>0</v>
      </c>
      <c r="BH271" s="144">
        <f>IF(N271="sníž. přenesená",J271,0)</f>
        <v>0</v>
      </c>
      <c r="BI271" s="144">
        <f>IF(N271="nulová",J271,0)</f>
        <v>0</v>
      </c>
      <c r="BJ271" s="16" t="s">
        <v>74</v>
      </c>
      <c r="BK271" s="144">
        <f>ROUND(I271*H271,2)</f>
        <v>0</v>
      </c>
      <c r="BL271" s="16" t="s">
        <v>207</v>
      </c>
      <c r="BM271" s="143" t="s">
        <v>514</v>
      </c>
    </row>
    <row r="272" spans="1:65" s="2" customFormat="1" ht="19.5">
      <c r="A272" s="187"/>
      <c r="B272" s="32"/>
      <c r="C272" s="187"/>
      <c r="D272" s="145" t="s">
        <v>123</v>
      </c>
      <c r="E272" s="187"/>
      <c r="F272" s="146" t="s">
        <v>515</v>
      </c>
      <c r="G272" s="187"/>
      <c r="H272" s="187"/>
      <c r="I272" s="147"/>
      <c r="J272" s="187"/>
      <c r="K272" s="187"/>
      <c r="L272" s="32"/>
      <c r="M272" s="148"/>
      <c r="N272" s="149"/>
      <c r="O272" s="52"/>
      <c r="P272" s="52"/>
      <c r="Q272" s="52"/>
      <c r="R272" s="52"/>
      <c r="S272" s="52"/>
      <c r="T272" s="53"/>
      <c r="U272" s="187"/>
      <c r="V272" s="187"/>
      <c r="W272" s="187"/>
      <c r="X272" s="187"/>
      <c r="Y272" s="187"/>
      <c r="Z272" s="187"/>
      <c r="AA272" s="187"/>
      <c r="AB272" s="187"/>
      <c r="AC272" s="187"/>
      <c r="AD272" s="187"/>
      <c r="AE272" s="187"/>
      <c r="AT272" s="16" t="s">
        <v>123</v>
      </c>
      <c r="AU272" s="16" t="s">
        <v>76</v>
      </c>
    </row>
    <row r="273" spans="1:65" s="2" customFormat="1">
      <c r="A273" s="187"/>
      <c r="B273" s="32"/>
      <c r="C273" s="187"/>
      <c r="D273" s="150" t="s">
        <v>125</v>
      </c>
      <c r="E273" s="187"/>
      <c r="F273" s="151" t="s">
        <v>516</v>
      </c>
      <c r="G273" s="187"/>
      <c r="H273" s="187"/>
      <c r="I273" s="147"/>
      <c r="J273" s="187"/>
      <c r="K273" s="187"/>
      <c r="L273" s="32"/>
      <c r="M273" s="148"/>
      <c r="N273" s="149"/>
      <c r="O273" s="52"/>
      <c r="P273" s="52"/>
      <c r="Q273" s="52"/>
      <c r="R273" s="52"/>
      <c r="S273" s="52"/>
      <c r="T273" s="53"/>
      <c r="U273" s="187"/>
      <c r="V273" s="187"/>
      <c r="W273" s="187"/>
      <c r="X273" s="187"/>
      <c r="Y273" s="187"/>
      <c r="Z273" s="187"/>
      <c r="AA273" s="187"/>
      <c r="AB273" s="187"/>
      <c r="AC273" s="187"/>
      <c r="AD273" s="187"/>
      <c r="AE273" s="187"/>
      <c r="AT273" s="16" t="s">
        <v>125</v>
      </c>
      <c r="AU273" s="16" t="s">
        <v>76</v>
      </c>
    </row>
    <row r="274" spans="1:65" s="2" customFormat="1" ht="24.2" customHeight="1">
      <c r="A274" s="187"/>
      <c r="B274" s="131"/>
      <c r="C274" s="132" t="s">
        <v>478</v>
      </c>
      <c r="D274" s="132" t="s">
        <v>116</v>
      </c>
      <c r="E274" s="133" t="s">
        <v>518</v>
      </c>
      <c r="F274" s="134" t="s">
        <v>519</v>
      </c>
      <c r="G274" s="135" t="s">
        <v>119</v>
      </c>
      <c r="H274" s="136">
        <v>5.2</v>
      </c>
      <c r="I274" s="137"/>
      <c r="J274" s="138">
        <f>ROUND(I274*H274,2)</f>
        <v>0</v>
      </c>
      <c r="K274" s="134" t="s">
        <v>120</v>
      </c>
      <c r="L274" s="32"/>
      <c r="M274" s="139" t="s">
        <v>3</v>
      </c>
      <c r="N274" s="140" t="s">
        <v>40</v>
      </c>
      <c r="O274" s="52"/>
      <c r="P274" s="141">
        <f>O274*H274</f>
        <v>0</v>
      </c>
      <c r="Q274" s="141">
        <v>7.5799999999999999E-3</v>
      </c>
      <c r="R274" s="141">
        <f>Q274*H274</f>
        <v>3.9416E-2</v>
      </c>
      <c r="S274" s="141">
        <v>0</v>
      </c>
      <c r="T274" s="142">
        <f>S274*H274</f>
        <v>0</v>
      </c>
      <c r="U274" s="187"/>
      <c r="V274" s="187"/>
      <c r="W274" s="187"/>
      <c r="X274" s="187"/>
      <c r="Y274" s="187"/>
      <c r="Z274" s="187"/>
      <c r="AA274" s="187"/>
      <c r="AB274" s="187"/>
      <c r="AC274" s="187"/>
      <c r="AD274" s="187"/>
      <c r="AE274" s="187"/>
      <c r="AR274" s="143" t="s">
        <v>207</v>
      </c>
      <c r="AT274" s="143" t="s">
        <v>116</v>
      </c>
      <c r="AU274" s="143" t="s">
        <v>76</v>
      </c>
      <c r="AY274" s="16" t="s">
        <v>113</v>
      </c>
      <c r="BE274" s="144">
        <f>IF(N274="základní",J274,0)</f>
        <v>0</v>
      </c>
      <c r="BF274" s="144">
        <f>IF(N274="snížená",J274,0)</f>
        <v>0</v>
      </c>
      <c r="BG274" s="144">
        <f>IF(N274="zákl. přenesená",J274,0)</f>
        <v>0</v>
      </c>
      <c r="BH274" s="144">
        <f>IF(N274="sníž. přenesená",J274,0)</f>
        <v>0</v>
      </c>
      <c r="BI274" s="144">
        <f>IF(N274="nulová",J274,0)</f>
        <v>0</v>
      </c>
      <c r="BJ274" s="16" t="s">
        <v>74</v>
      </c>
      <c r="BK274" s="144">
        <f>ROUND(I274*H274,2)</f>
        <v>0</v>
      </c>
      <c r="BL274" s="16" t="s">
        <v>207</v>
      </c>
      <c r="BM274" s="143" t="s">
        <v>520</v>
      </c>
    </row>
    <row r="275" spans="1:65" s="2" customFormat="1" ht="19.5">
      <c r="A275" s="187"/>
      <c r="B275" s="32"/>
      <c r="C275" s="187"/>
      <c r="D275" s="145" t="s">
        <v>123</v>
      </c>
      <c r="E275" s="187"/>
      <c r="F275" s="146" t="s">
        <v>521</v>
      </c>
      <c r="G275" s="187"/>
      <c r="H275" s="187"/>
      <c r="I275" s="147"/>
      <c r="J275" s="187"/>
      <c r="K275" s="187"/>
      <c r="L275" s="32"/>
      <c r="M275" s="148"/>
      <c r="N275" s="149"/>
      <c r="O275" s="52"/>
      <c r="P275" s="52"/>
      <c r="Q275" s="52"/>
      <c r="R275" s="52"/>
      <c r="S275" s="52"/>
      <c r="T275" s="53"/>
      <c r="U275" s="187"/>
      <c r="V275" s="187"/>
      <c r="W275" s="187"/>
      <c r="X275" s="187"/>
      <c r="Y275" s="187"/>
      <c r="Z275" s="187"/>
      <c r="AA275" s="187"/>
      <c r="AB275" s="187"/>
      <c r="AC275" s="187"/>
      <c r="AD275" s="187"/>
      <c r="AE275" s="187"/>
      <c r="AT275" s="16" t="s">
        <v>123</v>
      </c>
      <c r="AU275" s="16" t="s">
        <v>76</v>
      </c>
    </row>
    <row r="276" spans="1:65" s="2" customFormat="1">
      <c r="A276" s="187"/>
      <c r="B276" s="32"/>
      <c r="C276" s="187"/>
      <c r="D276" s="150" t="s">
        <v>125</v>
      </c>
      <c r="E276" s="187"/>
      <c r="F276" s="151" t="s">
        <v>522</v>
      </c>
      <c r="G276" s="187"/>
      <c r="H276" s="187"/>
      <c r="I276" s="147"/>
      <c r="J276" s="187"/>
      <c r="K276" s="187"/>
      <c r="L276" s="32"/>
      <c r="M276" s="148"/>
      <c r="N276" s="149"/>
      <c r="O276" s="52"/>
      <c r="P276" s="52"/>
      <c r="Q276" s="52"/>
      <c r="R276" s="52"/>
      <c r="S276" s="52"/>
      <c r="T276" s="53"/>
      <c r="U276" s="187"/>
      <c r="V276" s="187"/>
      <c r="W276" s="187"/>
      <c r="X276" s="187"/>
      <c r="Y276" s="187"/>
      <c r="Z276" s="187"/>
      <c r="AA276" s="187"/>
      <c r="AB276" s="187"/>
      <c r="AC276" s="187"/>
      <c r="AD276" s="187"/>
      <c r="AE276" s="187"/>
      <c r="AT276" s="16" t="s">
        <v>125</v>
      </c>
      <c r="AU276" s="16" t="s">
        <v>76</v>
      </c>
    </row>
    <row r="277" spans="1:65" s="2" customFormat="1" ht="37.9" customHeight="1">
      <c r="A277" s="187"/>
      <c r="B277" s="131"/>
      <c r="C277" s="132" t="s">
        <v>482</v>
      </c>
      <c r="D277" s="132" t="s">
        <v>116</v>
      </c>
      <c r="E277" s="133" t="s">
        <v>524</v>
      </c>
      <c r="F277" s="134" t="s">
        <v>525</v>
      </c>
      <c r="G277" s="135" t="s">
        <v>119</v>
      </c>
      <c r="H277" s="136">
        <v>5.2</v>
      </c>
      <c r="I277" s="137"/>
      <c r="J277" s="138">
        <f>ROUND(I277*H277,2)</f>
        <v>0</v>
      </c>
      <c r="K277" s="134" t="s">
        <v>120</v>
      </c>
      <c r="L277" s="32"/>
      <c r="M277" s="139" t="s">
        <v>3</v>
      </c>
      <c r="N277" s="140" t="s">
        <v>40</v>
      </c>
      <c r="O277" s="52"/>
      <c r="P277" s="141">
        <f>O277*H277</f>
        <v>0</v>
      </c>
      <c r="Q277" s="141">
        <v>6.0000000000000001E-3</v>
      </c>
      <c r="R277" s="141">
        <f>Q277*H277</f>
        <v>3.1200000000000002E-2</v>
      </c>
      <c r="S277" s="141">
        <v>0</v>
      </c>
      <c r="T277" s="142">
        <f>S277*H277</f>
        <v>0</v>
      </c>
      <c r="U277" s="187"/>
      <c r="V277" s="187"/>
      <c r="W277" s="187"/>
      <c r="X277" s="187"/>
      <c r="Y277" s="187"/>
      <c r="Z277" s="187"/>
      <c r="AA277" s="187"/>
      <c r="AB277" s="187"/>
      <c r="AC277" s="187"/>
      <c r="AD277" s="187"/>
      <c r="AE277" s="187"/>
      <c r="AR277" s="143" t="s">
        <v>207</v>
      </c>
      <c r="AT277" s="143" t="s">
        <v>116</v>
      </c>
      <c r="AU277" s="143" t="s">
        <v>76</v>
      </c>
      <c r="AY277" s="16" t="s">
        <v>113</v>
      </c>
      <c r="BE277" s="144">
        <f>IF(N277="základní",J277,0)</f>
        <v>0</v>
      </c>
      <c r="BF277" s="144">
        <f>IF(N277="snížená",J277,0)</f>
        <v>0</v>
      </c>
      <c r="BG277" s="144">
        <f>IF(N277="zákl. přenesená",J277,0)</f>
        <v>0</v>
      </c>
      <c r="BH277" s="144">
        <f>IF(N277="sníž. přenesená",J277,0)</f>
        <v>0</v>
      </c>
      <c r="BI277" s="144">
        <f>IF(N277="nulová",J277,0)</f>
        <v>0</v>
      </c>
      <c r="BJ277" s="16" t="s">
        <v>74</v>
      </c>
      <c r="BK277" s="144">
        <f>ROUND(I277*H277,2)</f>
        <v>0</v>
      </c>
      <c r="BL277" s="16" t="s">
        <v>207</v>
      </c>
      <c r="BM277" s="143" t="s">
        <v>526</v>
      </c>
    </row>
    <row r="278" spans="1:65" s="2" customFormat="1" ht="29.25">
      <c r="A278" s="187"/>
      <c r="B278" s="32"/>
      <c r="C278" s="187"/>
      <c r="D278" s="145" t="s">
        <v>123</v>
      </c>
      <c r="E278" s="187"/>
      <c r="F278" s="146" t="s">
        <v>527</v>
      </c>
      <c r="G278" s="187"/>
      <c r="H278" s="187"/>
      <c r="I278" s="147"/>
      <c r="J278" s="187"/>
      <c r="K278" s="187"/>
      <c r="L278" s="32"/>
      <c r="M278" s="148"/>
      <c r="N278" s="149"/>
      <c r="O278" s="52"/>
      <c r="P278" s="52"/>
      <c r="Q278" s="52"/>
      <c r="R278" s="52"/>
      <c r="S278" s="52"/>
      <c r="T278" s="53"/>
      <c r="U278" s="187"/>
      <c r="V278" s="187"/>
      <c r="W278" s="187"/>
      <c r="X278" s="187"/>
      <c r="Y278" s="187"/>
      <c r="Z278" s="187"/>
      <c r="AA278" s="187"/>
      <c r="AB278" s="187"/>
      <c r="AC278" s="187"/>
      <c r="AD278" s="187"/>
      <c r="AE278" s="187"/>
      <c r="AT278" s="16" t="s">
        <v>123</v>
      </c>
      <c r="AU278" s="16" t="s">
        <v>76</v>
      </c>
    </row>
    <row r="279" spans="1:65" s="2" customFormat="1">
      <c r="A279" s="187"/>
      <c r="B279" s="32"/>
      <c r="C279" s="187"/>
      <c r="D279" s="150" t="s">
        <v>125</v>
      </c>
      <c r="E279" s="187"/>
      <c r="F279" s="151" t="s">
        <v>528</v>
      </c>
      <c r="G279" s="187"/>
      <c r="H279" s="187"/>
      <c r="I279" s="147"/>
      <c r="J279" s="187"/>
      <c r="K279" s="187"/>
      <c r="L279" s="32"/>
      <c r="M279" s="148"/>
      <c r="N279" s="149"/>
      <c r="O279" s="52"/>
      <c r="P279" s="52"/>
      <c r="Q279" s="52"/>
      <c r="R279" s="52"/>
      <c r="S279" s="52"/>
      <c r="T279" s="53"/>
      <c r="U279" s="187"/>
      <c r="V279" s="187"/>
      <c r="W279" s="187"/>
      <c r="X279" s="187"/>
      <c r="Y279" s="187"/>
      <c r="Z279" s="187"/>
      <c r="AA279" s="187"/>
      <c r="AB279" s="187"/>
      <c r="AC279" s="187"/>
      <c r="AD279" s="187"/>
      <c r="AE279" s="187"/>
      <c r="AT279" s="16" t="s">
        <v>125</v>
      </c>
      <c r="AU279" s="16" t="s">
        <v>76</v>
      </c>
    </row>
    <row r="280" spans="1:65" s="2" customFormat="1" ht="19.5">
      <c r="A280" s="187"/>
      <c r="B280" s="32"/>
      <c r="C280" s="187"/>
      <c r="D280" s="145" t="s">
        <v>529</v>
      </c>
      <c r="E280" s="187"/>
      <c r="F280" s="170" t="s">
        <v>530</v>
      </c>
      <c r="G280" s="187"/>
      <c r="H280" s="187"/>
      <c r="I280" s="147"/>
      <c r="J280" s="187"/>
      <c r="K280" s="187"/>
      <c r="L280" s="32"/>
      <c r="M280" s="148"/>
      <c r="N280" s="149"/>
      <c r="O280" s="52"/>
      <c r="P280" s="52"/>
      <c r="Q280" s="52"/>
      <c r="R280" s="52"/>
      <c r="S280" s="52"/>
      <c r="T280" s="53"/>
      <c r="U280" s="187"/>
      <c r="V280" s="187"/>
      <c r="W280" s="187"/>
      <c r="X280" s="187"/>
      <c r="Y280" s="187"/>
      <c r="Z280" s="187"/>
      <c r="AA280" s="187"/>
      <c r="AB280" s="187"/>
      <c r="AC280" s="187"/>
      <c r="AD280" s="187"/>
      <c r="AE280" s="187"/>
      <c r="AT280" s="16" t="s">
        <v>529</v>
      </c>
      <c r="AU280" s="16" t="s">
        <v>76</v>
      </c>
    </row>
    <row r="281" spans="1:65" s="2" customFormat="1" ht="24.2" customHeight="1">
      <c r="A281" s="187"/>
      <c r="B281" s="131"/>
      <c r="C281" s="160" t="s">
        <v>486</v>
      </c>
      <c r="D281" s="160" t="s">
        <v>381</v>
      </c>
      <c r="E281" s="161" t="s">
        <v>532</v>
      </c>
      <c r="F281" s="162" t="s">
        <v>533</v>
      </c>
      <c r="G281" s="163" t="s">
        <v>119</v>
      </c>
      <c r="H281" s="164">
        <v>5.98</v>
      </c>
      <c r="I281" s="165"/>
      <c r="J281" s="166">
        <f>ROUND(I281*H281,2)</f>
        <v>0</v>
      </c>
      <c r="K281" s="162" t="s">
        <v>3</v>
      </c>
      <c r="L281" s="167"/>
      <c r="M281" s="168" t="s">
        <v>3</v>
      </c>
      <c r="N281" s="169" t="s">
        <v>40</v>
      </c>
      <c r="O281" s="52"/>
      <c r="P281" s="141">
        <f>O281*H281</f>
        <v>0</v>
      </c>
      <c r="Q281" s="141">
        <v>2.1999999999999999E-2</v>
      </c>
      <c r="R281" s="141">
        <f>Q281*H281</f>
        <v>0.13156000000000001</v>
      </c>
      <c r="S281" s="141">
        <v>0</v>
      </c>
      <c r="T281" s="142">
        <f>S281*H281</f>
        <v>0</v>
      </c>
      <c r="U281" s="187"/>
      <c r="V281" s="187"/>
      <c r="W281" s="187"/>
      <c r="X281" s="187"/>
      <c r="Y281" s="187"/>
      <c r="Z281" s="187"/>
      <c r="AA281" s="187"/>
      <c r="AB281" s="187"/>
      <c r="AC281" s="187"/>
      <c r="AD281" s="187"/>
      <c r="AE281" s="187"/>
      <c r="AR281" s="143" t="s">
        <v>323</v>
      </c>
      <c r="AT281" s="143" t="s">
        <v>381</v>
      </c>
      <c r="AU281" s="143" t="s">
        <v>76</v>
      </c>
      <c r="AY281" s="16" t="s">
        <v>113</v>
      </c>
      <c r="BE281" s="144">
        <f>IF(N281="základní",J281,0)</f>
        <v>0</v>
      </c>
      <c r="BF281" s="144">
        <f>IF(N281="snížená",J281,0)</f>
        <v>0</v>
      </c>
      <c r="BG281" s="144">
        <f>IF(N281="zákl. přenesená",J281,0)</f>
        <v>0</v>
      </c>
      <c r="BH281" s="144">
        <f>IF(N281="sníž. přenesená",J281,0)</f>
        <v>0</v>
      </c>
      <c r="BI281" s="144">
        <f>IF(N281="nulová",J281,0)</f>
        <v>0</v>
      </c>
      <c r="BJ281" s="16" t="s">
        <v>74</v>
      </c>
      <c r="BK281" s="144">
        <f>ROUND(I281*H281,2)</f>
        <v>0</v>
      </c>
      <c r="BL281" s="16" t="s">
        <v>207</v>
      </c>
      <c r="BM281" s="143" t="s">
        <v>534</v>
      </c>
    </row>
    <row r="282" spans="1:65" s="2" customFormat="1" ht="19.5">
      <c r="A282" s="187"/>
      <c r="B282" s="32"/>
      <c r="C282" s="187"/>
      <c r="D282" s="145" t="s">
        <v>123</v>
      </c>
      <c r="E282" s="187"/>
      <c r="F282" s="146" t="s">
        <v>533</v>
      </c>
      <c r="G282" s="187"/>
      <c r="H282" s="187"/>
      <c r="I282" s="147"/>
      <c r="J282" s="187"/>
      <c r="K282" s="187"/>
      <c r="L282" s="32"/>
      <c r="M282" s="148"/>
      <c r="N282" s="149"/>
      <c r="O282" s="52"/>
      <c r="P282" s="52"/>
      <c r="Q282" s="52"/>
      <c r="R282" s="52"/>
      <c r="S282" s="52"/>
      <c r="T282" s="53"/>
      <c r="U282" s="187"/>
      <c r="V282" s="187"/>
      <c r="W282" s="187"/>
      <c r="X282" s="187"/>
      <c r="Y282" s="187"/>
      <c r="Z282" s="187"/>
      <c r="AA282" s="187"/>
      <c r="AB282" s="187"/>
      <c r="AC282" s="187"/>
      <c r="AD282" s="187"/>
      <c r="AE282" s="187"/>
      <c r="AT282" s="16" t="s">
        <v>123</v>
      </c>
      <c r="AU282" s="16" t="s">
        <v>76</v>
      </c>
    </row>
    <row r="283" spans="1:65" s="13" customFormat="1">
      <c r="B283" s="152"/>
      <c r="D283" s="145" t="s">
        <v>127</v>
      </c>
      <c r="F283" s="154" t="s">
        <v>535</v>
      </c>
      <c r="H283" s="155">
        <v>5.98</v>
      </c>
      <c r="I283" s="156"/>
      <c r="L283" s="152"/>
      <c r="M283" s="157"/>
      <c r="N283" s="158"/>
      <c r="O283" s="158"/>
      <c r="P283" s="158"/>
      <c r="Q283" s="158"/>
      <c r="R283" s="158"/>
      <c r="S283" s="158"/>
      <c r="T283" s="159"/>
      <c r="AT283" s="153" t="s">
        <v>127</v>
      </c>
      <c r="AU283" s="153" t="s">
        <v>76</v>
      </c>
      <c r="AV283" s="13" t="s">
        <v>76</v>
      </c>
      <c r="AW283" s="13" t="s">
        <v>4</v>
      </c>
      <c r="AX283" s="13" t="s">
        <v>74</v>
      </c>
      <c r="AY283" s="153" t="s">
        <v>113</v>
      </c>
    </row>
    <row r="284" spans="1:65" s="2" customFormat="1" ht="24.2" customHeight="1">
      <c r="A284" s="187"/>
      <c r="B284" s="131"/>
      <c r="C284" s="132" t="s">
        <v>490</v>
      </c>
      <c r="D284" s="132" t="s">
        <v>116</v>
      </c>
      <c r="E284" s="133" t="s">
        <v>537</v>
      </c>
      <c r="F284" s="134" t="s">
        <v>538</v>
      </c>
      <c r="G284" s="135" t="s">
        <v>119</v>
      </c>
      <c r="H284" s="136">
        <v>5.2</v>
      </c>
      <c r="I284" s="137"/>
      <c r="J284" s="138">
        <f>ROUND(I284*H284,2)</f>
        <v>0</v>
      </c>
      <c r="K284" s="134" t="s">
        <v>120</v>
      </c>
      <c r="L284" s="32"/>
      <c r="M284" s="139" t="s">
        <v>3</v>
      </c>
      <c r="N284" s="140" t="s">
        <v>40</v>
      </c>
      <c r="O284" s="52"/>
      <c r="P284" s="141">
        <f>O284*H284</f>
        <v>0</v>
      </c>
      <c r="Q284" s="141">
        <v>1.5E-3</v>
      </c>
      <c r="R284" s="141">
        <f>Q284*H284</f>
        <v>7.8000000000000005E-3</v>
      </c>
      <c r="S284" s="141">
        <v>0</v>
      </c>
      <c r="T284" s="142">
        <f>S284*H284</f>
        <v>0</v>
      </c>
      <c r="U284" s="187"/>
      <c r="V284" s="187"/>
      <c r="W284" s="187"/>
      <c r="X284" s="187"/>
      <c r="Y284" s="187"/>
      <c r="Z284" s="187"/>
      <c r="AA284" s="187"/>
      <c r="AB284" s="187"/>
      <c r="AC284" s="187"/>
      <c r="AD284" s="187"/>
      <c r="AE284" s="187"/>
      <c r="AR284" s="143" t="s">
        <v>207</v>
      </c>
      <c r="AT284" s="143" t="s">
        <v>116</v>
      </c>
      <c r="AU284" s="143" t="s">
        <v>76</v>
      </c>
      <c r="AY284" s="16" t="s">
        <v>113</v>
      </c>
      <c r="BE284" s="144">
        <f>IF(N284="základní",J284,0)</f>
        <v>0</v>
      </c>
      <c r="BF284" s="144">
        <f>IF(N284="snížená",J284,0)</f>
        <v>0</v>
      </c>
      <c r="BG284" s="144">
        <f>IF(N284="zákl. přenesená",J284,0)</f>
        <v>0</v>
      </c>
      <c r="BH284" s="144">
        <f>IF(N284="sníž. přenesená",J284,0)</f>
        <v>0</v>
      </c>
      <c r="BI284" s="144">
        <f>IF(N284="nulová",J284,0)</f>
        <v>0</v>
      </c>
      <c r="BJ284" s="16" t="s">
        <v>74</v>
      </c>
      <c r="BK284" s="144">
        <f>ROUND(I284*H284,2)</f>
        <v>0</v>
      </c>
      <c r="BL284" s="16" t="s">
        <v>207</v>
      </c>
      <c r="BM284" s="143" t="s">
        <v>539</v>
      </c>
    </row>
    <row r="285" spans="1:65" s="2" customFormat="1">
      <c r="A285" s="187"/>
      <c r="B285" s="32"/>
      <c r="C285" s="187"/>
      <c r="D285" s="145" t="s">
        <v>123</v>
      </c>
      <c r="E285" s="187"/>
      <c r="F285" s="146" t="s">
        <v>540</v>
      </c>
      <c r="G285" s="187"/>
      <c r="H285" s="187"/>
      <c r="I285" s="147"/>
      <c r="J285" s="187"/>
      <c r="K285" s="187"/>
      <c r="L285" s="32"/>
      <c r="M285" s="148"/>
      <c r="N285" s="149"/>
      <c r="O285" s="52"/>
      <c r="P285" s="52"/>
      <c r="Q285" s="52"/>
      <c r="R285" s="52"/>
      <c r="S285" s="52"/>
      <c r="T285" s="53"/>
      <c r="U285" s="187"/>
      <c r="V285" s="187"/>
      <c r="W285" s="187"/>
      <c r="X285" s="187"/>
      <c r="Y285" s="187"/>
      <c r="Z285" s="187"/>
      <c r="AA285" s="187"/>
      <c r="AB285" s="187"/>
      <c r="AC285" s="187"/>
      <c r="AD285" s="187"/>
      <c r="AE285" s="187"/>
      <c r="AT285" s="16" t="s">
        <v>123</v>
      </c>
      <c r="AU285" s="16" t="s">
        <v>76</v>
      </c>
    </row>
    <row r="286" spans="1:65" s="2" customFormat="1">
      <c r="A286" s="187"/>
      <c r="B286" s="32"/>
      <c r="C286" s="187"/>
      <c r="D286" s="150" t="s">
        <v>125</v>
      </c>
      <c r="E286" s="187"/>
      <c r="F286" s="151" t="s">
        <v>541</v>
      </c>
      <c r="G286" s="187"/>
      <c r="H286" s="187"/>
      <c r="I286" s="147"/>
      <c r="J286" s="187"/>
      <c r="K286" s="187"/>
      <c r="L286" s="32"/>
      <c r="M286" s="148"/>
      <c r="N286" s="149"/>
      <c r="O286" s="52"/>
      <c r="P286" s="52"/>
      <c r="Q286" s="52"/>
      <c r="R286" s="52"/>
      <c r="S286" s="52"/>
      <c r="T286" s="53"/>
      <c r="U286" s="187"/>
      <c r="V286" s="187"/>
      <c r="W286" s="187"/>
      <c r="X286" s="187"/>
      <c r="Y286" s="187"/>
      <c r="Z286" s="187"/>
      <c r="AA286" s="187"/>
      <c r="AB286" s="187"/>
      <c r="AC286" s="187"/>
      <c r="AD286" s="187"/>
      <c r="AE286" s="187"/>
      <c r="AT286" s="16" t="s">
        <v>125</v>
      </c>
      <c r="AU286" s="16" t="s">
        <v>76</v>
      </c>
    </row>
    <row r="287" spans="1:65" s="2" customFormat="1" ht="16.5" customHeight="1">
      <c r="A287" s="187"/>
      <c r="B287" s="131"/>
      <c r="C287" s="132" t="s">
        <v>496</v>
      </c>
      <c r="D287" s="132" t="s">
        <v>116</v>
      </c>
      <c r="E287" s="133" t="s">
        <v>543</v>
      </c>
      <c r="F287" s="134" t="s">
        <v>544</v>
      </c>
      <c r="G287" s="135" t="s">
        <v>277</v>
      </c>
      <c r="H287" s="136">
        <v>8.6</v>
      </c>
      <c r="I287" s="137"/>
      <c r="J287" s="138">
        <f>ROUND(I287*H287,2)</f>
        <v>0</v>
      </c>
      <c r="K287" s="134" t="s">
        <v>120</v>
      </c>
      <c r="L287" s="32"/>
      <c r="M287" s="139" t="s">
        <v>3</v>
      </c>
      <c r="N287" s="140" t="s">
        <v>40</v>
      </c>
      <c r="O287" s="52"/>
      <c r="P287" s="141">
        <f>O287*H287</f>
        <v>0</v>
      </c>
      <c r="Q287" s="141">
        <v>9.0000000000000006E-5</v>
      </c>
      <c r="R287" s="141">
        <f>Q287*H287</f>
        <v>7.7400000000000006E-4</v>
      </c>
      <c r="S287" s="141">
        <v>0</v>
      </c>
      <c r="T287" s="142">
        <f>S287*H287</f>
        <v>0</v>
      </c>
      <c r="U287" s="187"/>
      <c r="V287" s="187"/>
      <c r="W287" s="187"/>
      <c r="X287" s="187"/>
      <c r="Y287" s="187"/>
      <c r="Z287" s="187"/>
      <c r="AA287" s="187"/>
      <c r="AB287" s="187"/>
      <c r="AC287" s="187"/>
      <c r="AD287" s="187"/>
      <c r="AE287" s="187"/>
      <c r="AR287" s="143" t="s">
        <v>207</v>
      </c>
      <c r="AT287" s="143" t="s">
        <v>116</v>
      </c>
      <c r="AU287" s="143" t="s">
        <v>76</v>
      </c>
      <c r="AY287" s="16" t="s">
        <v>113</v>
      </c>
      <c r="BE287" s="144">
        <f>IF(N287="základní",J287,0)</f>
        <v>0</v>
      </c>
      <c r="BF287" s="144">
        <f>IF(N287="snížená",J287,0)</f>
        <v>0</v>
      </c>
      <c r="BG287" s="144">
        <f>IF(N287="zákl. přenesená",J287,0)</f>
        <v>0</v>
      </c>
      <c r="BH287" s="144">
        <f>IF(N287="sníž. přenesená",J287,0)</f>
        <v>0</v>
      </c>
      <c r="BI287" s="144">
        <f>IF(N287="nulová",J287,0)</f>
        <v>0</v>
      </c>
      <c r="BJ287" s="16" t="s">
        <v>74</v>
      </c>
      <c r="BK287" s="144">
        <f>ROUND(I287*H287,2)</f>
        <v>0</v>
      </c>
      <c r="BL287" s="16" t="s">
        <v>207</v>
      </c>
      <c r="BM287" s="143" t="s">
        <v>545</v>
      </c>
    </row>
    <row r="288" spans="1:65" s="2" customFormat="1">
      <c r="A288" s="187"/>
      <c r="B288" s="32"/>
      <c r="C288" s="187"/>
      <c r="D288" s="145" t="s">
        <v>123</v>
      </c>
      <c r="E288" s="187"/>
      <c r="F288" s="146" t="s">
        <v>546</v>
      </c>
      <c r="G288" s="187"/>
      <c r="H288" s="187"/>
      <c r="I288" s="147"/>
      <c r="J288" s="187"/>
      <c r="K288" s="187"/>
      <c r="L288" s="32"/>
      <c r="M288" s="148"/>
      <c r="N288" s="149"/>
      <c r="O288" s="52"/>
      <c r="P288" s="52"/>
      <c r="Q288" s="52"/>
      <c r="R288" s="52"/>
      <c r="S288" s="52"/>
      <c r="T288" s="53"/>
      <c r="U288" s="187"/>
      <c r="V288" s="187"/>
      <c r="W288" s="187"/>
      <c r="X288" s="187"/>
      <c r="Y288" s="187"/>
      <c r="Z288" s="187"/>
      <c r="AA288" s="187"/>
      <c r="AB288" s="187"/>
      <c r="AC288" s="187"/>
      <c r="AD288" s="187"/>
      <c r="AE288" s="187"/>
      <c r="AT288" s="16" t="s">
        <v>123</v>
      </c>
      <c r="AU288" s="16" t="s">
        <v>76</v>
      </c>
    </row>
    <row r="289" spans="1:65" s="2" customFormat="1">
      <c r="A289" s="187"/>
      <c r="B289" s="32"/>
      <c r="C289" s="187"/>
      <c r="D289" s="150" t="s">
        <v>125</v>
      </c>
      <c r="E289" s="187"/>
      <c r="F289" s="151" t="s">
        <v>547</v>
      </c>
      <c r="G289" s="187"/>
      <c r="H289" s="187"/>
      <c r="I289" s="147"/>
      <c r="J289" s="187"/>
      <c r="K289" s="187"/>
      <c r="L289" s="32"/>
      <c r="M289" s="148"/>
      <c r="N289" s="149"/>
      <c r="O289" s="52"/>
      <c r="P289" s="52"/>
      <c r="Q289" s="52"/>
      <c r="R289" s="52"/>
      <c r="S289" s="52"/>
      <c r="T289" s="53"/>
      <c r="U289" s="187"/>
      <c r="V289" s="187"/>
      <c r="W289" s="187"/>
      <c r="X289" s="187"/>
      <c r="Y289" s="187"/>
      <c r="Z289" s="187"/>
      <c r="AA289" s="187"/>
      <c r="AB289" s="187"/>
      <c r="AC289" s="187"/>
      <c r="AD289" s="187"/>
      <c r="AE289" s="187"/>
      <c r="AT289" s="16" t="s">
        <v>125</v>
      </c>
      <c r="AU289" s="16" t="s">
        <v>76</v>
      </c>
    </row>
    <row r="290" spans="1:65" s="13" customFormat="1">
      <c r="B290" s="152"/>
      <c r="D290" s="145" t="s">
        <v>127</v>
      </c>
      <c r="E290" s="153" t="s">
        <v>3</v>
      </c>
      <c r="F290" s="154" t="s">
        <v>548</v>
      </c>
      <c r="H290" s="155">
        <v>8.6</v>
      </c>
      <c r="I290" s="156"/>
      <c r="L290" s="152"/>
      <c r="M290" s="157"/>
      <c r="N290" s="158"/>
      <c r="O290" s="158"/>
      <c r="P290" s="158"/>
      <c r="Q290" s="158"/>
      <c r="R290" s="158"/>
      <c r="S290" s="158"/>
      <c r="T290" s="159"/>
      <c r="AT290" s="153" t="s">
        <v>127</v>
      </c>
      <c r="AU290" s="153" t="s">
        <v>76</v>
      </c>
      <c r="AV290" s="13" t="s">
        <v>76</v>
      </c>
      <c r="AW290" s="13" t="s">
        <v>31</v>
      </c>
      <c r="AX290" s="13" t="s">
        <v>74</v>
      </c>
      <c r="AY290" s="153" t="s">
        <v>113</v>
      </c>
    </row>
    <row r="291" spans="1:65" s="2" customFormat="1" ht="24.2" customHeight="1">
      <c r="A291" s="187"/>
      <c r="B291" s="131"/>
      <c r="C291" s="132" t="s">
        <v>504</v>
      </c>
      <c r="D291" s="132" t="s">
        <v>116</v>
      </c>
      <c r="E291" s="133" t="s">
        <v>550</v>
      </c>
      <c r="F291" s="134" t="s">
        <v>551</v>
      </c>
      <c r="G291" s="135" t="s">
        <v>172</v>
      </c>
      <c r="H291" s="136">
        <v>0.21199999999999999</v>
      </c>
      <c r="I291" s="137"/>
      <c r="J291" s="138">
        <f>ROUND(I291*H291,2)</f>
        <v>0</v>
      </c>
      <c r="K291" s="134" t="s">
        <v>120</v>
      </c>
      <c r="L291" s="32"/>
      <c r="M291" s="139" t="s">
        <v>3</v>
      </c>
      <c r="N291" s="140" t="s">
        <v>40</v>
      </c>
      <c r="O291" s="52"/>
      <c r="P291" s="141">
        <f>O291*H291</f>
        <v>0</v>
      </c>
      <c r="Q291" s="141">
        <v>0</v>
      </c>
      <c r="R291" s="141">
        <f>Q291*H291</f>
        <v>0</v>
      </c>
      <c r="S291" s="141">
        <v>0</v>
      </c>
      <c r="T291" s="142">
        <f>S291*H291</f>
        <v>0</v>
      </c>
      <c r="U291" s="187"/>
      <c r="V291" s="187"/>
      <c r="W291" s="187"/>
      <c r="X291" s="187"/>
      <c r="Y291" s="187"/>
      <c r="Z291" s="187"/>
      <c r="AA291" s="187"/>
      <c r="AB291" s="187"/>
      <c r="AC291" s="187"/>
      <c r="AD291" s="187"/>
      <c r="AE291" s="187"/>
      <c r="AR291" s="143" t="s">
        <v>207</v>
      </c>
      <c r="AT291" s="143" t="s">
        <v>116</v>
      </c>
      <c r="AU291" s="143" t="s">
        <v>76</v>
      </c>
      <c r="AY291" s="16" t="s">
        <v>113</v>
      </c>
      <c r="BE291" s="144">
        <f>IF(N291="základní",J291,0)</f>
        <v>0</v>
      </c>
      <c r="BF291" s="144">
        <f>IF(N291="snížená",J291,0)</f>
        <v>0</v>
      </c>
      <c r="BG291" s="144">
        <f>IF(N291="zákl. přenesená",J291,0)</f>
        <v>0</v>
      </c>
      <c r="BH291" s="144">
        <f>IF(N291="sníž. přenesená",J291,0)</f>
        <v>0</v>
      </c>
      <c r="BI291" s="144">
        <f>IF(N291="nulová",J291,0)</f>
        <v>0</v>
      </c>
      <c r="BJ291" s="16" t="s">
        <v>74</v>
      </c>
      <c r="BK291" s="144">
        <f>ROUND(I291*H291,2)</f>
        <v>0</v>
      </c>
      <c r="BL291" s="16" t="s">
        <v>207</v>
      </c>
      <c r="BM291" s="143" t="s">
        <v>552</v>
      </c>
    </row>
    <row r="292" spans="1:65" s="2" customFormat="1" ht="29.25">
      <c r="A292" s="187"/>
      <c r="B292" s="32"/>
      <c r="C292" s="187"/>
      <c r="D292" s="145" t="s">
        <v>123</v>
      </c>
      <c r="E292" s="187"/>
      <c r="F292" s="146" t="s">
        <v>553</v>
      </c>
      <c r="G292" s="187"/>
      <c r="H292" s="187"/>
      <c r="I292" s="147"/>
      <c r="J292" s="187"/>
      <c r="K292" s="187"/>
      <c r="L292" s="32"/>
      <c r="M292" s="148"/>
      <c r="N292" s="149"/>
      <c r="O292" s="52"/>
      <c r="P292" s="52"/>
      <c r="Q292" s="52"/>
      <c r="R292" s="52"/>
      <c r="S292" s="52"/>
      <c r="T292" s="53"/>
      <c r="U292" s="187"/>
      <c r="V292" s="187"/>
      <c r="W292" s="187"/>
      <c r="X292" s="187"/>
      <c r="Y292" s="187"/>
      <c r="Z292" s="187"/>
      <c r="AA292" s="187"/>
      <c r="AB292" s="187"/>
      <c r="AC292" s="187"/>
      <c r="AD292" s="187"/>
      <c r="AE292" s="187"/>
      <c r="AT292" s="16" t="s">
        <v>123</v>
      </c>
      <c r="AU292" s="16" t="s">
        <v>76</v>
      </c>
    </row>
    <row r="293" spans="1:65" s="2" customFormat="1">
      <c r="A293" s="187"/>
      <c r="B293" s="32"/>
      <c r="C293" s="187"/>
      <c r="D293" s="150" t="s">
        <v>125</v>
      </c>
      <c r="E293" s="187"/>
      <c r="F293" s="151" t="s">
        <v>554</v>
      </c>
      <c r="G293" s="187"/>
      <c r="H293" s="187"/>
      <c r="I293" s="147"/>
      <c r="J293" s="187"/>
      <c r="K293" s="187"/>
      <c r="L293" s="32"/>
      <c r="M293" s="148"/>
      <c r="N293" s="149"/>
      <c r="O293" s="52"/>
      <c r="P293" s="52"/>
      <c r="Q293" s="52"/>
      <c r="R293" s="52"/>
      <c r="S293" s="52"/>
      <c r="T293" s="53"/>
      <c r="U293" s="187"/>
      <c r="V293" s="187"/>
      <c r="W293" s="187"/>
      <c r="X293" s="187"/>
      <c r="Y293" s="187"/>
      <c r="Z293" s="187"/>
      <c r="AA293" s="187"/>
      <c r="AB293" s="187"/>
      <c r="AC293" s="187"/>
      <c r="AD293" s="187"/>
      <c r="AE293" s="187"/>
      <c r="AT293" s="16" t="s">
        <v>125</v>
      </c>
      <c r="AU293" s="16" t="s">
        <v>76</v>
      </c>
    </row>
    <row r="294" spans="1:65" s="2" customFormat="1" ht="33" customHeight="1">
      <c r="A294" s="187"/>
      <c r="B294" s="131"/>
      <c r="C294" s="132" t="s">
        <v>511</v>
      </c>
      <c r="D294" s="132" t="s">
        <v>116</v>
      </c>
      <c r="E294" s="133" t="s">
        <v>556</v>
      </c>
      <c r="F294" s="134" t="s">
        <v>557</v>
      </c>
      <c r="G294" s="135" t="s">
        <v>172</v>
      </c>
      <c r="H294" s="136">
        <v>0.21199999999999999</v>
      </c>
      <c r="I294" s="137"/>
      <c r="J294" s="138">
        <f>ROUND(I294*H294,2)</f>
        <v>0</v>
      </c>
      <c r="K294" s="134" t="s">
        <v>120</v>
      </c>
      <c r="L294" s="32"/>
      <c r="M294" s="139" t="s">
        <v>3</v>
      </c>
      <c r="N294" s="140" t="s">
        <v>40</v>
      </c>
      <c r="O294" s="52"/>
      <c r="P294" s="141">
        <f>O294*H294</f>
        <v>0</v>
      </c>
      <c r="Q294" s="141">
        <v>0</v>
      </c>
      <c r="R294" s="141">
        <f>Q294*H294</f>
        <v>0</v>
      </c>
      <c r="S294" s="141">
        <v>0</v>
      </c>
      <c r="T294" s="142">
        <f>S294*H294</f>
        <v>0</v>
      </c>
      <c r="U294" s="187"/>
      <c r="V294" s="187"/>
      <c r="W294" s="187"/>
      <c r="X294" s="187"/>
      <c r="Y294" s="187"/>
      <c r="Z294" s="187"/>
      <c r="AA294" s="187"/>
      <c r="AB294" s="187"/>
      <c r="AC294" s="187"/>
      <c r="AD294" s="187"/>
      <c r="AE294" s="187"/>
      <c r="AR294" s="143" t="s">
        <v>207</v>
      </c>
      <c r="AT294" s="143" t="s">
        <v>116</v>
      </c>
      <c r="AU294" s="143" t="s">
        <v>76</v>
      </c>
      <c r="AY294" s="16" t="s">
        <v>113</v>
      </c>
      <c r="BE294" s="144">
        <f>IF(N294="základní",J294,0)</f>
        <v>0</v>
      </c>
      <c r="BF294" s="144">
        <f>IF(N294="snížená",J294,0)</f>
        <v>0</v>
      </c>
      <c r="BG294" s="144">
        <f>IF(N294="zákl. přenesená",J294,0)</f>
        <v>0</v>
      </c>
      <c r="BH294" s="144">
        <f>IF(N294="sníž. přenesená",J294,0)</f>
        <v>0</v>
      </c>
      <c r="BI294" s="144">
        <f>IF(N294="nulová",J294,0)</f>
        <v>0</v>
      </c>
      <c r="BJ294" s="16" t="s">
        <v>74</v>
      </c>
      <c r="BK294" s="144">
        <f>ROUND(I294*H294,2)</f>
        <v>0</v>
      </c>
      <c r="BL294" s="16" t="s">
        <v>207</v>
      </c>
      <c r="BM294" s="143" t="s">
        <v>558</v>
      </c>
    </row>
    <row r="295" spans="1:65" s="2" customFormat="1" ht="48.75">
      <c r="A295" s="187"/>
      <c r="B295" s="32"/>
      <c r="C295" s="187"/>
      <c r="D295" s="145" t="s">
        <v>123</v>
      </c>
      <c r="E295" s="187"/>
      <c r="F295" s="146" t="s">
        <v>559</v>
      </c>
      <c r="G295" s="187"/>
      <c r="H295" s="187"/>
      <c r="I295" s="147"/>
      <c r="J295" s="187"/>
      <c r="K295" s="187"/>
      <c r="L295" s="32"/>
      <c r="M295" s="148"/>
      <c r="N295" s="149"/>
      <c r="O295" s="52"/>
      <c r="P295" s="52"/>
      <c r="Q295" s="52"/>
      <c r="R295" s="52"/>
      <c r="S295" s="52"/>
      <c r="T295" s="53"/>
      <c r="U295" s="187"/>
      <c r="V295" s="187"/>
      <c r="W295" s="187"/>
      <c r="X295" s="187"/>
      <c r="Y295" s="187"/>
      <c r="Z295" s="187"/>
      <c r="AA295" s="187"/>
      <c r="AB295" s="187"/>
      <c r="AC295" s="187"/>
      <c r="AD295" s="187"/>
      <c r="AE295" s="187"/>
      <c r="AT295" s="16" t="s">
        <v>123</v>
      </c>
      <c r="AU295" s="16" t="s">
        <v>76</v>
      </c>
    </row>
    <row r="296" spans="1:65" s="2" customFormat="1">
      <c r="A296" s="187"/>
      <c r="B296" s="32"/>
      <c r="C296" s="187"/>
      <c r="D296" s="150" t="s">
        <v>125</v>
      </c>
      <c r="E296" s="187"/>
      <c r="F296" s="151" t="s">
        <v>560</v>
      </c>
      <c r="G296" s="187"/>
      <c r="H296" s="187"/>
      <c r="I296" s="147"/>
      <c r="J296" s="187"/>
      <c r="K296" s="187"/>
      <c r="L296" s="32"/>
      <c r="M296" s="148"/>
      <c r="N296" s="149"/>
      <c r="O296" s="52"/>
      <c r="P296" s="52"/>
      <c r="Q296" s="52"/>
      <c r="R296" s="52"/>
      <c r="S296" s="52"/>
      <c r="T296" s="53"/>
      <c r="U296" s="187"/>
      <c r="V296" s="187"/>
      <c r="W296" s="187"/>
      <c r="X296" s="187"/>
      <c r="Y296" s="187"/>
      <c r="Z296" s="187"/>
      <c r="AA296" s="187"/>
      <c r="AB296" s="187"/>
      <c r="AC296" s="187"/>
      <c r="AD296" s="187"/>
      <c r="AE296" s="187"/>
      <c r="AT296" s="16" t="s">
        <v>125</v>
      </c>
      <c r="AU296" s="16" t="s">
        <v>76</v>
      </c>
    </row>
    <row r="297" spans="1:65" s="12" customFormat="1" ht="22.9" customHeight="1">
      <c r="B297" s="118"/>
      <c r="D297" s="119" t="s">
        <v>68</v>
      </c>
      <c r="E297" s="129" t="s">
        <v>561</v>
      </c>
      <c r="F297" s="129" t="s">
        <v>562</v>
      </c>
      <c r="I297" s="121"/>
      <c r="J297" s="130">
        <f>BK297</f>
        <v>0</v>
      </c>
      <c r="L297" s="118"/>
      <c r="M297" s="123"/>
      <c r="N297" s="124"/>
      <c r="O297" s="124"/>
      <c r="P297" s="125">
        <f>SUM(P298:P340)</f>
        <v>0</v>
      </c>
      <c r="Q297" s="124"/>
      <c r="R297" s="125">
        <f>SUM(R298:R340)</f>
        <v>0.78870426999999999</v>
      </c>
      <c r="S297" s="124"/>
      <c r="T297" s="126">
        <f>SUM(T298:T340)</f>
        <v>0</v>
      </c>
      <c r="AR297" s="119" t="s">
        <v>76</v>
      </c>
      <c r="AT297" s="127" t="s">
        <v>68</v>
      </c>
      <c r="AU297" s="127" t="s">
        <v>74</v>
      </c>
      <c r="AY297" s="119" t="s">
        <v>113</v>
      </c>
      <c r="BK297" s="128">
        <f>SUM(BK298:BK340)</f>
        <v>0</v>
      </c>
    </row>
    <row r="298" spans="1:65" s="2" customFormat="1" ht="16.5" customHeight="1">
      <c r="A298" s="187"/>
      <c r="B298" s="131"/>
      <c r="C298" s="132" t="s">
        <v>517</v>
      </c>
      <c r="D298" s="132" t="s">
        <v>116</v>
      </c>
      <c r="E298" s="133" t="s">
        <v>564</v>
      </c>
      <c r="F298" s="134" t="s">
        <v>565</v>
      </c>
      <c r="G298" s="135" t="s">
        <v>119</v>
      </c>
      <c r="H298" s="136">
        <v>21.218</v>
      </c>
      <c r="I298" s="137"/>
      <c r="J298" s="138">
        <f>ROUND(I298*H298,2)</f>
        <v>0</v>
      </c>
      <c r="K298" s="134" t="s">
        <v>120</v>
      </c>
      <c r="L298" s="32"/>
      <c r="M298" s="139" t="s">
        <v>3</v>
      </c>
      <c r="N298" s="140" t="s">
        <v>40</v>
      </c>
      <c r="O298" s="52"/>
      <c r="P298" s="141">
        <f>O298*H298</f>
        <v>0</v>
      </c>
      <c r="Q298" s="141">
        <v>0</v>
      </c>
      <c r="R298" s="141">
        <f>Q298*H298</f>
        <v>0</v>
      </c>
      <c r="S298" s="141">
        <v>0</v>
      </c>
      <c r="T298" s="142">
        <f>S298*H298</f>
        <v>0</v>
      </c>
      <c r="U298" s="187"/>
      <c r="V298" s="187"/>
      <c r="W298" s="187"/>
      <c r="X298" s="187"/>
      <c r="Y298" s="187"/>
      <c r="Z298" s="187"/>
      <c r="AA298" s="187"/>
      <c r="AB298" s="187"/>
      <c r="AC298" s="187"/>
      <c r="AD298" s="187"/>
      <c r="AE298" s="187"/>
      <c r="AR298" s="143" t="s">
        <v>207</v>
      </c>
      <c r="AT298" s="143" t="s">
        <v>116</v>
      </c>
      <c r="AU298" s="143" t="s">
        <v>76</v>
      </c>
      <c r="AY298" s="16" t="s">
        <v>113</v>
      </c>
      <c r="BE298" s="144">
        <f>IF(N298="základní",J298,0)</f>
        <v>0</v>
      </c>
      <c r="BF298" s="144">
        <f>IF(N298="snížená",J298,0)</f>
        <v>0</v>
      </c>
      <c r="BG298" s="144">
        <f>IF(N298="zákl. přenesená",J298,0)</f>
        <v>0</v>
      </c>
      <c r="BH298" s="144">
        <f>IF(N298="sníž. přenesená",J298,0)</f>
        <v>0</v>
      </c>
      <c r="BI298" s="144">
        <f>IF(N298="nulová",J298,0)</f>
        <v>0</v>
      </c>
      <c r="BJ298" s="16" t="s">
        <v>74</v>
      </c>
      <c r="BK298" s="144">
        <f>ROUND(I298*H298,2)</f>
        <v>0</v>
      </c>
      <c r="BL298" s="16" t="s">
        <v>207</v>
      </c>
      <c r="BM298" s="143" t="s">
        <v>566</v>
      </c>
    </row>
    <row r="299" spans="1:65" s="2" customFormat="1" ht="19.5">
      <c r="A299" s="187"/>
      <c r="B299" s="32"/>
      <c r="C299" s="187"/>
      <c r="D299" s="145" t="s">
        <v>123</v>
      </c>
      <c r="E299" s="187"/>
      <c r="F299" s="146" t="s">
        <v>567</v>
      </c>
      <c r="G299" s="187"/>
      <c r="H299" s="187"/>
      <c r="I299" s="147"/>
      <c r="J299" s="187"/>
      <c r="K299" s="187"/>
      <c r="L299" s="32"/>
      <c r="M299" s="148"/>
      <c r="N299" s="149"/>
      <c r="O299" s="52"/>
      <c r="P299" s="52"/>
      <c r="Q299" s="52"/>
      <c r="R299" s="52"/>
      <c r="S299" s="52"/>
      <c r="T299" s="53"/>
      <c r="U299" s="187"/>
      <c r="V299" s="187"/>
      <c r="W299" s="187"/>
      <c r="X299" s="187"/>
      <c r="Y299" s="187"/>
      <c r="Z299" s="187"/>
      <c r="AA299" s="187"/>
      <c r="AB299" s="187"/>
      <c r="AC299" s="187"/>
      <c r="AD299" s="187"/>
      <c r="AE299" s="187"/>
      <c r="AT299" s="16" t="s">
        <v>123</v>
      </c>
      <c r="AU299" s="16" t="s">
        <v>76</v>
      </c>
    </row>
    <row r="300" spans="1:65" s="2" customFormat="1">
      <c r="A300" s="187"/>
      <c r="B300" s="32"/>
      <c r="C300" s="187"/>
      <c r="D300" s="150" t="s">
        <v>125</v>
      </c>
      <c r="E300" s="187"/>
      <c r="F300" s="151" t="s">
        <v>568</v>
      </c>
      <c r="G300" s="187"/>
      <c r="H300" s="187"/>
      <c r="I300" s="147"/>
      <c r="J300" s="187"/>
      <c r="K300" s="187"/>
      <c r="L300" s="32"/>
      <c r="M300" s="148"/>
      <c r="N300" s="149"/>
      <c r="O300" s="52"/>
      <c r="P300" s="52"/>
      <c r="Q300" s="52"/>
      <c r="R300" s="52"/>
      <c r="S300" s="52"/>
      <c r="T300" s="53"/>
      <c r="U300" s="187"/>
      <c r="V300" s="187"/>
      <c r="W300" s="187"/>
      <c r="X300" s="187"/>
      <c r="Y300" s="187"/>
      <c r="Z300" s="187"/>
      <c r="AA300" s="187"/>
      <c r="AB300" s="187"/>
      <c r="AC300" s="187"/>
      <c r="AD300" s="187"/>
      <c r="AE300" s="187"/>
      <c r="AT300" s="16" t="s">
        <v>125</v>
      </c>
      <c r="AU300" s="16" t="s">
        <v>76</v>
      </c>
    </row>
    <row r="301" spans="1:65" s="13" customFormat="1">
      <c r="B301" s="152"/>
      <c r="D301" s="145" t="s">
        <v>127</v>
      </c>
      <c r="E301" s="153" t="s">
        <v>3</v>
      </c>
      <c r="F301" s="154" t="s">
        <v>166</v>
      </c>
      <c r="H301" s="155">
        <v>21.218</v>
      </c>
      <c r="I301" s="156"/>
      <c r="L301" s="152"/>
      <c r="M301" s="157"/>
      <c r="N301" s="158"/>
      <c r="O301" s="158"/>
      <c r="P301" s="158"/>
      <c r="Q301" s="158"/>
      <c r="R301" s="158"/>
      <c r="S301" s="158"/>
      <c r="T301" s="159"/>
      <c r="AT301" s="153" t="s">
        <v>127</v>
      </c>
      <c r="AU301" s="153" t="s">
        <v>76</v>
      </c>
      <c r="AV301" s="13" t="s">
        <v>76</v>
      </c>
      <c r="AW301" s="13" t="s">
        <v>31</v>
      </c>
      <c r="AX301" s="13" t="s">
        <v>74</v>
      </c>
      <c r="AY301" s="153" t="s">
        <v>113</v>
      </c>
    </row>
    <row r="302" spans="1:65" s="2" customFormat="1" ht="16.5" customHeight="1">
      <c r="A302" s="187"/>
      <c r="B302" s="131"/>
      <c r="C302" s="132" t="s">
        <v>523</v>
      </c>
      <c r="D302" s="132" t="s">
        <v>116</v>
      </c>
      <c r="E302" s="133" t="s">
        <v>570</v>
      </c>
      <c r="F302" s="134" t="s">
        <v>571</v>
      </c>
      <c r="G302" s="135" t="s">
        <v>119</v>
      </c>
      <c r="H302" s="136">
        <v>21.218</v>
      </c>
      <c r="I302" s="137"/>
      <c r="J302" s="138">
        <f>ROUND(I302*H302,2)</f>
        <v>0</v>
      </c>
      <c r="K302" s="134" t="s">
        <v>120</v>
      </c>
      <c r="L302" s="32"/>
      <c r="M302" s="139" t="s">
        <v>3</v>
      </c>
      <c r="N302" s="140" t="s">
        <v>40</v>
      </c>
      <c r="O302" s="52"/>
      <c r="P302" s="141">
        <f>O302*H302</f>
        <v>0</v>
      </c>
      <c r="Q302" s="141">
        <v>2.9999999999999997E-4</v>
      </c>
      <c r="R302" s="141">
        <f>Q302*H302</f>
        <v>6.3653999999999994E-3</v>
      </c>
      <c r="S302" s="141">
        <v>0</v>
      </c>
      <c r="T302" s="142">
        <f>S302*H302</f>
        <v>0</v>
      </c>
      <c r="U302" s="187"/>
      <c r="V302" s="187"/>
      <c r="W302" s="187"/>
      <c r="X302" s="187"/>
      <c r="Y302" s="187"/>
      <c r="Z302" s="187"/>
      <c r="AA302" s="187"/>
      <c r="AB302" s="187"/>
      <c r="AC302" s="187"/>
      <c r="AD302" s="187"/>
      <c r="AE302" s="187"/>
      <c r="AR302" s="143" t="s">
        <v>207</v>
      </c>
      <c r="AT302" s="143" t="s">
        <v>116</v>
      </c>
      <c r="AU302" s="143" t="s">
        <v>76</v>
      </c>
      <c r="AY302" s="16" t="s">
        <v>113</v>
      </c>
      <c r="BE302" s="144">
        <f>IF(N302="základní",J302,0)</f>
        <v>0</v>
      </c>
      <c r="BF302" s="144">
        <f>IF(N302="snížená",J302,0)</f>
        <v>0</v>
      </c>
      <c r="BG302" s="144">
        <f>IF(N302="zákl. přenesená",J302,0)</f>
        <v>0</v>
      </c>
      <c r="BH302" s="144">
        <f>IF(N302="sníž. přenesená",J302,0)</f>
        <v>0</v>
      </c>
      <c r="BI302" s="144">
        <f>IF(N302="nulová",J302,0)</f>
        <v>0</v>
      </c>
      <c r="BJ302" s="16" t="s">
        <v>74</v>
      </c>
      <c r="BK302" s="144">
        <f>ROUND(I302*H302,2)</f>
        <v>0</v>
      </c>
      <c r="BL302" s="16" t="s">
        <v>207</v>
      </c>
      <c r="BM302" s="143" t="s">
        <v>572</v>
      </c>
    </row>
    <row r="303" spans="1:65" s="2" customFormat="1" ht="19.5">
      <c r="A303" s="187"/>
      <c r="B303" s="32"/>
      <c r="C303" s="187"/>
      <c r="D303" s="145" t="s">
        <v>123</v>
      </c>
      <c r="E303" s="187"/>
      <c r="F303" s="146" t="s">
        <v>573</v>
      </c>
      <c r="G303" s="187"/>
      <c r="H303" s="187"/>
      <c r="I303" s="147"/>
      <c r="J303" s="187"/>
      <c r="K303" s="187"/>
      <c r="L303" s="32"/>
      <c r="M303" s="148"/>
      <c r="N303" s="149"/>
      <c r="O303" s="52"/>
      <c r="P303" s="52"/>
      <c r="Q303" s="52"/>
      <c r="R303" s="52"/>
      <c r="S303" s="52"/>
      <c r="T303" s="53"/>
      <c r="U303" s="187"/>
      <c r="V303" s="187"/>
      <c r="W303" s="187"/>
      <c r="X303" s="187"/>
      <c r="Y303" s="187"/>
      <c r="Z303" s="187"/>
      <c r="AA303" s="187"/>
      <c r="AB303" s="187"/>
      <c r="AC303" s="187"/>
      <c r="AD303" s="187"/>
      <c r="AE303" s="187"/>
      <c r="AT303" s="16" t="s">
        <v>123</v>
      </c>
      <c r="AU303" s="16" t="s">
        <v>76</v>
      </c>
    </row>
    <row r="304" spans="1:65" s="2" customFormat="1">
      <c r="A304" s="187"/>
      <c r="B304" s="32"/>
      <c r="C304" s="187"/>
      <c r="D304" s="150" t="s">
        <v>125</v>
      </c>
      <c r="E304" s="187"/>
      <c r="F304" s="151" t="s">
        <v>574</v>
      </c>
      <c r="G304" s="187"/>
      <c r="H304" s="187"/>
      <c r="I304" s="147"/>
      <c r="J304" s="187"/>
      <c r="K304" s="187"/>
      <c r="L304" s="32"/>
      <c r="M304" s="148"/>
      <c r="N304" s="149"/>
      <c r="O304" s="52"/>
      <c r="P304" s="52"/>
      <c r="Q304" s="52"/>
      <c r="R304" s="52"/>
      <c r="S304" s="52"/>
      <c r="T304" s="53"/>
      <c r="U304" s="187"/>
      <c r="V304" s="187"/>
      <c r="W304" s="187"/>
      <c r="X304" s="187"/>
      <c r="Y304" s="187"/>
      <c r="Z304" s="187"/>
      <c r="AA304" s="187"/>
      <c r="AB304" s="187"/>
      <c r="AC304" s="187"/>
      <c r="AD304" s="187"/>
      <c r="AE304" s="187"/>
      <c r="AT304" s="16" t="s">
        <v>125</v>
      </c>
      <c r="AU304" s="16" t="s">
        <v>76</v>
      </c>
    </row>
    <row r="305" spans="1:65" s="2" customFormat="1" ht="16.5" customHeight="1">
      <c r="A305" s="187"/>
      <c r="B305" s="131"/>
      <c r="C305" s="132" t="s">
        <v>531</v>
      </c>
      <c r="D305" s="132" t="s">
        <v>116</v>
      </c>
      <c r="E305" s="133" t="s">
        <v>576</v>
      </c>
      <c r="F305" s="134" t="s">
        <v>577</v>
      </c>
      <c r="G305" s="135" t="s">
        <v>119</v>
      </c>
      <c r="H305" s="136">
        <v>21.218</v>
      </c>
      <c r="I305" s="137"/>
      <c r="J305" s="138">
        <f>ROUND(I305*H305,2)</f>
        <v>0</v>
      </c>
      <c r="K305" s="134" t="s">
        <v>120</v>
      </c>
      <c r="L305" s="32"/>
      <c r="M305" s="139" t="s">
        <v>3</v>
      </c>
      <c r="N305" s="140" t="s">
        <v>40</v>
      </c>
      <c r="O305" s="52"/>
      <c r="P305" s="141">
        <f>O305*H305</f>
        <v>0</v>
      </c>
      <c r="Q305" s="141">
        <v>4.4999999999999997E-3</v>
      </c>
      <c r="R305" s="141">
        <f>Q305*H305</f>
        <v>9.5480999999999996E-2</v>
      </c>
      <c r="S305" s="141">
        <v>0</v>
      </c>
      <c r="T305" s="142">
        <f>S305*H305</f>
        <v>0</v>
      </c>
      <c r="U305" s="187"/>
      <c r="V305" s="187"/>
      <c r="W305" s="187"/>
      <c r="X305" s="187"/>
      <c r="Y305" s="187"/>
      <c r="Z305" s="187"/>
      <c r="AA305" s="187"/>
      <c r="AB305" s="187"/>
      <c r="AC305" s="187"/>
      <c r="AD305" s="187"/>
      <c r="AE305" s="187"/>
      <c r="AR305" s="143" t="s">
        <v>207</v>
      </c>
      <c r="AT305" s="143" t="s">
        <v>116</v>
      </c>
      <c r="AU305" s="143" t="s">
        <v>76</v>
      </c>
      <c r="AY305" s="16" t="s">
        <v>113</v>
      </c>
      <c r="BE305" s="144">
        <f>IF(N305="základní",J305,0)</f>
        <v>0</v>
      </c>
      <c r="BF305" s="144">
        <f>IF(N305="snížená",J305,0)</f>
        <v>0</v>
      </c>
      <c r="BG305" s="144">
        <f>IF(N305="zákl. přenesená",J305,0)</f>
        <v>0</v>
      </c>
      <c r="BH305" s="144">
        <f>IF(N305="sníž. přenesená",J305,0)</f>
        <v>0</v>
      </c>
      <c r="BI305" s="144">
        <f>IF(N305="nulová",J305,0)</f>
        <v>0</v>
      </c>
      <c r="BJ305" s="16" t="s">
        <v>74</v>
      </c>
      <c r="BK305" s="144">
        <f>ROUND(I305*H305,2)</f>
        <v>0</v>
      </c>
      <c r="BL305" s="16" t="s">
        <v>207</v>
      </c>
      <c r="BM305" s="143" t="s">
        <v>578</v>
      </c>
    </row>
    <row r="306" spans="1:65" s="2" customFormat="1" ht="19.5">
      <c r="A306" s="187"/>
      <c r="B306" s="32"/>
      <c r="C306" s="187"/>
      <c r="D306" s="145" t="s">
        <v>123</v>
      </c>
      <c r="E306" s="187"/>
      <c r="F306" s="146" t="s">
        <v>579</v>
      </c>
      <c r="G306" s="187"/>
      <c r="H306" s="187"/>
      <c r="I306" s="147"/>
      <c r="J306" s="187"/>
      <c r="K306" s="187"/>
      <c r="L306" s="32"/>
      <c r="M306" s="148"/>
      <c r="N306" s="149"/>
      <c r="O306" s="52"/>
      <c r="P306" s="52"/>
      <c r="Q306" s="52"/>
      <c r="R306" s="52"/>
      <c r="S306" s="52"/>
      <c r="T306" s="53"/>
      <c r="U306" s="187"/>
      <c r="V306" s="187"/>
      <c r="W306" s="187"/>
      <c r="X306" s="187"/>
      <c r="Y306" s="187"/>
      <c r="Z306" s="187"/>
      <c r="AA306" s="187"/>
      <c r="AB306" s="187"/>
      <c r="AC306" s="187"/>
      <c r="AD306" s="187"/>
      <c r="AE306" s="187"/>
      <c r="AT306" s="16" t="s">
        <v>123</v>
      </c>
      <c r="AU306" s="16" t="s">
        <v>76</v>
      </c>
    </row>
    <row r="307" spans="1:65" s="2" customFormat="1">
      <c r="A307" s="187"/>
      <c r="B307" s="32"/>
      <c r="C307" s="187"/>
      <c r="D307" s="150" t="s">
        <v>125</v>
      </c>
      <c r="E307" s="187"/>
      <c r="F307" s="151" t="s">
        <v>580</v>
      </c>
      <c r="G307" s="187"/>
      <c r="H307" s="187"/>
      <c r="I307" s="147"/>
      <c r="J307" s="187"/>
      <c r="K307" s="187"/>
      <c r="L307" s="32"/>
      <c r="M307" s="148"/>
      <c r="N307" s="149"/>
      <c r="O307" s="52"/>
      <c r="P307" s="52"/>
      <c r="Q307" s="52"/>
      <c r="R307" s="52"/>
      <c r="S307" s="52"/>
      <c r="T307" s="53"/>
      <c r="U307" s="187"/>
      <c r="V307" s="187"/>
      <c r="W307" s="187"/>
      <c r="X307" s="187"/>
      <c r="Y307" s="187"/>
      <c r="Z307" s="187"/>
      <c r="AA307" s="187"/>
      <c r="AB307" s="187"/>
      <c r="AC307" s="187"/>
      <c r="AD307" s="187"/>
      <c r="AE307" s="187"/>
      <c r="AT307" s="16" t="s">
        <v>125</v>
      </c>
      <c r="AU307" s="16" t="s">
        <v>76</v>
      </c>
    </row>
    <row r="308" spans="1:65" s="2" customFormat="1" ht="24.2" customHeight="1">
      <c r="A308" s="187"/>
      <c r="B308" s="131"/>
      <c r="C308" s="132" t="s">
        <v>536</v>
      </c>
      <c r="D308" s="132" t="s">
        <v>116</v>
      </c>
      <c r="E308" s="133" t="s">
        <v>582</v>
      </c>
      <c r="F308" s="134" t="s">
        <v>583</v>
      </c>
      <c r="G308" s="135" t="s">
        <v>119</v>
      </c>
      <c r="H308" s="136">
        <v>21.218</v>
      </c>
      <c r="I308" s="137"/>
      <c r="J308" s="138">
        <f>ROUND(I308*H308,2)</f>
        <v>0</v>
      </c>
      <c r="K308" s="134" t="s">
        <v>120</v>
      </c>
      <c r="L308" s="32"/>
      <c r="M308" s="139" t="s">
        <v>3</v>
      </c>
      <c r="N308" s="140" t="s">
        <v>40</v>
      </c>
      <c r="O308" s="52"/>
      <c r="P308" s="141">
        <f>O308*H308</f>
        <v>0</v>
      </c>
      <c r="Q308" s="141">
        <v>1.4499999999999999E-3</v>
      </c>
      <c r="R308" s="141">
        <f>Q308*H308</f>
        <v>3.0766099999999998E-2</v>
      </c>
      <c r="S308" s="141">
        <v>0</v>
      </c>
      <c r="T308" s="142">
        <f>S308*H308</f>
        <v>0</v>
      </c>
      <c r="U308" s="187"/>
      <c r="V308" s="187"/>
      <c r="W308" s="187"/>
      <c r="X308" s="187"/>
      <c r="Y308" s="187"/>
      <c r="Z308" s="187"/>
      <c r="AA308" s="187"/>
      <c r="AB308" s="187"/>
      <c r="AC308" s="187"/>
      <c r="AD308" s="187"/>
      <c r="AE308" s="187"/>
      <c r="AR308" s="143" t="s">
        <v>207</v>
      </c>
      <c r="AT308" s="143" t="s">
        <v>116</v>
      </c>
      <c r="AU308" s="143" t="s">
        <v>76</v>
      </c>
      <c r="AY308" s="16" t="s">
        <v>113</v>
      </c>
      <c r="BE308" s="144">
        <f>IF(N308="základní",J308,0)</f>
        <v>0</v>
      </c>
      <c r="BF308" s="144">
        <f>IF(N308="snížená",J308,0)</f>
        <v>0</v>
      </c>
      <c r="BG308" s="144">
        <f>IF(N308="zákl. přenesená",J308,0)</f>
        <v>0</v>
      </c>
      <c r="BH308" s="144">
        <f>IF(N308="sníž. přenesená",J308,0)</f>
        <v>0</v>
      </c>
      <c r="BI308" s="144">
        <f>IF(N308="nulová",J308,0)</f>
        <v>0</v>
      </c>
      <c r="BJ308" s="16" t="s">
        <v>74</v>
      </c>
      <c r="BK308" s="144">
        <f>ROUND(I308*H308,2)</f>
        <v>0</v>
      </c>
      <c r="BL308" s="16" t="s">
        <v>207</v>
      </c>
      <c r="BM308" s="143" t="s">
        <v>584</v>
      </c>
    </row>
    <row r="309" spans="1:65" s="2" customFormat="1" ht="19.5">
      <c r="A309" s="187"/>
      <c r="B309" s="32"/>
      <c r="C309" s="187"/>
      <c r="D309" s="145" t="s">
        <v>123</v>
      </c>
      <c r="E309" s="187"/>
      <c r="F309" s="146" t="s">
        <v>585</v>
      </c>
      <c r="G309" s="187"/>
      <c r="H309" s="187"/>
      <c r="I309" s="147"/>
      <c r="J309" s="187"/>
      <c r="K309" s="187"/>
      <c r="L309" s="32"/>
      <c r="M309" s="148"/>
      <c r="N309" s="149"/>
      <c r="O309" s="52"/>
      <c r="P309" s="52"/>
      <c r="Q309" s="52"/>
      <c r="R309" s="52"/>
      <c r="S309" s="52"/>
      <c r="T309" s="53"/>
      <c r="U309" s="187"/>
      <c r="V309" s="187"/>
      <c r="W309" s="187"/>
      <c r="X309" s="187"/>
      <c r="Y309" s="187"/>
      <c r="Z309" s="187"/>
      <c r="AA309" s="187"/>
      <c r="AB309" s="187"/>
      <c r="AC309" s="187"/>
      <c r="AD309" s="187"/>
      <c r="AE309" s="187"/>
      <c r="AT309" s="16" t="s">
        <v>123</v>
      </c>
      <c r="AU309" s="16" t="s">
        <v>76</v>
      </c>
    </row>
    <row r="310" spans="1:65" s="2" customFormat="1">
      <c r="A310" s="187"/>
      <c r="B310" s="32"/>
      <c r="C310" s="187"/>
      <c r="D310" s="150" t="s">
        <v>125</v>
      </c>
      <c r="E310" s="187"/>
      <c r="F310" s="151" t="s">
        <v>586</v>
      </c>
      <c r="G310" s="187"/>
      <c r="H310" s="187"/>
      <c r="I310" s="147"/>
      <c r="J310" s="187"/>
      <c r="K310" s="187"/>
      <c r="L310" s="32"/>
      <c r="M310" s="148"/>
      <c r="N310" s="149"/>
      <c r="O310" s="52"/>
      <c r="P310" s="52"/>
      <c r="Q310" s="52"/>
      <c r="R310" s="52"/>
      <c r="S310" s="52"/>
      <c r="T310" s="53"/>
      <c r="U310" s="187"/>
      <c r="V310" s="187"/>
      <c r="W310" s="187"/>
      <c r="X310" s="187"/>
      <c r="Y310" s="187"/>
      <c r="Z310" s="187"/>
      <c r="AA310" s="187"/>
      <c r="AB310" s="187"/>
      <c r="AC310" s="187"/>
      <c r="AD310" s="187"/>
      <c r="AE310" s="187"/>
      <c r="AT310" s="16" t="s">
        <v>125</v>
      </c>
      <c r="AU310" s="16" t="s">
        <v>76</v>
      </c>
    </row>
    <row r="311" spans="1:65" s="2" customFormat="1" ht="33" customHeight="1">
      <c r="A311" s="187"/>
      <c r="B311" s="131"/>
      <c r="C311" s="132" t="s">
        <v>542</v>
      </c>
      <c r="D311" s="132" t="s">
        <v>116</v>
      </c>
      <c r="E311" s="133" t="s">
        <v>588</v>
      </c>
      <c r="F311" s="134" t="s">
        <v>589</v>
      </c>
      <c r="G311" s="135" t="s">
        <v>119</v>
      </c>
      <c r="H311" s="136">
        <v>21.218</v>
      </c>
      <c r="I311" s="137"/>
      <c r="J311" s="138">
        <f>ROUND(I311*H311,2)</f>
        <v>0</v>
      </c>
      <c r="K311" s="134" t="s">
        <v>120</v>
      </c>
      <c r="L311" s="32"/>
      <c r="M311" s="139" t="s">
        <v>3</v>
      </c>
      <c r="N311" s="140" t="s">
        <v>40</v>
      </c>
      <c r="O311" s="52"/>
      <c r="P311" s="141">
        <f>O311*H311</f>
        <v>0</v>
      </c>
      <c r="Q311" s="141">
        <v>8.9700000000000005E-3</v>
      </c>
      <c r="R311" s="141">
        <f>Q311*H311</f>
        <v>0.19032546</v>
      </c>
      <c r="S311" s="141">
        <v>0</v>
      </c>
      <c r="T311" s="142">
        <f>S311*H311</f>
        <v>0</v>
      </c>
      <c r="U311" s="187"/>
      <c r="V311" s="187"/>
      <c r="W311" s="187"/>
      <c r="X311" s="187"/>
      <c r="Y311" s="187"/>
      <c r="Z311" s="187"/>
      <c r="AA311" s="187"/>
      <c r="AB311" s="187"/>
      <c r="AC311" s="187"/>
      <c r="AD311" s="187"/>
      <c r="AE311" s="187"/>
      <c r="AR311" s="143" t="s">
        <v>207</v>
      </c>
      <c r="AT311" s="143" t="s">
        <v>116</v>
      </c>
      <c r="AU311" s="143" t="s">
        <v>76</v>
      </c>
      <c r="AY311" s="16" t="s">
        <v>113</v>
      </c>
      <c r="BE311" s="144">
        <f>IF(N311="základní",J311,0)</f>
        <v>0</v>
      </c>
      <c r="BF311" s="144">
        <f>IF(N311="snížená",J311,0)</f>
        <v>0</v>
      </c>
      <c r="BG311" s="144">
        <f>IF(N311="zákl. přenesená",J311,0)</f>
        <v>0</v>
      </c>
      <c r="BH311" s="144">
        <f>IF(N311="sníž. přenesená",J311,0)</f>
        <v>0</v>
      </c>
      <c r="BI311" s="144">
        <f>IF(N311="nulová",J311,0)</f>
        <v>0</v>
      </c>
      <c r="BJ311" s="16" t="s">
        <v>74</v>
      </c>
      <c r="BK311" s="144">
        <f>ROUND(I311*H311,2)</f>
        <v>0</v>
      </c>
      <c r="BL311" s="16" t="s">
        <v>207</v>
      </c>
      <c r="BM311" s="143" t="s">
        <v>590</v>
      </c>
    </row>
    <row r="312" spans="1:65" s="2" customFormat="1" ht="19.5">
      <c r="A312" s="187"/>
      <c r="B312" s="32"/>
      <c r="C312" s="187"/>
      <c r="D312" s="145" t="s">
        <v>123</v>
      </c>
      <c r="E312" s="187"/>
      <c r="F312" s="146" t="s">
        <v>591</v>
      </c>
      <c r="G312" s="187"/>
      <c r="H312" s="187"/>
      <c r="I312" s="147"/>
      <c r="J312" s="187"/>
      <c r="K312" s="187"/>
      <c r="L312" s="32"/>
      <c r="M312" s="148"/>
      <c r="N312" s="149"/>
      <c r="O312" s="52"/>
      <c r="P312" s="52"/>
      <c r="Q312" s="52"/>
      <c r="R312" s="52"/>
      <c r="S312" s="52"/>
      <c r="T312" s="53"/>
      <c r="U312" s="187"/>
      <c r="V312" s="187"/>
      <c r="W312" s="187"/>
      <c r="X312" s="187"/>
      <c r="Y312" s="187"/>
      <c r="Z312" s="187"/>
      <c r="AA312" s="187"/>
      <c r="AB312" s="187"/>
      <c r="AC312" s="187"/>
      <c r="AD312" s="187"/>
      <c r="AE312" s="187"/>
      <c r="AT312" s="16" t="s">
        <v>123</v>
      </c>
      <c r="AU312" s="16" t="s">
        <v>76</v>
      </c>
    </row>
    <row r="313" spans="1:65" s="2" customFormat="1">
      <c r="A313" s="187"/>
      <c r="B313" s="32"/>
      <c r="C313" s="187"/>
      <c r="D313" s="150" t="s">
        <v>125</v>
      </c>
      <c r="E313" s="187"/>
      <c r="F313" s="151" t="s">
        <v>592</v>
      </c>
      <c r="G313" s="187"/>
      <c r="H313" s="187"/>
      <c r="I313" s="147"/>
      <c r="J313" s="187"/>
      <c r="K313" s="187"/>
      <c r="L313" s="32"/>
      <c r="M313" s="148"/>
      <c r="N313" s="149"/>
      <c r="O313" s="52"/>
      <c r="P313" s="52"/>
      <c r="Q313" s="52"/>
      <c r="R313" s="52"/>
      <c r="S313" s="52"/>
      <c r="T313" s="53"/>
      <c r="U313" s="187"/>
      <c r="V313" s="187"/>
      <c r="W313" s="187"/>
      <c r="X313" s="187"/>
      <c r="Y313" s="187"/>
      <c r="Z313" s="187"/>
      <c r="AA313" s="187"/>
      <c r="AB313" s="187"/>
      <c r="AC313" s="187"/>
      <c r="AD313" s="187"/>
      <c r="AE313" s="187"/>
      <c r="AT313" s="16" t="s">
        <v>125</v>
      </c>
      <c r="AU313" s="16" t="s">
        <v>76</v>
      </c>
    </row>
    <row r="314" spans="1:65" s="2" customFormat="1" ht="19.5">
      <c r="A314" s="187"/>
      <c r="B314" s="32"/>
      <c r="C314" s="187"/>
      <c r="D314" s="145" t="s">
        <v>529</v>
      </c>
      <c r="E314" s="187"/>
      <c r="F314" s="170" t="s">
        <v>593</v>
      </c>
      <c r="G314" s="187"/>
      <c r="H314" s="187"/>
      <c r="I314" s="147"/>
      <c r="J314" s="187"/>
      <c r="K314" s="187"/>
      <c r="L314" s="32"/>
      <c r="M314" s="148"/>
      <c r="N314" s="149"/>
      <c r="O314" s="52"/>
      <c r="P314" s="52"/>
      <c r="Q314" s="52"/>
      <c r="R314" s="52"/>
      <c r="S314" s="52"/>
      <c r="T314" s="53"/>
      <c r="U314" s="187"/>
      <c r="V314" s="187"/>
      <c r="W314" s="187"/>
      <c r="X314" s="187"/>
      <c r="Y314" s="187"/>
      <c r="Z314" s="187"/>
      <c r="AA314" s="187"/>
      <c r="AB314" s="187"/>
      <c r="AC314" s="187"/>
      <c r="AD314" s="187"/>
      <c r="AE314" s="187"/>
      <c r="AT314" s="16" t="s">
        <v>529</v>
      </c>
      <c r="AU314" s="16" t="s">
        <v>76</v>
      </c>
    </row>
    <row r="315" spans="1:65" s="2" customFormat="1" ht="24.2" customHeight="1">
      <c r="A315" s="187"/>
      <c r="B315" s="131"/>
      <c r="C315" s="160" t="s">
        <v>549</v>
      </c>
      <c r="D315" s="160" t="s">
        <v>381</v>
      </c>
      <c r="E315" s="161" t="s">
        <v>595</v>
      </c>
      <c r="F315" s="162" t="s">
        <v>596</v>
      </c>
      <c r="G315" s="163" t="s">
        <v>119</v>
      </c>
      <c r="H315" s="164">
        <v>24.401</v>
      </c>
      <c r="I315" s="165"/>
      <c r="J315" s="166">
        <f>ROUND(I315*H315,2)</f>
        <v>0</v>
      </c>
      <c r="K315" s="162" t="s">
        <v>120</v>
      </c>
      <c r="L315" s="167"/>
      <c r="M315" s="168" t="s">
        <v>3</v>
      </c>
      <c r="N315" s="169" t="s">
        <v>40</v>
      </c>
      <c r="O315" s="52"/>
      <c r="P315" s="141">
        <f>O315*H315</f>
        <v>0</v>
      </c>
      <c r="Q315" s="141">
        <v>1.8409999999999999E-2</v>
      </c>
      <c r="R315" s="141">
        <f>Q315*H315</f>
        <v>0.44922240999999996</v>
      </c>
      <c r="S315" s="141">
        <v>0</v>
      </c>
      <c r="T315" s="142">
        <f>S315*H315</f>
        <v>0</v>
      </c>
      <c r="U315" s="187"/>
      <c r="V315" s="187"/>
      <c r="W315" s="187"/>
      <c r="X315" s="187"/>
      <c r="Y315" s="187"/>
      <c r="Z315" s="187"/>
      <c r="AA315" s="187"/>
      <c r="AB315" s="187"/>
      <c r="AC315" s="187"/>
      <c r="AD315" s="187"/>
      <c r="AE315" s="187"/>
      <c r="AR315" s="143" t="s">
        <v>323</v>
      </c>
      <c r="AT315" s="143" t="s">
        <v>381</v>
      </c>
      <c r="AU315" s="143" t="s">
        <v>76</v>
      </c>
      <c r="AY315" s="16" t="s">
        <v>113</v>
      </c>
      <c r="BE315" s="144">
        <f>IF(N315="základní",J315,0)</f>
        <v>0</v>
      </c>
      <c r="BF315" s="144">
        <f>IF(N315="snížená",J315,0)</f>
        <v>0</v>
      </c>
      <c r="BG315" s="144">
        <f>IF(N315="zákl. přenesená",J315,0)</f>
        <v>0</v>
      </c>
      <c r="BH315" s="144">
        <f>IF(N315="sníž. přenesená",J315,0)</f>
        <v>0</v>
      </c>
      <c r="BI315" s="144">
        <f>IF(N315="nulová",J315,0)</f>
        <v>0</v>
      </c>
      <c r="BJ315" s="16" t="s">
        <v>74</v>
      </c>
      <c r="BK315" s="144">
        <f>ROUND(I315*H315,2)</f>
        <v>0</v>
      </c>
      <c r="BL315" s="16" t="s">
        <v>207</v>
      </c>
      <c r="BM315" s="143" t="s">
        <v>597</v>
      </c>
    </row>
    <row r="316" spans="1:65" s="2" customFormat="1" ht="19.5">
      <c r="A316" s="187"/>
      <c r="B316" s="32"/>
      <c r="C316" s="187"/>
      <c r="D316" s="145" t="s">
        <v>123</v>
      </c>
      <c r="E316" s="187"/>
      <c r="F316" s="146" t="s">
        <v>596</v>
      </c>
      <c r="G316" s="187"/>
      <c r="H316" s="187"/>
      <c r="I316" s="147"/>
      <c r="J316" s="187"/>
      <c r="K316" s="187"/>
      <c r="L316" s="32"/>
      <c r="M316" s="148"/>
      <c r="N316" s="149"/>
      <c r="O316" s="52"/>
      <c r="P316" s="52"/>
      <c r="Q316" s="52"/>
      <c r="R316" s="52"/>
      <c r="S316" s="52"/>
      <c r="T316" s="53"/>
      <c r="U316" s="187"/>
      <c r="V316" s="187"/>
      <c r="W316" s="187"/>
      <c r="X316" s="187"/>
      <c r="Y316" s="187"/>
      <c r="Z316" s="187"/>
      <c r="AA316" s="187"/>
      <c r="AB316" s="187"/>
      <c r="AC316" s="187"/>
      <c r="AD316" s="187"/>
      <c r="AE316" s="187"/>
      <c r="AT316" s="16" t="s">
        <v>123</v>
      </c>
      <c r="AU316" s="16" t="s">
        <v>76</v>
      </c>
    </row>
    <row r="317" spans="1:65" s="13" customFormat="1">
      <c r="B317" s="152"/>
      <c r="D317" s="145" t="s">
        <v>127</v>
      </c>
      <c r="F317" s="154" t="s">
        <v>598</v>
      </c>
      <c r="H317" s="155">
        <v>24.401</v>
      </c>
      <c r="I317" s="156"/>
      <c r="L317" s="152"/>
      <c r="M317" s="157"/>
      <c r="N317" s="158"/>
      <c r="O317" s="158"/>
      <c r="P317" s="158"/>
      <c r="Q317" s="158"/>
      <c r="R317" s="158"/>
      <c r="S317" s="158"/>
      <c r="T317" s="159"/>
      <c r="AT317" s="153" t="s">
        <v>127</v>
      </c>
      <c r="AU317" s="153" t="s">
        <v>76</v>
      </c>
      <c r="AV317" s="13" t="s">
        <v>76</v>
      </c>
      <c r="AW317" s="13" t="s">
        <v>4</v>
      </c>
      <c r="AX317" s="13" t="s">
        <v>74</v>
      </c>
      <c r="AY317" s="153" t="s">
        <v>113</v>
      </c>
    </row>
    <row r="318" spans="1:65" s="2" customFormat="1" ht="24.2" customHeight="1">
      <c r="A318" s="187"/>
      <c r="B318" s="131"/>
      <c r="C318" s="132" t="s">
        <v>555</v>
      </c>
      <c r="D318" s="132" t="s">
        <v>116</v>
      </c>
      <c r="E318" s="133" t="s">
        <v>600</v>
      </c>
      <c r="F318" s="134" t="s">
        <v>601</v>
      </c>
      <c r="G318" s="135" t="s">
        <v>277</v>
      </c>
      <c r="H318" s="136">
        <v>20</v>
      </c>
      <c r="I318" s="137"/>
      <c r="J318" s="138">
        <f>ROUND(I318*H318,2)</f>
        <v>0</v>
      </c>
      <c r="K318" s="134" t="s">
        <v>120</v>
      </c>
      <c r="L318" s="32"/>
      <c r="M318" s="139" t="s">
        <v>3</v>
      </c>
      <c r="N318" s="140" t="s">
        <v>40</v>
      </c>
      <c r="O318" s="52"/>
      <c r="P318" s="141">
        <f>O318*H318</f>
        <v>0</v>
      </c>
      <c r="Q318" s="141">
        <v>2.0000000000000001E-4</v>
      </c>
      <c r="R318" s="141">
        <f>Q318*H318</f>
        <v>4.0000000000000001E-3</v>
      </c>
      <c r="S318" s="141">
        <v>0</v>
      </c>
      <c r="T318" s="142">
        <f>S318*H318</f>
        <v>0</v>
      </c>
      <c r="U318" s="187"/>
      <c r="V318" s="187"/>
      <c r="W318" s="187"/>
      <c r="X318" s="187"/>
      <c r="Y318" s="187"/>
      <c r="Z318" s="187"/>
      <c r="AA318" s="187"/>
      <c r="AB318" s="187"/>
      <c r="AC318" s="187"/>
      <c r="AD318" s="187"/>
      <c r="AE318" s="187"/>
      <c r="AR318" s="143" t="s">
        <v>207</v>
      </c>
      <c r="AT318" s="143" t="s">
        <v>116</v>
      </c>
      <c r="AU318" s="143" t="s">
        <v>76</v>
      </c>
      <c r="AY318" s="16" t="s">
        <v>113</v>
      </c>
      <c r="BE318" s="144">
        <f>IF(N318="základní",J318,0)</f>
        <v>0</v>
      </c>
      <c r="BF318" s="144">
        <f>IF(N318="snížená",J318,0)</f>
        <v>0</v>
      </c>
      <c r="BG318" s="144">
        <f>IF(N318="zákl. přenesená",J318,0)</f>
        <v>0</v>
      </c>
      <c r="BH318" s="144">
        <f>IF(N318="sníž. přenesená",J318,0)</f>
        <v>0</v>
      </c>
      <c r="BI318" s="144">
        <f>IF(N318="nulová",J318,0)</f>
        <v>0</v>
      </c>
      <c r="BJ318" s="16" t="s">
        <v>74</v>
      </c>
      <c r="BK318" s="144">
        <f>ROUND(I318*H318,2)</f>
        <v>0</v>
      </c>
      <c r="BL318" s="16" t="s">
        <v>207</v>
      </c>
      <c r="BM318" s="143" t="s">
        <v>602</v>
      </c>
    </row>
    <row r="319" spans="1:65" s="2" customFormat="1" ht="19.5">
      <c r="A319" s="187"/>
      <c r="B319" s="32"/>
      <c r="C319" s="187"/>
      <c r="D319" s="145" t="s">
        <v>123</v>
      </c>
      <c r="E319" s="187"/>
      <c r="F319" s="146" t="s">
        <v>603</v>
      </c>
      <c r="G319" s="187"/>
      <c r="H319" s="187"/>
      <c r="I319" s="147"/>
      <c r="J319" s="187"/>
      <c r="K319" s="187"/>
      <c r="L319" s="32"/>
      <c r="M319" s="148"/>
      <c r="N319" s="149"/>
      <c r="O319" s="52"/>
      <c r="P319" s="52"/>
      <c r="Q319" s="52"/>
      <c r="R319" s="52"/>
      <c r="S319" s="52"/>
      <c r="T319" s="53"/>
      <c r="U319" s="187"/>
      <c r="V319" s="187"/>
      <c r="W319" s="187"/>
      <c r="X319" s="187"/>
      <c r="Y319" s="187"/>
      <c r="Z319" s="187"/>
      <c r="AA319" s="187"/>
      <c r="AB319" s="187"/>
      <c r="AC319" s="187"/>
      <c r="AD319" s="187"/>
      <c r="AE319" s="187"/>
      <c r="AT319" s="16" t="s">
        <v>123</v>
      </c>
      <c r="AU319" s="16" t="s">
        <v>76</v>
      </c>
    </row>
    <row r="320" spans="1:65" s="2" customFormat="1">
      <c r="A320" s="187"/>
      <c r="B320" s="32"/>
      <c r="C320" s="187"/>
      <c r="D320" s="150" t="s">
        <v>125</v>
      </c>
      <c r="E320" s="187"/>
      <c r="F320" s="151" t="s">
        <v>604</v>
      </c>
      <c r="G320" s="187"/>
      <c r="H320" s="187"/>
      <c r="I320" s="147"/>
      <c r="J320" s="187"/>
      <c r="K320" s="187"/>
      <c r="L320" s="32"/>
      <c r="M320" s="148"/>
      <c r="N320" s="149"/>
      <c r="O320" s="52"/>
      <c r="P320" s="52"/>
      <c r="Q320" s="52"/>
      <c r="R320" s="52"/>
      <c r="S320" s="52"/>
      <c r="T320" s="53"/>
      <c r="U320" s="187"/>
      <c r="V320" s="187"/>
      <c r="W320" s="187"/>
      <c r="X320" s="187"/>
      <c r="Y320" s="187"/>
      <c r="Z320" s="187"/>
      <c r="AA320" s="187"/>
      <c r="AB320" s="187"/>
      <c r="AC320" s="187"/>
      <c r="AD320" s="187"/>
      <c r="AE320" s="187"/>
      <c r="AT320" s="16" t="s">
        <v>125</v>
      </c>
      <c r="AU320" s="16" t="s">
        <v>76</v>
      </c>
    </row>
    <row r="321" spans="1:65" s="13" customFormat="1">
      <c r="B321" s="152"/>
      <c r="D321" s="145" t="s">
        <v>127</v>
      </c>
      <c r="E321" s="153" t="s">
        <v>3</v>
      </c>
      <c r="F321" s="154" t="s">
        <v>605</v>
      </c>
      <c r="H321" s="155">
        <v>20</v>
      </c>
      <c r="I321" s="156"/>
      <c r="L321" s="152"/>
      <c r="M321" s="157"/>
      <c r="N321" s="158"/>
      <c r="O321" s="158"/>
      <c r="P321" s="158"/>
      <c r="Q321" s="158"/>
      <c r="R321" s="158"/>
      <c r="S321" s="158"/>
      <c r="T321" s="159"/>
      <c r="AT321" s="153" t="s">
        <v>127</v>
      </c>
      <c r="AU321" s="153" t="s">
        <v>76</v>
      </c>
      <c r="AV321" s="13" t="s">
        <v>76</v>
      </c>
      <c r="AW321" s="13" t="s">
        <v>31</v>
      </c>
      <c r="AX321" s="13" t="s">
        <v>74</v>
      </c>
      <c r="AY321" s="153" t="s">
        <v>113</v>
      </c>
    </row>
    <row r="322" spans="1:65" s="2" customFormat="1" ht="16.5" customHeight="1">
      <c r="A322" s="187"/>
      <c r="B322" s="131"/>
      <c r="C322" s="160" t="s">
        <v>563</v>
      </c>
      <c r="D322" s="160" t="s">
        <v>381</v>
      </c>
      <c r="E322" s="161" t="s">
        <v>607</v>
      </c>
      <c r="F322" s="162" t="s">
        <v>608</v>
      </c>
      <c r="G322" s="163" t="s">
        <v>277</v>
      </c>
      <c r="H322" s="164">
        <v>23</v>
      </c>
      <c r="I322" s="165"/>
      <c r="J322" s="166">
        <f>ROUND(I322*H322,2)</f>
        <v>0</v>
      </c>
      <c r="K322" s="162" t="s">
        <v>120</v>
      </c>
      <c r="L322" s="167"/>
      <c r="M322" s="168" t="s">
        <v>3</v>
      </c>
      <c r="N322" s="169" t="s">
        <v>40</v>
      </c>
      <c r="O322" s="52"/>
      <c r="P322" s="141">
        <f>O322*H322</f>
        <v>0</v>
      </c>
      <c r="Q322" s="141">
        <v>2.9999999999999997E-4</v>
      </c>
      <c r="R322" s="141">
        <f>Q322*H322</f>
        <v>6.899999999999999E-3</v>
      </c>
      <c r="S322" s="141">
        <v>0</v>
      </c>
      <c r="T322" s="142">
        <f>S322*H322</f>
        <v>0</v>
      </c>
      <c r="U322" s="187"/>
      <c r="V322" s="187"/>
      <c r="W322" s="187"/>
      <c r="X322" s="187"/>
      <c r="Y322" s="187"/>
      <c r="Z322" s="187"/>
      <c r="AA322" s="187"/>
      <c r="AB322" s="187"/>
      <c r="AC322" s="187"/>
      <c r="AD322" s="187"/>
      <c r="AE322" s="187"/>
      <c r="AR322" s="143" t="s">
        <v>323</v>
      </c>
      <c r="AT322" s="143" t="s">
        <v>381</v>
      </c>
      <c r="AU322" s="143" t="s">
        <v>76</v>
      </c>
      <c r="AY322" s="16" t="s">
        <v>113</v>
      </c>
      <c r="BE322" s="144">
        <f>IF(N322="základní",J322,0)</f>
        <v>0</v>
      </c>
      <c r="BF322" s="144">
        <f>IF(N322="snížená",J322,0)</f>
        <v>0</v>
      </c>
      <c r="BG322" s="144">
        <f>IF(N322="zákl. přenesená",J322,0)</f>
        <v>0</v>
      </c>
      <c r="BH322" s="144">
        <f>IF(N322="sníž. přenesená",J322,0)</f>
        <v>0</v>
      </c>
      <c r="BI322" s="144">
        <f>IF(N322="nulová",J322,0)</f>
        <v>0</v>
      </c>
      <c r="BJ322" s="16" t="s">
        <v>74</v>
      </c>
      <c r="BK322" s="144">
        <f>ROUND(I322*H322,2)</f>
        <v>0</v>
      </c>
      <c r="BL322" s="16" t="s">
        <v>207</v>
      </c>
      <c r="BM322" s="143" t="s">
        <v>609</v>
      </c>
    </row>
    <row r="323" spans="1:65" s="2" customFormat="1">
      <c r="A323" s="187"/>
      <c r="B323" s="32"/>
      <c r="C323" s="187"/>
      <c r="D323" s="145" t="s">
        <v>123</v>
      </c>
      <c r="E323" s="187"/>
      <c r="F323" s="146" t="s">
        <v>608</v>
      </c>
      <c r="G323" s="187"/>
      <c r="H323" s="187"/>
      <c r="I323" s="147"/>
      <c r="J323" s="187"/>
      <c r="K323" s="187"/>
      <c r="L323" s="32"/>
      <c r="M323" s="148"/>
      <c r="N323" s="149"/>
      <c r="O323" s="52"/>
      <c r="P323" s="52"/>
      <c r="Q323" s="52"/>
      <c r="R323" s="52"/>
      <c r="S323" s="52"/>
      <c r="T323" s="53"/>
      <c r="U323" s="187"/>
      <c r="V323" s="187"/>
      <c r="W323" s="187"/>
      <c r="X323" s="187"/>
      <c r="Y323" s="187"/>
      <c r="Z323" s="187"/>
      <c r="AA323" s="187"/>
      <c r="AB323" s="187"/>
      <c r="AC323" s="187"/>
      <c r="AD323" s="187"/>
      <c r="AE323" s="187"/>
      <c r="AT323" s="16" t="s">
        <v>123</v>
      </c>
      <c r="AU323" s="16" t="s">
        <v>76</v>
      </c>
    </row>
    <row r="324" spans="1:65" s="13" customFormat="1">
      <c r="B324" s="152"/>
      <c r="D324" s="145" t="s">
        <v>127</v>
      </c>
      <c r="F324" s="154" t="s">
        <v>610</v>
      </c>
      <c r="H324" s="155">
        <v>23</v>
      </c>
      <c r="I324" s="156"/>
      <c r="L324" s="152"/>
      <c r="M324" s="157"/>
      <c r="N324" s="158"/>
      <c r="O324" s="158"/>
      <c r="P324" s="158"/>
      <c r="Q324" s="158"/>
      <c r="R324" s="158"/>
      <c r="S324" s="158"/>
      <c r="T324" s="159"/>
      <c r="AT324" s="153" t="s">
        <v>127</v>
      </c>
      <c r="AU324" s="153" t="s">
        <v>76</v>
      </c>
      <c r="AV324" s="13" t="s">
        <v>76</v>
      </c>
      <c r="AW324" s="13" t="s">
        <v>4</v>
      </c>
      <c r="AX324" s="13" t="s">
        <v>74</v>
      </c>
      <c r="AY324" s="153" t="s">
        <v>113</v>
      </c>
    </row>
    <row r="325" spans="1:65" s="2" customFormat="1" ht="24.2" customHeight="1">
      <c r="A325" s="187"/>
      <c r="B325" s="131"/>
      <c r="C325" s="132" t="s">
        <v>569</v>
      </c>
      <c r="D325" s="132" t="s">
        <v>116</v>
      </c>
      <c r="E325" s="133" t="s">
        <v>612</v>
      </c>
      <c r="F325" s="134" t="s">
        <v>613</v>
      </c>
      <c r="G325" s="135" t="s">
        <v>277</v>
      </c>
      <c r="H325" s="136">
        <v>10.75</v>
      </c>
      <c r="I325" s="137"/>
      <c r="J325" s="138">
        <f>ROUND(I325*H325,2)</f>
        <v>0</v>
      </c>
      <c r="K325" s="134" t="s">
        <v>120</v>
      </c>
      <c r="L325" s="32"/>
      <c r="M325" s="139" t="s">
        <v>3</v>
      </c>
      <c r="N325" s="140" t="s">
        <v>40</v>
      </c>
      <c r="O325" s="52"/>
      <c r="P325" s="141">
        <f>O325*H325</f>
        <v>0</v>
      </c>
      <c r="Q325" s="141">
        <v>1.8000000000000001E-4</v>
      </c>
      <c r="R325" s="141">
        <f>Q325*H325</f>
        <v>1.9350000000000001E-3</v>
      </c>
      <c r="S325" s="141">
        <v>0</v>
      </c>
      <c r="T325" s="142">
        <f>S325*H325</f>
        <v>0</v>
      </c>
      <c r="U325" s="187"/>
      <c r="V325" s="187"/>
      <c r="W325" s="187"/>
      <c r="X325" s="187"/>
      <c r="Y325" s="187"/>
      <c r="Z325" s="187"/>
      <c r="AA325" s="187"/>
      <c r="AB325" s="187"/>
      <c r="AC325" s="187"/>
      <c r="AD325" s="187"/>
      <c r="AE325" s="187"/>
      <c r="AR325" s="143" t="s">
        <v>207</v>
      </c>
      <c r="AT325" s="143" t="s">
        <v>116</v>
      </c>
      <c r="AU325" s="143" t="s">
        <v>76</v>
      </c>
      <c r="AY325" s="16" t="s">
        <v>113</v>
      </c>
      <c r="BE325" s="144">
        <f>IF(N325="základní",J325,0)</f>
        <v>0</v>
      </c>
      <c r="BF325" s="144">
        <f>IF(N325="snížená",J325,0)</f>
        <v>0</v>
      </c>
      <c r="BG325" s="144">
        <f>IF(N325="zákl. přenesená",J325,0)</f>
        <v>0</v>
      </c>
      <c r="BH325" s="144">
        <f>IF(N325="sníž. přenesená",J325,0)</f>
        <v>0</v>
      </c>
      <c r="BI325" s="144">
        <f>IF(N325="nulová",J325,0)</f>
        <v>0</v>
      </c>
      <c r="BJ325" s="16" t="s">
        <v>74</v>
      </c>
      <c r="BK325" s="144">
        <f>ROUND(I325*H325,2)</f>
        <v>0</v>
      </c>
      <c r="BL325" s="16" t="s">
        <v>207</v>
      </c>
      <c r="BM325" s="143" t="s">
        <v>614</v>
      </c>
    </row>
    <row r="326" spans="1:65" s="2" customFormat="1" ht="19.5">
      <c r="A326" s="187"/>
      <c r="B326" s="32"/>
      <c r="C326" s="187"/>
      <c r="D326" s="145" t="s">
        <v>123</v>
      </c>
      <c r="E326" s="187"/>
      <c r="F326" s="146" t="s">
        <v>615</v>
      </c>
      <c r="G326" s="187"/>
      <c r="H326" s="187"/>
      <c r="I326" s="147"/>
      <c r="J326" s="187"/>
      <c r="K326" s="187"/>
      <c r="L326" s="32"/>
      <c r="M326" s="148"/>
      <c r="N326" s="149"/>
      <c r="O326" s="52"/>
      <c r="P326" s="52"/>
      <c r="Q326" s="52"/>
      <c r="R326" s="52"/>
      <c r="S326" s="52"/>
      <c r="T326" s="53"/>
      <c r="U326" s="187"/>
      <c r="V326" s="187"/>
      <c r="W326" s="187"/>
      <c r="X326" s="187"/>
      <c r="Y326" s="187"/>
      <c r="Z326" s="187"/>
      <c r="AA326" s="187"/>
      <c r="AB326" s="187"/>
      <c r="AC326" s="187"/>
      <c r="AD326" s="187"/>
      <c r="AE326" s="187"/>
      <c r="AT326" s="16" t="s">
        <v>123</v>
      </c>
      <c r="AU326" s="16" t="s">
        <v>76</v>
      </c>
    </row>
    <row r="327" spans="1:65" s="2" customFormat="1">
      <c r="A327" s="187"/>
      <c r="B327" s="32"/>
      <c r="C327" s="187"/>
      <c r="D327" s="150" t="s">
        <v>125</v>
      </c>
      <c r="E327" s="187"/>
      <c r="F327" s="151" t="s">
        <v>616</v>
      </c>
      <c r="G327" s="187"/>
      <c r="H327" s="187"/>
      <c r="I327" s="147"/>
      <c r="J327" s="187"/>
      <c r="K327" s="187"/>
      <c r="L327" s="32"/>
      <c r="M327" s="148"/>
      <c r="N327" s="149"/>
      <c r="O327" s="52"/>
      <c r="P327" s="52"/>
      <c r="Q327" s="52"/>
      <c r="R327" s="52"/>
      <c r="S327" s="52"/>
      <c r="T327" s="53"/>
      <c r="U327" s="187"/>
      <c r="V327" s="187"/>
      <c r="W327" s="187"/>
      <c r="X327" s="187"/>
      <c r="Y327" s="187"/>
      <c r="Z327" s="187"/>
      <c r="AA327" s="187"/>
      <c r="AB327" s="187"/>
      <c r="AC327" s="187"/>
      <c r="AD327" s="187"/>
      <c r="AE327" s="187"/>
      <c r="AT327" s="16" t="s">
        <v>125</v>
      </c>
      <c r="AU327" s="16" t="s">
        <v>76</v>
      </c>
    </row>
    <row r="328" spans="1:65" s="13" customFormat="1">
      <c r="B328" s="152"/>
      <c r="D328" s="145" t="s">
        <v>127</v>
      </c>
      <c r="E328" s="153" t="s">
        <v>3</v>
      </c>
      <c r="F328" s="154" t="s">
        <v>617</v>
      </c>
      <c r="H328" s="155">
        <v>10.75</v>
      </c>
      <c r="I328" s="156"/>
      <c r="L328" s="152"/>
      <c r="M328" s="157"/>
      <c r="N328" s="158"/>
      <c r="O328" s="158"/>
      <c r="P328" s="158"/>
      <c r="Q328" s="158"/>
      <c r="R328" s="158"/>
      <c r="S328" s="158"/>
      <c r="T328" s="159"/>
      <c r="AT328" s="153" t="s">
        <v>127</v>
      </c>
      <c r="AU328" s="153" t="s">
        <v>76</v>
      </c>
      <c r="AV328" s="13" t="s">
        <v>76</v>
      </c>
      <c r="AW328" s="13" t="s">
        <v>31</v>
      </c>
      <c r="AX328" s="13" t="s">
        <v>74</v>
      </c>
      <c r="AY328" s="153" t="s">
        <v>113</v>
      </c>
    </row>
    <row r="329" spans="1:65" s="2" customFormat="1" ht="16.5" customHeight="1">
      <c r="A329" s="187"/>
      <c r="B329" s="131"/>
      <c r="C329" s="160" t="s">
        <v>575</v>
      </c>
      <c r="D329" s="160" t="s">
        <v>381</v>
      </c>
      <c r="E329" s="161" t="s">
        <v>607</v>
      </c>
      <c r="F329" s="162" t="s">
        <v>608</v>
      </c>
      <c r="G329" s="163" t="s">
        <v>277</v>
      </c>
      <c r="H329" s="164">
        <v>12.363</v>
      </c>
      <c r="I329" s="165"/>
      <c r="J329" s="166">
        <f>ROUND(I329*H329,2)</f>
        <v>0</v>
      </c>
      <c r="K329" s="162" t="s">
        <v>120</v>
      </c>
      <c r="L329" s="167"/>
      <c r="M329" s="168" t="s">
        <v>3</v>
      </c>
      <c r="N329" s="169" t="s">
        <v>40</v>
      </c>
      <c r="O329" s="52"/>
      <c r="P329" s="141">
        <f>O329*H329</f>
        <v>0</v>
      </c>
      <c r="Q329" s="141">
        <v>2.9999999999999997E-4</v>
      </c>
      <c r="R329" s="141">
        <f>Q329*H329</f>
        <v>3.7088999999999994E-3</v>
      </c>
      <c r="S329" s="141">
        <v>0</v>
      </c>
      <c r="T329" s="142">
        <f>S329*H329</f>
        <v>0</v>
      </c>
      <c r="U329" s="187"/>
      <c r="V329" s="187"/>
      <c r="W329" s="187"/>
      <c r="X329" s="187"/>
      <c r="Y329" s="187"/>
      <c r="Z329" s="187"/>
      <c r="AA329" s="187"/>
      <c r="AB329" s="187"/>
      <c r="AC329" s="187"/>
      <c r="AD329" s="187"/>
      <c r="AE329" s="187"/>
      <c r="AR329" s="143" t="s">
        <v>323</v>
      </c>
      <c r="AT329" s="143" t="s">
        <v>381</v>
      </c>
      <c r="AU329" s="143" t="s">
        <v>76</v>
      </c>
      <c r="AY329" s="16" t="s">
        <v>113</v>
      </c>
      <c r="BE329" s="144">
        <f>IF(N329="základní",J329,0)</f>
        <v>0</v>
      </c>
      <c r="BF329" s="144">
        <f>IF(N329="snížená",J329,0)</f>
        <v>0</v>
      </c>
      <c r="BG329" s="144">
        <f>IF(N329="zákl. přenesená",J329,0)</f>
        <v>0</v>
      </c>
      <c r="BH329" s="144">
        <f>IF(N329="sníž. přenesená",J329,0)</f>
        <v>0</v>
      </c>
      <c r="BI329" s="144">
        <f>IF(N329="nulová",J329,0)</f>
        <v>0</v>
      </c>
      <c r="BJ329" s="16" t="s">
        <v>74</v>
      </c>
      <c r="BK329" s="144">
        <f>ROUND(I329*H329,2)</f>
        <v>0</v>
      </c>
      <c r="BL329" s="16" t="s">
        <v>207</v>
      </c>
      <c r="BM329" s="143" t="s">
        <v>619</v>
      </c>
    </row>
    <row r="330" spans="1:65" s="2" customFormat="1">
      <c r="A330" s="187"/>
      <c r="B330" s="32"/>
      <c r="C330" s="187"/>
      <c r="D330" s="145" t="s">
        <v>123</v>
      </c>
      <c r="E330" s="187"/>
      <c r="F330" s="146" t="s">
        <v>608</v>
      </c>
      <c r="G330" s="187"/>
      <c r="H330" s="187"/>
      <c r="I330" s="147"/>
      <c r="J330" s="187"/>
      <c r="K330" s="187"/>
      <c r="L330" s="32"/>
      <c r="M330" s="148"/>
      <c r="N330" s="149"/>
      <c r="O330" s="52"/>
      <c r="P330" s="52"/>
      <c r="Q330" s="52"/>
      <c r="R330" s="52"/>
      <c r="S330" s="52"/>
      <c r="T330" s="53"/>
      <c r="U330" s="187"/>
      <c r="V330" s="187"/>
      <c r="W330" s="187"/>
      <c r="X330" s="187"/>
      <c r="Y330" s="187"/>
      <c r="Z330" s="187"/>
      <c r="AA330" s="187"/>
      <c r="AB330" s="187"/>
      <c r="AC330" s="187"/>
      <c r="AD330" s="187"/>
      <c r="AE330" s="187"/>
      <c r="AT330" s="16" t="s">
        <v>123</v>
      </c>
      <c r="AU330" s="16" t="s">
        <v>76</v>
      </c>
    </row>
    <row r="331" spans="1:65" s="13" customFormat="1">
      <c r="B331" s="152"/>
      <c r="D331" s="145" t="s">
        <v>127</v>
      </c>
      <c r="F331" s="154" t="s">
        <v>620</v>
      </c>
      <c r="H331" s="155">
        <v>12.363</v>
      </c>
      <c r="I331" s="156"/>
      <c r="L331" s="152"/>
      <c r="M331" s="157"/>
      <c r="N331" s="158"/>
      <c r="O331" s="158"/>
      <c r="P331" s="158"/>
      <c r="Q331" s="158"/>
      <c r="R331" s="158"/>
      <c r="S331" s="158"/>
      <c r="T331" s="159"/>
      <c r="AT331" s="153" t="s">
        <v>127</v>
      </c>
      <c r="AU331" s="153" t="s">
        <v>76</v>
      </c>
      <c r="AV331" s="13" t="s">
        <v>76</v>
      </c>
      <c r="AW331" s="13" t="s">
        <v>4</v>
      </c>
      <c r="AX331" s="13" t="s">
        <v>74</v>
      </c>
      <c r="AY331" s="153" t="s">
        <v>113</v>
      </c>
    </row>
    <row r="332" spans="1:65" s="2" customFormat="1" ht="16.5" customHeight="1">
      <c r="A332" s="187"/>
      <c r="B332" s="131"/>
      <c r="C332" s="132" t="s">
        <v>581</v>
      </c>
      <c r="D332" s="132" t="s">
        <v>116</v>
      </c>
      <c r="E332" s="133" t="s">
        <v>622</v>
      </c>
      <c r="F332" s="134" t="s">
        <v>623</v>
      </c>
      <c r="G332" s="135" t="s">
        <v>227</v>
      </c>
      <c r="H332" s="136">
        <v>5</v>
      </c>
      <c r="I332" s="137"/>
      <c r="J332" s="138">
        <f>ROUND(I332*H332,2)</f>
        <v>0</v>
      </c>
      <c r="K332" s="134" t="s">
        <v>120</v>
      </c>
      <c r="L332" s="32"/>
      <c r="M332" s="139" t="s">
        <v>3</v>
      </c>
      <c r="N332" s="140" t="s">
        <v>40</v>
      </c>
      <c r="O332" s="52"/>
      <c r="P332" s="141">
        <f>O332*H332</f>
        <v>0</v>
      </c>
      <c r="Q332" s="141">
        <v>0</v>
      </c>
      <c r="R332" s="141">
        <f>Q332*H332</f>
        <v>0</v>
      </c>
      <c r="S332" s="141">
        <v>0</v>
      </c>
      <c r="T332" s="142">
        <f>S332*H332</f>
        <v>0</v>
      </c>
      <c r="U332" s="187"/>
      <c r="V332" s="187"/>
      <c r="W332" s="187"/>
      <c r="X332" s="187"/>
      <c r="Y332" s="187"/>
      <c r="Z332" s="187"/>
      <c r="AA332" s="187"/>
      <c r="AB332" s="187"/>
      <c r="AC332" s="187"/>
      <c r="AD332" s="187"/>
      <c r="AE332" s="187"/>
      <c r="AR332" s="143" t="s">
        <v>207</v>
      </c>
      <c r="AT332" s="143" t="s">
        <v>116</v>
      </c>
      <c r="AU332" s="143" t="s">
        <v>76</v>
      </c>
      <c r="AY332" s="16" t="s">
        <v>113</v>
      </c>
      <c r="BE332" s="144">
        <f>IF(N332="základní",J332,0)</f>
        <v>0</v>
      </c>
      <c r="BF332" s="144">
        <f>IF(N332="snížená",J332,0)</f>
        <v>0</v>
      </c>
      <c r="BG332" s="144">
        <f>IF(N332="zákl. přenesená",J332,0)</f>
        <v>0</v>
      </c>
      <c r="BH332" s="144">
        <f>IF(N332="sníž. přenesená",J332,0)</f>
        <v>0</v>
      </c>
      <c r="BI332" s="144">
        <f>IF(N332="nulová",J332,0)</f>
        <v>0</v>
      </c>
      <c r="BJ332" s="16" t="s">
        <v>74</v>
      </c>
      <c r="BK332" s="144">
        <f>ROUND(I332*H332,2)</f>
        <v>0</v>
      </c>
      <c r="BL332" s="16" t="s">
        <v>207</v>
      </c>
      <c r="BM332" s="143" t="s">
        <v>624</v>
      </c>
    </row>
    <row r="333" spans="1:65" s="2" customFormat="1" ht="19.5">
      <c r="A333" s="187"/>
      <c r="B333" s="32"/>
      <c r="C333" s="187"/>
      <c r="D333" s="145" t="s">
        <v>123</v>
      </c>
      <c r="E333" s="187"/>
      <c r="F333" s="146" t="s">
        <v>625</v>
      </c>
      <c r="G333" s="187"/>
      <c r="H333" s="187"/>
      <c r="I333" s="147"/>
      <c r="J333" s="187"/>
      <c r="K333" s="187"/>
      <c r="L333" s="32"/>
      <c r="M333" s="148"/>
      <c r="N333" s="149"/>
      <c r="O333" s="52"/>
      <c r="P333" s="52"/>
      <c r="Q333" s="52"/>
      <c r="R333" s="52"/>
      <c r="S333" s="52"/>
      <c r="T333" s="53"/>
      <c r="U333" s="187"/>
      <c r="V333" s="187"/>
      <c r="W333" s="187"/>
      <c r="X333" s="187"/>
      <c r="Y333" s="187"/>
      <c r="Z333" s="187"/>
      <c r="AA333" s="187"/>
      <c r="AB333" s="187"/>
      <c r="AC333" s="187"/>
      <c r="AD333" s="187"/>
      <c r="AE333" s="187"/>
      <c r="AT333" s="16" t="s">
        <v>123</v>
      </c>
      <c r="AU333" s="16" t="s">
        <v>76</v>
      </c>
    </row>
    <row r="334" spans="1:65" s="2" customFormat="1">
      <c r="A334" s="187"/>
      <c r="B334" s="32"/>
      <c r="C334" s="187"/>
      <c r="D334" s="150" t="s">
        <v>125</v>
      </c>
      <c r="E334" s="187"/>
      <c r="F334" s="151" t="s">
        <v>626</v>
      </c>
      <c r="G334" s="187"/>
      <c r="H334" s="187"/>
      <c r="I334" s="147"/>
      <c r="J334" s="187"/>
      <c r="K334" s="187"/>
      <c r="L334" s="32"/>
      <c r="M334" s="148"/>
      <c r="N334" s="149"/>
      <c r="O334" s="52"/>
      <c r="P334" s="52"/>
      <c r="Q334" s="52"/>
      <c r="R334" s="52"/>
      <c r="S334" s="52"/>
      <c r="T334" s="53"/>
      <c r="U334" s="187"/>
      <c r="V334" s="187"/>
      <c r="W334" s="187"/>
      <c r="X334" s="187"/>
      <c r="Y334" s="187"/>
      <c r="Z334" s="187"/>
      <c r="AA334" s="187"/>
      <c r="AB334" s="187"/>
      <c r="AC334" s="187"/>
      <c r="AD334" s="187"/>
      <c r="AE334" s="187"/>
      <c r="AT334" s="16" t="s">
        <v>125</v>
      </c>
      <c r="AU334" s="16" t="s">
        <v>76</v>
      </c>
    </row>
    <row r="335" spans="1:65" s="2" customFormat="1" ht="33" customHeight="1">
      <c r="A335" s="187"/>
      <c r="B335" s="131"/>
      <c r="C335" s="132" t="s">
        <v>587</v>
      </c>
      <c r="D335" s="132" t="s">
        <v>116</v>
      </c>
      <c r="E335" s="133" t="s">
        <v>628</v>
      </c>
      <c r="F335" s="134" t="s">
        <v>629</v>
      </c>
      <c r="G335" s="135" t="s">
        <v>172</v>
      </c>
      <c r="H335" s="136">
        <v>0.78900000000000003</v>
      </c>
      <c r="I335" s="137"/>
      <c r="J335" s="138">
        <f>ROUND(I335*H335,2)</f>
        <v>0</v>
      </c>
      <c r="K335" s="134" t="s">
        <v>120</v>
      </c>
      <c r="L335" s="32"/>
      <c r="M335" s="139" t="s">
        <v>3</v>
      </c>
      <c r="N335" s="140" t="s">
        <v>40</v>
      </c>
      <c r="O335" s="52"/>
      <c r="P335" s="141">
        <f>O335*H335</f>
        <v>0</v>
      </c>
      <c r="Q335" s="141">
        <v>0</v>
      </c>
      <c r="R335" s="141">
        <f>Q335*H335</f>
        <v>0</v>
      </c>
      <c r="S335" s="141">
        <v>0</v>
      </c>
      <c r="T335" s="142">
        <f>S335*H335</f>
        <v>0</v>
      </c>
      <c r="U335" s="187"/>
      <c r="V335" s="187"/>
      <c r="W335" s="187"/>
      <c r="X335" s="187"/>
      <c r="Y335" s="187"/>
      <c r="Z335" s="187"/>
      <c r="AA335" s="187"/>
      <c r="AB335" s="187"/>
      <c r="AC335" s="187"/>
      <c r="AD335" s="187"/>
      <c r="AE335" s="187"/>
      <c r="AR335" s="143" t="s">
        <v>207</v>
      </c>
      <c r="AT335" s="143" t="s">
        <v>116</v>
      </c>
      <c r="AU335" s="143" t="s">
        <v>76</v>
      </c>
      <c r="AY335" s="16" t="s">
        <v>113</v>
      </c>
      <c r="BE335" s="144">
        <f>IF(N335="základní",J335,0)</f>
        <v>0</v>
      </c>
      <c r="BF335" s="144">
        <f>IF(N335="snížená",J335,0)</f>
        <v>0</v>
      </c>
      <c r="BG335" s="144">
        <f>IF(N335="zákl. přenesená",J335,0)</f>
        <v>0</v>
      </c>
      <c r="BH335" s="144">
        <f>IF(N335="sníž. přenesená",J335,0)</f>
        <v>0</v>
      </c>
      <c r="BI335" s="144">
        <f>IF(N335="nulová",J335,0)</f>
        <v>0</v>
      </c>
      <c r="BJ335" s="16" t="s">
        <v>74</v>
      </c>
      <c r="BK335" s="144">
        <f>ROUND(I335*H335,2)</f>
        <v>0</v>
      </c>
      <c r="BL335" s="16" t="s">
        <v>207</v>
      </c>
      <c r="BM335" s="143" t="s">
        <v>630</v>
      </c>
    </row>
    <row r="336" spans="1:65" s="2" customFormat="1" ht="48.75">
      <c r="A336" s="187"/>
      <c r="B336" s="32"/>
      <c r="C336" s="187"/>
      <c r="D336" s="145" t="s">
        <v>123</v>
      </c>
      <c r="E336" s="187"/>
      <c r="F336" s="146" t="s">
        <v>631</v>
      </c>
      <c r="G336" s="187"/>
      <c r="H336" s="187"/>
      <c r="I336" s="147"/>
      <c r="J336" s="187"/>
      <c r="K336" s="187"/>
      <c r="L336" s="32"/>
      <c r="M336" s="148"/>
      <c r="N336" s="149"/>
      <c r="O336" s="52"/>
      <c r="P336" s="52"/>
      <c r="Q336" s="52"/>
      <c r="R336" s="52"/>
      <c r="S336" s="52"/>
      <c r="T336" s="53"/>
      <c r="U336" s="187"/>
      <c r="V336" s="187"/>
      <c r="W336" s="187"/>
      <c r="X336" s="187"/>
      <c r="Y336" s="187"/>
      <c r="Z336" s="187"/>
      <c r="AA336" s="187"/>
      <c r="AB336" s="187"/>
      <c r="AC336" s="187"/>
      <c r="AD336" s="187"/>
      <c r="AE336" s="187"/>
      <c r="AT336" s="16" t="s">
        <v>123</v>
      </c>
      <c r="AU336" s="16" t="s">
        <v>76</v>
      </c>
    </row>
    <row r="337" spans="1:65" s="2" customFormat="1">
      <c r="A337" s="187"/>
      <c r="B337" s="32"/>
      <c r="C337" s="187"/>
      <c r="D337" s="150" t="s">
        <v>125</v>
      </c>
      <c r="E337" s="187"/>
      <c r="F337" s="151" t="s">
        <v>632</v>
      </c>
      <c r="G337" s="187"/>
      <c r="H337" s="187"/>
      <c r="I337" s="147"/>
      <c r="J337" s="187"/>
      <c r="K337" s="187"/>
      <c r="L337" s="32"/>
      <c r="M337" s="148"/>
      <c r="N337" s="149"/>
      <c r="O337" s="52"/>
      <c r="P337" s="52"/>
      <c r="Q337" s="52"/>
      <c r="R337" s="52"/>
      <c r="S337" s="52"/>
      <c r="T337" s="53"/>
      <c r="U337" s="187"/>
      <c r="V337" s="187"/>
      <c r="W337" s="187"/>
      <c r="X337" s="187"/>
      <c r="Y337" s="187"/>
      <c r="Z337" s="187"/>
      <c r="AA337" s="187"/>
      <c r="AB337" s="187"/>
      <c r="AC337" s="187"/>
      <c r="AD337" s="187"/>
      <c r="AE337" s="187"/>
      <c r="AT337" s="16" t="s">
        <v>125</v>
      </c>
      <c r="AU337" s="16" t="s">
        <v>76</v>
      </c>
    </row>
    <row r="338" spans="1:65" s="2" customFormat="1" ht="24.2" customHeight="1">
      <c r="A338" s="187"/>
      <c r="B338" s="131"/>
      <c r="C338" s="132" t="s">
        <v>594</v>
      </c>
      <c r="D338" s="132" t="s">
        <v>116</v>
      </c>
      <c r="E338" s="133" t="s">
        <v>634</v>
      </c>
      <c r="F338" s="134" t="s">
        <v>635</v>
      </c>
      <c r="G338" s="135" t="s">
        <v>172</v>
      </c>
      <c r="H338" s="136">
        <v>0.78900000000000003</v>
      </c>
      <c r="I338" s="137"/>
      <c r="J338" s="138">
        <f>ROUND(I338*H338,2)</f>
        <v>0</v>
      </c>
      <c r="K338" s="134" t="s">
        <v>120</v>
      </c>
      <c r="L338" s="32"/>
      <c r="M338" s="139" t="s">
        <v>3</v>
      </c>
      <c r="N338" s="140" t="s">
        <v>40</v>
      </c>
      <c r="O338" s="52"/>
      <c r="P338" s="141">
        <f>O338*H338</f>
        <v>0</v>
      </c>
      <c r="Q338" s="141">
        <v>0</v>
      </c>
      <c r="R338" s="141">
        <f>Q338*H338</f>
        <v>0</v>
      </c>
      <c r="S338" s="141">
        <v>0</v>
      </c>
      <c r="T338" s="142">
        <f>S338*H338</f>
        <v>0</v>
      </c>
      <c r="U338" s="187"/>
      <c r="V338" s="187"/>
      <c r="W338" s="187"/>
      <c r="X338" s="187"/>
      <c r="Y338" s="187"/>
      <c r="Z338" s="187"/>
      <c r="AA338" s="187"/>
      <c r="AB338" s="187"/>
      <c r="AC338" s="187"/>
      <c r="AD338" s="187"/>
      <c r="AE338" s="187"/>
      <c r="AR338" s="143" t="s">
        <v>207</v>
      </c>
      <c r="AT338" s="143" t="s">
        <v>116</v>
      </c>
      <c r="AU338" s="143" t="s">
        <v>76</v>
      </c>
      <c r="AY338" s="16" t="s">
        <v>113</v>
      </c>
      <c r="BE338" s="144">
        <f>IF(N338="základní",J338,0)</f>
        <v>0</v>
      </c>
      <c r="BF338" s="144">
        <f>IF(N338="snížená",J338,0)</f>
        <v>0</v>
      </c>
      <c r="BG338" s="144">
        <f>IF(N338="zákl. přenesená",J338,0)</f>
        <v>0</v>
      </c>
      <c r="BH338" s="144">
        <f>IF(N338="sníž. přenesená",J338,0)</f>
        <v>0</v>
      </c>
      <c r="BI338" s="144">
        <f>IF(N338="nulová",J338,0)</f>
        <v>0</v>
      </c>
      <c r="BJ338" s="16" t="s">
        <v>74</v>
      </c>
      <c r="BK338" s="144">
        <f>ROUND(I338*H338,2)</f>
        <v>0</v>
      </c>
      <c r="BL338" s="16" t="s">
        <v>207</v>
      </c>
      <c r="BM338" s="143" t="s">
        <v>636</v>
      </c>
    </row>
    <row r="339" spans="1:65" s="2" customFormat="1" ht="39">
      <c r="A339" s="187"/>
      <c r="B339" s="32"/>
      <c r="C339" s="187"/>
      <c r="D339" s="145" t="s">
        <v>123</v>
      </c>
      <c r="E339" s="187"/>
      <c r="F339" s="146" t="s">
        <v>637</v>
      </c>
      <c r="G339" s="187"/>
      <c r="H339" s="187"/>
      <c r="I339" s="147"/>
      <c r="J339" s="187"/>
      <c r="K339" s="187"/>
      <c r="L339" s="32"/>
      <c r="M339" s="148"/>
      <c r="N339" s="149"/>
      <c r="O339" s="52"/>
      <c r="P339" s="52"/>
      <c r="Q339" s="52"/>
      <c r="R339" s="52"/>
      <c r="S339" s="52"/>
      <c r="T339" s="53"/>
      <c r="U339" s="187"/>
      <c r="V339" s="187"/>
      <c r="W339" s="187"/>
      <c r="X339" s="187"/>
      <c r="Y339" s="187"/>
      <c r="Z339" s="187"/>
      <c r="AA339" s="187"/>
      <c r="AB339" s="187"/>
      <c r="AC339" s="187"/>
      <c r="AD339" s="187"/>
      <c r="AE339" s="187"/>
      <c r="AT339" s="16" t="s">
        <v>123</v>
      </c>
      <c r="AU339" s="16" t="s">
        <v>76</v>
      </c>
    </row>
    <row r="340" spans="1:65" s="2" customFormat="1">
      <c r="A340" s="187"/>
      <c r="B340" s="32"/>
      <c r="C340" s="187"/>
      <c r="D340" s="150" t="s">
        <v>125</v>
      </c>
      <c r="E340" s="187"/>
      <c r="F340" s="151" t="s">
        <v>638</v>
      </c>
      <c r="G340" s="187"/>
      <c r="H340" s="187"/>
      <c r="I340" s="147"/>
      <c r="J340" s="187"/>
      <c r="K340" s="187"/>
      <c r="L340" s="32"/>
      <c r="M340" s="148"/>
      <c r="N340" s="149"/>
      <c r="O340" s="52"/>
      <c r="P340" s="52"/>
      <c r="Q340" s="52"/>
      <c r="R340" s="52"/>
      <c r="S340" s="52"/>
      <c r="T340" s="53"/>
      <c r="U340" s="187"/>
      <c r="V340" s="187"/>
      <c r="W340" s="187"/>
      <c r="X340" s="187"/>
      <c r="Y340" s="187"/>
      <c r="Z340" s="187"/>
      <c r="AA340" s="187"/>
      <c r="AB340" s="187"/>
      <c r="AC340" s="187"/>
      <c r="AD340" s="187"/>
      <c r="AE340" s="187"/>
      <c r="AT340" s="16" t="s">
        <v>125</v>
      </c>
      <c r="AU340" s="16" t="s">
        <v>76</v>
      </c>
    </row>
    <row r="341" spans="1:65" s="12" customFormat="1" ht="22.9" customHeight="1">
      <c r="B341" s="118"/>
      <c r="D341" s="119" t="s">
        <v>68</v>
      </c>
      <c r="E341" s="129" t="s">
        <v>645</v>
      </c>
      <c r="F341" s="129" t="s">
        <v>646</v>
      </c>
      <c r="I341" s="121"/>
      <c r="J341" s="130">
        <f>BK341</f>
        <v>0</v>
      </c>
      <c r="L341" s="118"/>
      <c r="M341" s="123"/>
      <c r="N341" s="124"/>
      <c r="O341" s="124"/>
      <c r="P341" s="125">
        <f>SUM(P342:P350)</f>
        <v>0</v>
      </c>
      <c r="Q341" s="124"/>
      <c r="R341" s="125">
        <f>SUM(R342:R350)</f>
        <v>1.28466E-2</v>
      </c>
      <c r="S341" s="124"/>
      <c r="T341" s="126">
        <f>SUM(T342:T350)</f>
        <v>2.6914199999999999E-3</v>
      </c>
      <c r="AR341" s="119" t="s">
        <v>76</v>
      </c>
      <c r="AT341" s="127" t="s">
        <v>68</v>
      </c>
      <c r="AU341" s="127" t="s">
        <v>74</v>
      </c>
      <c r="AY341" s="119" t="s">
        <v>113</v>
      </c>
      <c r="BK341" s="128">
        <f>SUM(BK342:BK350)</f>
        <v>0</v>
      </c>
    </row>
    <row r="342" spans="1:65" s="2" customFormat="1" ht="16.5" customHeight="1">
      <c r="A342" s="187"/>
      <c r="B342" s="131"/>
      <c r="C342" s="132" t="s">
        <v>599</v>
      </c>
      <c r="D342" s="132" t="s">
        <v>116</v>
      </c>
      <c r="E342" s="133" t="s">
        <v>648</v>
      </c>
      <c r="F342" s="134" t="s">
        <v>649</v>
      </c>
      <c r="G342" s="135" t="s">
        <v>119</v>
      </c>
      <c r="H342" s="136">
        <v>8.6820000000000004</v>
      </c>
      <c r="I342" s="137"/>
      <c r="J342" s="138">
        <f>ROUND(I342*H342,2)</f>
        <v>0</v>
      </c>
      <c r="K342" s="134" t="s">
        <v>120</v>
      </c>
      <c r="L342" s="32"/>
      <c r="M342" s="139" t="s">
        <v>3</v>
      </c>
      <c r="N342" s="140" t="s">
        <v>40</v>
      </c>
      <c r="O342" s="52"/>
      <c r="P342" s="141">
        <f>O342*H342</f>
        <v>0</v>
      </c>
      <c r="Q342" s="141">
        <v>1E-3</v>
      </c>
      <c r="R342" s="141">
        <f>Q342*H342</f>
        <v>8.6820000000000005E-3</v>
      </c>
      <c r="S342" s="141">
        <v>3.1E-4</v>
      </c>
      <c r="T342" s="142">
        <f>S342*H342</f>
        <v>2.6914199999999999E-3</v>
      </c>
      <c r="U342" s="187"/>
      <c r="V342" s="187"/>
      <c r="W342" s="187"/>
      <c r="X342" s="187"/>
      <c r="Y342" s="187"/>
      <c r="Z342" s="187"/>
      <c r="AA342" s="187"/>
      <c r="AB342" s="187"/>
      <c r="AC342" s="187"/>
      <c r="AD342" s="187"/>
      <c r="AE342" s="187"/>
      <c r="AR342" s="143" t="s">
        <v>207</v>
      </c>
      <c r="AT342" s="143" t="s">
        <v>116</v>
      </c>
      <c r="AU342" s="143" t="s">
        <v>76</v>
      </c>
      <c r="AY342" s="16" t="s">
        <v>113</v>
      </c>
      <c r="BE342" s="144">
        <f>IF(N342="základní",J342,0)</f>
        <v>0</v>
      </c>
      <c r="BF342" s="144">
        <f>IF(N342="snížená",J342,0)</f>
        <v>0</v>
      </c>
      <c r="BG342" s="144">
        <f>IF(N342="zákl. přenesená",J342,0)</f>
        <v>0</v>
      </c>
      <c r="BH342" s="144">
        <f>IF(N342="sníž. přenesená",J342,0)</f>
        <v>0</v>
      </c>
      <c r="BI342" s="144">
        <f>IF(N342="nulová",J342,0)</f>
        <v>0</v>
      </c>
      <c r="BJ342" s="16" t="s">
        <v>74</v>
      </c>
      <c r="BK342" s="144">
        <f>ROUND(I342*H342,2)</f>
        <v>0</v>
      </c>
      <c r="BL342" s="16" t="s">
        <v>207</v>
      </c>
      <c r="BM342" s="143" t="s">
        <v>650</v>
      </c>
    </row>
    <row r="343" spans="1:65" s="2" customFormat="1">
      <c r="A343" s="187"/>
      <c r="B343" s="32"/>
      <c r="C343" s="187"/>
      <c r="D343" s="145" t="s">
        <v>123</v>
      </c>
      <c r="E343" s="187"/>
      <c r="F343" s="146" t="s">
        <v>651</v>
      </c>
      <c r="G343" s="187"/>
      <c r="H343" s="187"/>
      <c r="I343" s="147"/>
      <c r="J343" s="187"/>
      <c r="K343" s="187"/>
      <c r="L343" s="32"/>
      <c r="M343" s="148"/>
      <c r="N343" s="149"/>
      <c r="O343" s="52"/>
      <c r="P343" s="52"/>
      <c r="Q343" s="52"/>
      <c r="R343" s="52"/>
      <c r="S343" s="52"/>
      <c r="T343" s="53"/>
      <c r="U343" s="187"/>
      <c r="V343" s="187"/>
      <c r="W343" s="187"/>
      <c r="X343" s="187"/>
      <c r="Y343" s="187"/>
      <c r="Z343" s="187"/>
      <c r="AA343" s="187"/>
      <c r="AB343" s="187"/>
      <c r="AC343" s="187"/>
      <c r="AD343" s="187"/>
      <c r="AE343" s="187"/>
      <c r="AT343" s="16" t="s">
        <v>123</v>
      </c>
      <c r="AU343" s="16" t="s">
        <v>76</v>
      </c>
    </row>
    <row r="344" spans="1:65" s="2" customFormat="1">
      <c r="A344" s="187"/>
      <c r="B344" s="32"/>
      <c r="C344" s="187"/>
      <c r="D344" s="150" t="s">
        <v>125</v>
      </c>
      <c r="E344" s="187"/>
      <c r="F344" s="151" t="s">
        <v>652</v>
      </c>
      <c r="G344" s="187"/>
      <c r="H344" s="187"/>
      <c r="I344" s="147"/>
      <c r="J344" s="187"/>
      <c r="K344" s="187"/>
      <c r="L344" s="32"/>
      <c r="M344" s="148"/>
      <c r="N344" s="149"/>
      <c r="O344" s="52"/>
      <c r="P344" s="52"/>
      <c r="Q344" s="52"/>
      <c r="R344" s="52"/>
      <c r="S344" s="52"/>
      <c r="T344" s="53"/>
      <c r="U344" s="187"/>
      <c r="V344" s="187"/>
      <c r="W344" s="187"/>
      <c r="X344" s="187"/>
      <c r="Y344" s="187"/>
      <c r="Z344" s="187"/>
      <c r="AA344" s="187"/>
      <c r="AB344" s="187"/>
      <c r="AC344" s="187"/>
      <c r="AD344" s="187"/>
      <c r="AE344" s="187"/>
      <c r="AT344" s="16" t="s">
        <v>125</v>
      </c>
      <c r="AU344" s="16" t="s">
        <v>76</v>
      </c>
    </row>
    <row r="345" spans="1:65" s="14" customFormat="1">
      <c r="B345" s="171"/>
      <c r="D345" s="145" t="s">
        <v>127</v>
      </c>
      <c r="E345" s="172" t="s">
        <v>3</v>
      </c>
      <c r="F345" s="173" t="s">
        <v>653</v>
      </c>
      <c r="H345" s="172" t="s">
        <v>3</v>
      </c>
      <c r="I345" s="174"/>
      <c r="L345" s="171"/>
      <c r="M345" s="175"/>
      <c r="N345" s="176"/>
      <c r="O345" s="176"/>
      <c r="P345" s="176"/>
      <c r="Q345" s="176"/>
      <c r="R345" s="176"/>
      <c r="S345" s="176"/>
      <c r="T345" s="177"/>
      <c r="AT345" s="172" t="s">
        <v>127</v>
      </c>
      <c r="AU345" s="172" t="s">
        <v>76</v>
      </c>
      <c r="AV345" s="14" t="s">
        <v>74</v>
      </c>
      <c r="AW345" s="14" t="s">
        <v>31</v>
      </c>
      <c r="AX345" s="14" t="s">
        <v>69</v>
      </c>
      <c r="AY345" s="172" t="s">
        <v>113</v>
      </c>
    </row>
    <row r="346" spans="1:65" s="13" customFormat="1">
      <c r="B346" s="152"/>
      <c r="D346" s="145" t="s">
        <v>127</v>
      </c>
      <c r="E346" s="153" t="s">
        <v>3</v>
      </c>
      <c r="F346" s="154" t="s">
        <v>737</v>
      </c>
      <c r="H346" s="155">
        <v>8.6820000000000004</v>
      </c>
      <c r="I346" s="156"/>
      <c r="L346" s="152"/>
      <c r="M346" s="157"/>
      <c r="N346" s="158"/>
      <c r="O346" s="158"/>
      <c r="P346" s="158"/>
      <c r="Q346" s="158"/>
      <c r="R346" s="158"/>
      <c r="S346" s="158"/>
      <c r="T346" s="159"/>
      <c r="AT346" s="153" t="s">
        <v>127</v>
      </c>
      <c r="AU346" s="153" t="s">
        <v>76</v>
      </c>
      <c r="AV346" s="13" t="s">
        <v>76</v>
      </c>
      <c r="AW346" s="13" t="s">
        <v>31</v>
      </c>
      <c r="AX346" s="13" t="s">
        <v>74</v>
      </c>
      <c r="AY346" s="153" t="s">
        <v>113</v>
      </c>
    </row>
    <row r="347" spans="1:65" s="2" customFormat="1" ht="33" customHeight="1">
      <c r="A347" s="187"/>
      <c r="B347" s="131"/>
      <c r="C347" s="132" t="s">
        <v>606</v>
      </c>
      <c r="D347" s="132" t="s">
        <v>116</v>
      </c>
      <c r="E347" s="133" t="s">
        <v>656</v>
      </c>
      <c r="F347" s="134" t="s">
        <v>657</v>
      </c>
      <c r="G347" s="135" t="s">
        <v>119</v>
      </c>
      <c r="H347" s="136">
        <v>13.882</v>
      </c>
      <c r="I347" s="137"/>
      <c r="J347" s="138">
        <f>ROUND(I347*H347,2)</f>
        <v>0</v>
      </c>
      <c r="K347" s="134" t="s">
        <v>120</v>
      </c>
      <c r="L347" s="32"/>
      <c r="M347" s="139" t="s">
        <v>3</v>
      </c>
      <c r="N347" s="140" t="s">
        <v>40</v>
      </c>
      <c r="O347" s="52"/>
      <c r="P347" s="141">
        <f>O347*H347</f>
        <v>0</v>
      </c>
      <c r="Q347" s="141">
        <v>2.9999999999999997E-4</v>
      </c>
      <c r="R347" s="141">
        <f>Q347*H347</f>
        <v>4.1645999999999992E-3</v>
      </c>
      <c r="S347" s="141">
        <v>0</v>
      </c>
      <c r="T347" s="142">
        <f>S347*H347</f>
        <v>0</v>
      </c>
      <c r="U347" s="187"/>
      <c r="V347" s="187"/>
      <c r="W347" s="187"/>
      <c r="X347" s="187"/>
      <c r="Y347" s="187"/>
      <c r="Z347" s="187"/>
      <c r="AA347" s="187"/>
      <c r="AB347" s="187"/>
      <c r="AC347" s="187"/>
      <c r="AD347" s="187"/>
      <c r="AE347" s="187"/>
      <c r="AR347" s="143" t="s">
        <v>207</v>
      </c>
      <c r="AT347" s="143" t="s">
        <v>116</v>
      </c>
      <c r="AU347" s="143" t="s">
        <v>76</v>
      </c>
      <c r="AY347" s="16" t="s">
        <v>113</v>
      </c>
      <c r="BE347" s="144">
        <f>IF(N347="základní",J347,0)</f>
        <v>0</v>
      </c>
      <c r="BF347" s="144">
        <f>IF(N347="snížená",J347,0)</f>
        <v>0</v>
      </c>
      <c r="BG347" s="144">
        <f>IF(N347="zákl. přenesená",J347,0)</f>
        <v>0</v>
      </c>
      <c r="BH347" s="144">
        <f>IF(N347="sníž. přenesená",J347,0)</f>
        <v>0</v>
      </c>
      <c r="BI347" s="144">
        <f>IF(N347="nulová",J347,0)</f>
        <v>0</v>
      </c>
      <c r="BJ347" s="16" t="s">
        <v>74</v>
      </c>
      <c r="BK347" s="144">
        <f>ROUND(I347*H347,2)</f>
        <v>0</v>
      </c>
      <c r="BL347" s="16" t="s">
        <v>207</v>
      </c>
      <c r="BM347" s="143" t="s">
        <v>658</v>
      </c>
    </row>
    <row r="348" spans="1:65" s="2" customFormat="1" ht="29.25">
      <c r="A348" s="187"/>
      <c r="B348" s="32"/>
      <c r="C348" s="187"/>
      <c r="D348" s="145" t="s">
        <v>123</v>
      </c>
      <c r="E348" s="187"/>
      <c r="F348" s="146" t="s">
        <v>659</v>
      </c>
      <c r="G348" s="187"/>
      <c r="H348" s="187"/>
      <c r="I348" s="147"/>
      <c r="J348" s="187"/>
      <c r="K348" s="187"/>
      <c r="L348" s="32"/>
      <c r="M348" s="148"/>
      <c r="N348" s="149"/>
      <c r="O348" s="52"/>
      <c r="P348" s="52"/>
      <c r="Q348" s="52"/>
      <c r="R348" s="52"/>
      <c r="S348" s="52"/>
      <c r="T348" s="53"/>
      <c r="U348" s="187"/>
      <c r="V348" s="187"/>
      <c r="W348" s="187"/>
      <c r="X348" s="187"/>
      <c r="Y348" s="187"/>
      <c r="Z348" s="187"/>
      <c r="AA348" s="187"/>
      <c r="AB348" s="187"/>
      <c r="AC348" s="187"/>
      <c r="AD348" s="187"/>
      <c r="AE348" s="187"/>
      <c r="AT348" s="16" t="s">
        <v>123</v>
      </c>
      <c r="AU348" s="16" t="s">
        <v>76</v>
      </c>
    </row>
    <row r="349" spans="1:65" s="2" customFormat="1">
      <c r="A349" s="187"/>
      <c r="B349" s="32"/>
      <c r="C349" s="187"/>
      <c r="D349" s="150" t="s">
        <v>125</v>
      </c>
      <c r="E349" s="187"/>
      <c r="F349" s="151" t="s">
        <v>660</v>
      </c>
      <c r="G349" s="187"/>
      <c r="H349" s="187"/>
      <c r="I349" s="147"/>
      <c r="J349" s="187"/>
      <c r="K349" s="187"/>
      <c r="L349" s="32"/>
      <c r="M349" s="148"/>
      <c r="N349" s="149"/>
      <c r="O349" s="52"/>
      <c r="P349" s="52"/>
      <c r="Q349" s="52"/>
      <c r="R349" s="52"/>
      <c r="S349" s="52"/>
      <c r="T349" s="53"/>
      <c r="U349" s="187"/>
      <c r="V349" s="187"/>
      <c r="W349" s="187"/>
      <c r="X349" s="187"/>
      <c r="Y349" s="187"/>
      <c r="Z349" s="187"/>
      <c r="AA349" s="187"/>
      <c r="AB349" s="187"/>
      <c r="AC349" s="187"/>
      <c r="AD349" s="187"/>
      <c r="AE349" s="187"/>
      <c r="AT349" s="16" t="s">
        <v>125</v>
      </c>
      <c r="AU349" s="16" t="s">
        <v>76</v>
      </c>
    </row>
    <row r="350" spans="1:65" s="13" customFormat="1">
      <c r="B350" s="152"/>
      <c r="D350" s="145" t="s">
        <v>127</v>
      </c>
      <c r="E350" s="153" t="s">
        <v>3</v>
      </c>
      <c r="F350" s="154" t="s">
        <v>738</v>
      </c>
      <c r="H350" s="155">
        <v>13.882</v>
      </c>
      <c r="I350" s="156"/>
      <c r="L350" s="152"/>
      <c r="M350" s="178"/>
      <c r="N350" s="179"/>
      <c r="O350" s="179"/>
      <c r="P350" s="179"/>
      <c r="Q350" s="179"/>
      <c r="R350" s="179"/>
      <c r="S350" s="179"/>
      <c r="T350" s="180"/>
      <c r="AT350" s="153" t="s">
        <v>127</v>
      </c>
      <c r="AU350" s="153" t="s">
        <v>76</v>
      </c>
      <c r="AV350" s="13" t="s">
        <v>76</v>
      </c>
      <c r="AW350" s="13" t="s">
        <v>31</v>
      </c>
      <c r="AX350" s="13" t="s">
        <v>74</v>
      </c>
      <c r="AY350" s="153" t="s">
        <v>113</v>
      </c>
    </row>
    <row r="351" spans="1:65" s="2" customFormat="1" ht="6.95" customHeight="1">
      <c r="A351" s="187"/>
      <c r="B351" s="41"/>
      <c r="C351" s="42"/>
      <c r="D351" s="42"/>
      <c r="E351" s="42"/>
      <c r="F351" s="42"/>
      <c r="G351" s="42"/>
      <c r="H351" s="42"/>
      <c r="I351" s="42"/>
      <c r="J351" s="42"/>
      <c r="K351" s="42"/>
      <c r="L351" s="32"/>
      <c r="M351" s="187"/>
      <c r="O351" s="187"/>
      <c r="P351" s="187"/>
      <c r="Q351" s="187"/>
      <c r="R351" s="187"/>
      <c r="S351" s="187"/>
      <c r="T351" s="187"/>
      <c r="U351" s="187"/>
      <c r="V351" s="187"/>
      <c r="W351" s="187"/>
      <c r="X351" s="187"/>
      <c r="Y351" s="187"/>
      <c r="Z351" s="187"/>
      <c r="AA351" s="187"/>
      <c r="AB351" s="187"/>
      <c r="AC351" s="187"/>
      <c r="AD351" s="187"/>
      <c r="AE351" s="187"/>
    </row>
  </sheetData>
  <mergeCells count="6">
    <mergeCell ref="E79:H79"/>
    <mergeCell ref="L2:V2"/>
    <mergeCell ref="E7:H7"/>
    <mergeCell ref="E16:H16"/>
    <mergeCell ref="E25:H25"/>
    <mergeCell ref="E46:H46"/>
  </mergeCells>
  <hyperlinks>
    <hyperlink ref="F92" r:id="rId1"/>
    <hyperlink ref="F96" r:id="rId2"/>
    <hyperlink ref="F100" r:id="rId3"/>
    <hyperlink ref="F104" r:id="rId4"/>
    <hyperlink ref="F107" r:id="rId5"/>
    <hyperlink ref="F111" r:id="rId6"/>
    <hyperlink ref="F116" r:id="rId7"/>
    <hyperlink ref="F119" r:id="rId8"/>
    <hyperlink ref="F123" r:id="rId9"/>
    <hyperlink ref="F126" r:id="rId10"/>
    <hyperlink ref="F130" r:id="rId11"/>
    <hyperlink ref="F135" r:id="rId12"/>
    <hyperlink ref="F139" r:id="rId13"/>
    <hyperlink ref="F142" r:id="rId14"/>
    <hyperlink ref="F146" r:id="rId15"/>
    <hyperlink ref="F149" r:id="rId16"/>
    <hyperlink ref="F152" r:id="rId17"/>
    <hyperlink ref="F155" r:id="rId18"/>
    <hyperlink ref="F158" r:id="rId19"/>
    <hyperlink ref="F161" r:id="rId20"/>
    <hyperlink ref="F164" r:id="rId21"/>
    <hyperlink ref="F167" r:id="rId22"/>
    <hyperlink ref="F171" r:id="rId23"/>
    <hyperlink ref="F174" r:id="rId24"/>
    <hyperlink ref="F177" r:id="rId25"/>
    <hyperlink ref="F180" r:id="rId26"/>
    <hyperlink ref="F183" r:id="rId27"/>
    <hyperlink ref="F186" r:id="rId28"/>
    <hyperlink ref="F189" r:id="rId29"/>
    <hyperlink ref="F192" r:id="rId30"/>
    <hyperlink ref="F195" r:id="rId31"/>
    <hyperlink ref="F199" r:id="rId32"/>
    <hyperlink ref="F202" r:id="rId33"/>
    <hyperlink ref="F205" r:id="rId34"/>
    <hyperlink ref="F208" r:id="rId35"/>
    <hyperlink ref="F211" r:id="rId36"/>
    <hyperlink ref="F214" r:id="rId37"/>
    <hyperlink ref="F217" r:id="rId38"/>
    <hyperlink ref="F220" r:id="rId39"/>
    <hyperlink ref="F225" r:id="rId40"/>
    <hyperlink ref="F228" r:id="rId41"/>
    <hyperlink ref="F231" r:id="rId42"/>
    <hyperlink ref="F240" r:id="rId43"/>
    <hyperlink ref="F245" r:id="rId44"/>
    <hyperlink ref="F248" r:id="rId45"/>
    <hyperlink ref="F251" r:id="rId46"/>
    <hyperlink ref="F255" r:id="rId47"/>
    <hyperlink ref="F259" r:id="rId48"/>
    <hyperlink ref="F262" r:id="rId49"/>
    <hyperlink ref="F265" r:id="rId50"/>
    <hyperlink ref="F269" r:id="rId51"/>
    <hyperlink ref="F273" r:id="rId52"/>
    <hyperlink ref="F276" r:id="rId53"/>
    <hyperlink ref="F279" r:id="rId54"/>
    <hyperlink ref="F286" r:id="rId55"/>
    <hyperlink ref="F289" r:id="rId56"/>
    <hyperlink ref="F293" r:id="rId57"/>
    <hyperlink ref="F296" r:id="rId58"/>
    <hyperlink ref="F300" r:id="rId59"/>
    <hyperlink ref="F304" r:id="rId60"/>
    <hyperlink ref="F307" r:id="rId61"/>
    <hyperlink ref="F310" r:id="rId62"/>
    <hyperlink ref="F313" r:id="rId63"/>
    <hyperlink ref="F320" r:id="rId64"/>
    <hyperlink ref="F327" r:id="rId65"/>
    <hyperlink ref="F334" r:id="rId66"/>
    <hyperlink ref="F337" r:id="rId67"/>
    <hyperlink ref="F340" r:id="rId68"/>
    <hyperlink ref="F344" r:id="rId69"/>
    <hyperlink ref="F349" r:id="rId70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76"/>
  <sheetViews>
    <sheetView showGridLines="0" topLeftCell="A10" workbookViewId="0">
      <selection activeCell="J28" sqref="J2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6" t="s">
        <v>6</v>
      </c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6" t="s">
        <v>5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1:46" s="1" customFormat="1" ht="24.95" customHeight="1">
      <c r="B4" s="19"/>
      <c r="D4" s="20" t="s">
        <v>77</v>
      </c>
      <c r="L4" s="19"/>
      <c r="M4" s="82" t="s">
        <v>11</v>
      </c>
      <c r="AT4" s="16" t="s">
        <v>4</v>
      </c>
    </row>
    <row r="5" spans="1:46" s="1" customFormat="1" ht="6.95" customHeight="1">
      <c r="B5" s="19"/>
      <c r="L5" s="19"/>
    </row>
    <row r="6" spans="1:46" s="2" customFormat="1" ht="12" customHeight="1">
      <c r="A6" s="31"/>
      <c r="B6" s="32"/>
      <c r="C6" s="31"/>
      <c r="D6" s="26" t="s">
        <v>17</v>
      </c>
      <c r="E6" s="31"/>
      <c r="F6" s="31"/>
      <c r="G6" s="31"/>
      <c r="H6" s="31"/>
      <c r="I6" s="31"/>
      <c r="J6" s="31"/>
      <c r="K6" s="31"/>
      <c r="L6" s="83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46" s="2" customFormat="1" ht="30" customHeight="1">
      <c r="A7" s="31"/>
      <c r="B7" s="32"/>
      <c r="C7" s="31"/>
      <c r="D7" s="31"/>
      <c r="E7" s="321" t="s">
        <v>18</v>
      </c>
      <c r="F7" s="334"/>
      <c r="G7" s="334"/>
      <c r="H7" s="334"/>
      <c r="I7" s="31"/>
      <c r="J7" s="31"/>
      <c r="K7" s="31"/>
      <c r="L7" s="83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46" s="2" customFormat="1">
      <c r="A8" s="31"/>
      <c r="B8" s="32"/>
      <c r="C8" s="31"/>
      <c r="D8" s="31"/>
      <c r="E8" s="31"/>
      <c r="F8" s="31"/>
      <c r="G8" s="31"/>
      <c r="H8" s="31"/>
      <c r="I8" s="31"/>
      <c r="J8" s="31"/>
      <c r="K8" s="31"/>
      <c r="L8" s="83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2" customHeight="1">
      <c r="A9" s="31"/>
      <c r="B9" s="32"/>
      <c r="C9" s="31"/>
      <c r="D9" s="26" t="s">
        <v>19</v>
      </c>
      <c r="E9" s="31"/>
      <c r="F9" s="24" t="s">
        <v>3</v>
      </c>
      <c r="G9" s="31"/>
      <c r="H9" s="31"/>
      <c r="I9" s="26" t="s">
        <v>20</v>
      </c>
      <c r="J9" s="24" t="s">
        <v>3</v>
      </c>
      <c r="K9" s="31"/>
      <c r="L9" s="83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customHeight="1">
      <c r="A10" s="31"/>
      <c r="B10" s="32"/>
      <c r="C10" s="31"/>
      <c r="D10" s="26" t="s">
        <v>21</v>
      </c>
      <c r="E10" s="31"/>
      <c r="F10" s="24" t="s">
        <v>22</v>
      </c>
      <c r="G10" s="31"/>
      <c r="H10" s="31"/>
      <c r="I10" s="26" t="s">
        <v>23</v>
      </c>
      <c r="J10" s="49" t="str">
        <f>'Rekapitulace stavby'!AN8</f>
        <v>5. 3. 2025</v>
      </c>
      <c r="K10" s="31"/>
      <c r="L10" s="83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0.9" customHeight="1">
      <c r="A11" s="31"/>
      <c r="B11" s="32"/>
      <c r="C11" s="31"/>
      <c r="D11" s="31"/>
      <c r="E11" s="31"/>
      <c r="F11" s="31"/>
      <c r="G11" s="31"/>
      <c r="H11" s="31"/>
      <c r="I11" s="31"/>
      <c r="J11" s="31"/>
      <c r="K11" s="31"/>
      <c r="L11" s="83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25</v>
      </c>
      <c r="E12" s="31"/>
      <c r="F12" s="31"/>
      <c r="G12" s="31"/>
      <c r="H12" s="31"/>
      <c r="I12" s="26" t="s">
        <v>26</v>
      </c>
      <c r="J12" s="24" t="str">
        <f>IF('Rekapitulace stavby'!AN10="","",'Rekapitulace stavby'!AN10)</f>
        <v/>
      </c>
      <c r="K12" s="31"/>
      <c r="L12" s="83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8" customHeight="1">
      <c r="A13" s="31"/>
      <c r="B13" s="32"/>
      <c r="C13" s="31"/>
      <c r="D13" s="31"/>
      <c r="E13" s="24" t="str">
        <f>IF('Rekapitulace stavby'!E11="","",'Rekapitulace stavby'!E11)</f>
        <v xml:space="preserve"> </v>
      </c>
      <c r="F13" s="31"/>
      <c r="G13" s="31"/>
      <c r="H13" s="31"/>
      <c r="I13" s="26" t="s">
        <v>27</v>
      </c>
      <c r="J13" s="24" t="str">
        <f>IF('Rekapitulace stavby'!AN11="","",'Rekapitulace stavby'!AN11)</f>
        <v/>
      </c>
      <c r="K13" s="31"/>
      <c r="L13" s="83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6.95" customHeight="1">
      <c r="A14" s="31"/>
      <c r="B14" s="32"/>
      <c r="C14" s="31"/>
      <c r="D14" s="31"/>
      <c r="E14" s="31"/>
      <c r="F14" s="31"/>
      <c r="G14" s="31"/>
      <c r="H14" s="31"/>
      <c r="I14" s="31"/>
      <c r="J14" s="31"/>
      <c r="K14" s="31"/>
      <c r="L14" s="83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2"/>
      <c r="C15" s="31"/>
      <c r="D15" s="26" t="s">
        <v>28</v>
      </c>
      <c r="E15" s="31"/>
      <c r="F15" s="31"/>
      <c r="G15" s="31"/>
      <c r="H15" s="31"/>
      <c r="I15" s="26" t="s">
        <v>26</v>
      </c>
      <c r="J15" s="27" t="str">
        <f>'Rekapitulace stavby'!AN13</f>
        <v>Vyplň údaj</v>
      </c>
      <c r="K15" s="31"/>
      <c r="L15" s="83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8" customHeight="1">
      <c r="A16" s="31"/>
      <c r="B16" s="32"/>
      <c r="C16" s="31"/>
      <c r="D16" s="31"/>
      <c r="E16" s="335" t="str">
        <f>'Rekapitulace stavby'!E14</f>
        <v>Vyplň údaj</v>
      </c>
      <c r="F16" s="302"/>
      <c r="G16" s="302"/>
      <c r="H16" s="302"/>
      <c r="I16" s="26" t="s">
        <v>27</v>
      </c>
      <c r="J16" s="27" t="str">
        <f>'Rekapitulace stavby'!AN14</f>
        <v>Vyplň údaj</v>
      </c>
      <c r="K16" s="31"/>
      <c r="L16" s="83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6.95" customHeight="1">
      <c r="A17" s="31"/>
      <c r="B17" s="32"/>
      <c r="C17" s="31"/>
      <c r="D17" s="31"/>
      <c r="E17" s="31"/>
      <c r="F17" s="31"/>
      <c r="G17" s="31"/>
      <c r="H17" s="31"/>
      <c r="I17" s="31"/>
      <c r="J17" s="31"/>
      <c r="K17" s="31"/>
      <c r="L17" s="83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2"/>
      <c r="C18" s="31"/>
      <c r="D18" s="26" t="s">
        <v>30</v>
      </c>
      <c r="E18" s="31"/>
      <c r="F18" s="31"/>
      <c r="G18" s="31"/>
      <c r="H18" s="31"/>
      <c r="I18" s="26" t="s">
        <v>26</v>
      </c>
      <c r="J18" s="24" t="str">
        <f>IF('Rekapitulace stavby'!AN16="","",'Rekapitulace stavby'!AN16)</f>
        <v/>
      </c>
      <c r="K18" s="31"/>
      <c r="L18" s="83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2"/>
      <c r="C19" s="31"/>
      <c r="D19" s="31"/>
      <c r="E19" s="24" t="str">
        <f>IF('Rekapitulace stavby'!E17="","",'Rekapitulace stavby'!E17)</f>
        <v xml:space="preserve"> </v>
      </c>
      <c r="F19" s="31"/>
      <c r="G19" s="31"/>
      <c r="H19" s="31"/>
      <c r="I19" s="26" t="s">
        <v>27</v>
      </c>
      <c r="J19" s="24" t="str">
        <f>IF('Rekapitulace stavby'!AN17="","",'Rekapitulace stavby'!AN17)</f>
        <v/>
      </c>
      <c r="K19" s="31"/>
      <c r="L19" s="83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5" customHeight="1">
      <c r="A20" s="31"/>
      <c r="B20" s="32"/>
      <c r="C20" s="31"/>
      <c r="D20" s="31"/>
      <c r="E20" s="31"/>
      <c r="F20" s="31"/>
      <c r="G20" s="31"/>
      <c r="H20" s="31"/>
      <c r="I20" s="31"/>
      <c r="J20" s="31"/>
      <c r="K20" s="31"/>
      <c r="L20" s="83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2"/>
      <c r="C21" s="31"/>
      <c r="D21" s="26" t="s">
        <v>32</v>
      </c>
      <c r="E21" s="31"/>
      <c r="F21" s="31"/>
      <c r="G21" s="31"/>
      <c r="H21" s="31"/>
      <c r="I21" s="26" t="s">
        <v>26</v>
      </c>
      <c r="J21" s="24" t="str">
        <f>IF('Rekapitulace stavby'!AN19="","",'Rekapitulace stavby'!AN19)</f>
        <v/>
      </c>
      <c r="K21" s="31"/>
      <c r="L21" s="83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2"/>
      <c r="C22" s="31"/>
      <c r="D22" s="31"/>
      <c r="E22" s="24" t="str">
        <f>IF('Rekapitulace stavby'!E20="","",'Rekapitulace stavby'!E20)</f>
        <v xml:space="preserve"> </v>
      </c>
      <c r="F22" s="31"/>
      <c r="G22" s="31"/>
      <c r="H22" s="31"/>
      <c r="I22" s="26" t="s">
        <v>27</v>
      </c>
      <c r="J22" s="24" t="str">
        <f>IF('Rekapitulace stavby'!AN20="","",'Rekapitulace stavby'!AN20)</f>
        <v/>
      </c>
      <c r="K22" s="31"/>
      <c r="L22" s="83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5" customHeight="1">
      <c r="A23" s="31"/>
      <c r="B23" s="32"/>
      <c r="C23" s="31"/>
      <c r="D23" s="31"/>
      <c r="E23" s="31"/>
      <c r="F23" s="31"/>
      <c r="G23" s="31"/>
      <c r="H23" s="31"/>
      <c r="I23" s="31"/>
      <c r="J23" s="31"/>
      <c r="K23" s="31"/>
      <c r="L23" s="83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2"/>
      <c r="C24" s="31"/>
      <c r="D24" s="26" t="s">
        <v>33</v>
      </c>
      <c r="E24" s="31"/>
      <c r="F24" s="31"/>
      <c r="G24" s="31"/>
      <c r="H24" s="31"/>
      <c r="I24" s="31"/>
      <c r="J24" s="31"/>
      <c r="K24" s="31"/>
      <c r="L24" s="83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8" customFormat="1" ht="71.25" customHeight="1">
      <c r="A25" s="84"/>
      <c r="B25" s="85"/>
      <c r="C25" s="84"/>
      <c r="D25" s="84"/>
      <c r="E25" s="307" t="s">
        <v>34</v>
      </c>
      <c r="F25" s="307"/>
      <c r="G25" s="307"/>
      <c r="H25" s="307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31"/>
      <c r="B26" s="32"/>
      <c r="C26" s="31"/>
      <c r="D26" s="31"/>
      <c r="E26" s="31"/>
      <c r="F26" s="31"/>
      <c r="G26" s="31"/>
      <c r="H26" s="31"/>
      <c r="I26" s="31"/>
      <c r="J26" s="31"/>
      <c r="K26" s="31"/>
      <c r="L26" s="83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5" customHeight="1">
      <c r="A27" s="31"/>
      <c r="B27" s="32"/>
      <c r="C27" s="31"/>
      <c r="D27" s="60"/>
      <c r="E27" s="60"/>
      <c r="F27" s="60"/>
      <c r="G27" s="60"/>
      <c r="H27" s="60"/>
      <c r="I27" s="60"/>
      <c r="J27" s="60"/>
      <c r="K27" s="60"/>
      <c r="L27" s="83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25.35" customHeight="1">
      <c r="A28" s="31"/>
      <c r="B28" s="32"/>
      <c r="C28" s="31"/>
      <c r="D28" s="87" t="s">
        <v>35</v>
      </c>
      <c r="E28" s="31"/>
      <c r="F28" s="31"/>
      <c r="G28" s="31"/>
      <c r="H28" s="31"/>
      <c r="I28" s="31"/>
      <c r="J28" s="65">
        <f>ROUND(J89, 2)</f>
        <v>0</v>
      </c>
      <c r="K28" s="31"/>
      <c r="L28" s="83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0"/>
      <c r="E29" s="60"/>
      <c r="F29" s="60"/>
      <c r="G29" s="60"/>
      <c r="H29" s="60"/>
      <c r="I29" s="60"/>
      <c r="J29" s="60"/>
      <c r="K29" s="60"/>
      <c r="L29" s="83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31"/>
      <c r="E30" s="31"/>
      <c r="F30" s="35" t="s">
        <v>37</v>
      </c>
      <c r="G30" s="31"/>
      <c r="H30" s="31"/>
      <c r="I30" s="35" t="s">
        <v>36</v>
      </c>
      <c r="J30" s="35" t="s">
        <v>38</v>
      </c>
      <c r="K30" s="31"/>
      <c r="L30" s="83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88" t="s">
        <v>39</v>
      </c>
      <c r="E31" s="26" t="s">
        <v>40</v>
      </c>
      <c r="F31" s="89">
        <f>ROUND((SUM(BE89:BE375)),  2)</f>
        <v>0</v>
      </c>
      <c r="G31" s="31"/>
      <c r="H31" s="31"/>
      <c r="I31" s="90">
        <v>0.21</v>
      </c>
      <c r="J31" s="89">
        <f>ROUND(((SUM(BE89:BE375))*I31),  2)</f>
        <v>0</v>
      </c>
      <c r="K31" s="31"/>
      <c r="L31" s="83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26" t="s">
        <v>41</v>
      </c>
      <c r="F32" s="89">
        <f>ROUND((SUM(BF89:BF375)),  2)</f>
        <v>0</v>
      </c>
      <c r="G32" s="31"/>
      <c r="H32" s="31"/>
      <c r="I32" s="90">
        <v>0.12</v>
      </c>
      <c r="J32" s="89">
        <f>ROUND(((SUM(BF89:BF375))*I32),  2)</f>
        <v>0</v>
      </c>
      <c r="K32" s="31"/>
      <c r="L32" s="83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hidden="1" customHeight="1">
      <c r="A33" s="31"/>
      <c r="B33" s="32"/>
      <c r="C33" s="31"/>
      <c r="D33" s="31"/>
      <c r="E33" s="26" t="s">
        <v>42</v>
      </c>
      <c r="F33" s="89">
        <f>ROUND((SUM(BG89:BG375)),  2)</f>
        <v>0</v>
      </c>
      <c r="G33" s="31"/>
      <c r="H33" s="31"/>
      <c r="I33" s="90">
        <v>0.21</v>
      </c>
      <c r="J33" s="89">
        <f>0</f>
        <v>0</v>
      </c>
      <c r="K33" s="31"/>
      <c r="L33" s="83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hidden="1" customHeight="1">
      <c r="A34" s="31"/>
      <c r="B34" s="32"/>
      <c r="C34" s="31"/>
      <c r="D34" s="31"/>
      <c r="E34" s="26" t="s">
        <v>43</v>
      </c>
      <c r="F34" s="89">
        <f>ROUND((SUM(BH89:BH375)),  2)</f>
        <v>0</v>
      </c>
      <c r="G34" s="31"/>
      <c r="H34" s="31"/>
      <c r="I34" s="90">
        <v>0.12</v>
      </c>
      <c r="J34" s="89">
        <f>0</f>
        <v>0</v>
      </c>
      <c r="K34" s="31"/>
      <c r="L34" s="83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44</v>
      </c>
      <c r="F35" s="89">
        <f>ROUND((SUM(BI89:BI375)),  2)</f>
        <v>0</v>
      </c>
      <c r="G35" s="31"/>
      <c r="H35" s="31"/>
      <c r="I35" s="90">
        <v>0</v>
      </c>
      <c r="J35" s="89">
        <f>0</f>
        <v>0</v>
      </c>
      <c r="K35" s="31"/>
      <c r="L35" s="83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6.95" customHeight="1">
      <c r="A36" s="31"/>
      <c r="B36" s="32"/>
      <c r="C36" s="31"/>
      <c r="D36" s="31"/>
      <c r="E36" s="31"/>
      <c r="F36" s="31"/>
      <c r="G36" s="31"/>
      <c r="H36" s="31"/>
      <c r="I36" s="31"/>
      <c r="J36" s="31"/>
      <c r="K36" s="31"/>
      <c r="L36" s="83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25.35" customHeight="1">
      <c r="A37" s="31"/>
      <c r="B37" s="32"/>
      <c r="C37" s="91"/>
      <c r="D37" s="92" t="s">
        <v>45</v>
      </c>
      <c r="E37" s="54"/>
      <c r="F37" s="54"/>
      <c r="G37" s="93" t="s">
        <v>46</v>
      </c>
      <c r="H37" s="94" t="s">
        <v>47</v>
      </c>
      <c r="I37" s="54"/>
      <c r="J37" s="95">
        <f>SUM(J28:J35)</f>
        <v>0</v>
      </c>
      <c r="K37" s="96"/>
      <c r="L37" s="83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customHeight="1">
      <c r="A38" s="31"/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83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42" spans="1:31" s="2" customFormat="1" ht="6.95" customHeight="1">
      <c r="A42" s="31"/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83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24.95" customHeight="1">
      <c r="A43" s="31"/>
      <c r="B43" s="32"/>
      <c r="C43" s="20" t="s">
        <v>78</v>
      </c>
      <c r="D43" s="31"/>
      <c r="E43" s="31"/>
      <c r="F43" s="31"/>
      <c r="G43" s="31"/>
      <c r="H43" s="31"/>
      <c r="I43" s="31"/>
      <c r="J43" s="31"/>
      <c r="K43" s="31"/>
      <c r="L43" s="83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6.95" customHeight="1">
      <c r="A44" s="31"/>
      <c r="B44" s="32"/>
      <c r="C44" s="31"/>
      <c r="D44" s="31"/>
      <c r="E44" s="31"/>
      <c r="F44" s="31"/>
      <c r="G44" s="31"/>
      <c r="H44" s="31"/>
      <c r="I44" s="31"/>
      <c r="J44" s="31"/>
      <c r="K44" s="31"/>
      <c r="L44" s="83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2" customFormat="1" ht="12" customHeight="1">
      <c r="A45" s="31"/>
      <c r="B45" s="32"/>
      <c r="C45" s="26" t="s">
        <v>17</v>
      </c>
      <c r="D45" s="31"/>
      <c r="E45" s="31"/>
      <c r="F45" s="31"/>
      <c r="G45" s="31"/>
      <c r="H45" s="31"/>
      <c r="I45" s="31"/>
      <c r="J45" s="31"/>
      <c r="K45" s="31"/>
      <c r="L45" s="83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</row>
    <row r="46" spans="1:31" s="2" customFormat="1" ht="30" customHeight="1">
      <c r="A46" s="31"/>
      <c r="B46" s="32"/>
      <c r="C46" s="31"/>
      <c r="D46" s="31"/>
      <c r="E46" s="321" t="str">
        <f>E7</f>
        <v>Oprava sociálního zařízení DMZ - 1160, Nemocnice Chomutov</v>
      </c>
      <c r="F46" s="334"/>
      <c r="G46" s="334"/>
      <c r="H46" s="334"/>
      <c r="I46" s="31"/>
      <c r="J46" s="31"/>
      <c r="K46" s="31"/>
      <c r="L46" s="83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</row>
    <row r="47" spans="1:31" s="2" customFormat="1" ht="6.95" customHeight="1">
      <c r="A47" s="31"/>
      <c r="B47" s="32"/>
      <c r="C47" s="31"/>
      <c r="D47" s="31"/>
      <c r="E47" s="31"/>
      <c r="F47" s="31"/>
      <c r="G47" s="31"/>
      <c r="H47" s="31"/>
      <c r="I47" s="31"/>
      <c r="J47" s="31"/>
      <c r="K47" s="31"/>
      <c r="L47" s="83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</row>
    <row r="48" spans="1:31" s="2" customFormat="1" ht="12" customHeight="1">
      <c r="A48" s="31"/>
      <c r="B48" s="32"/>
      <c r="C48" s="26" t="s">
        <v>21</v>
      </c>
      <c r="D48" s="31"/>
      <c r="E48" s="31"/>
      <c r="F48" s="24" t="str">
        <f>F10</f>
        <v xml:space="preserve"> </v>
      </c>
      <c r="G48" s="31"/>
      <c r="H48" s="31"/>
      <c r="I48" s="26" t="s">
        <v>23</v>
      </c>
      <c r="J48" s="49" t="str">
        <f>IF(J10="","",J10)</f>
        <v>5. 3. 2025</v>
      </c>
      <c r="K48" s="31"/>
      <c r="L48" s="83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</row>
    <row r="49" spans="1:47" s="2" customFormat="1" ht="6.95" customHeight="1">
      <c r="A49" s="31"/>
      <c r="B49" s="32"/>
      <c r="C49" s="31"/>
      <c r="D49" s="31"/>
      <c r="E49" s="31"/>
      <c r="F49" s="31"/>
      <c r="G49" s="31"/>
      <c r="H49" s="31"/>
      <c r="I49" s="31"/>
      <c r="J49" s="31"/>
      <c r="K49" s="31"/>
      <c r="L49" s="83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</row>
    <row r="50" spans="1:47" s="2" customFormat="1" ht="15.2" customHeight="1">
      <c r="A50" s="31"/>
      <c r="B50" s="32"/>
      <c r="C50" s="26" t="s">
        <v>25</v>
      </c>
      <c r="D50" s="31"/>
      <c r="E50" s="31"/>
      <c r="F50" s="24" t="str">
        <f>E13</f>
        <v xml:space="preserve"> </v>
      </c>
      <c r="G50" s="31"/>
      <c r="H50" s="31"/>
      <c r="I50" s="26" t="s">
        <v>30</v>
      </c>
      <c r="J50" s="29" t="str">
        <f>E19</f>
        <v xml:space="preserve"> </v>
      </c>
      <c r="K50" s="31"/>
      <c r="L50" s="83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</row>
    <row r="51" spans="1:47" s="2" customFormat="1" ht="15.2" customHeight="1">
      <c r="A51" s="31"/>
      <c r="B51" s="32"/>
      <c r="C51" s="26" t="s">
        <v>28</v>
      </c>
      <c r="D51" s="31"/>
      <c r="E51" s="31"/>
      <c r="F51" s="24" t="str">
        <f>IF(E16="","",E16)</f>
        <v>Vyplň údaj</v>
      </c>
      <c r="G51" s="31"/>
      <c r="H51" s="31"/>
      <c r="I51" s="26" t="s">
        <v>32</v>
      </c>
      <c r="J51" s="29" t="str">
        <f>E22</f>
        <v xml:space="preserve"> </v>
      </c>
      <c r="K51" s="31"/>
      <c r="L51" s="83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</row>
    <row r="52" spans="1:47" s="2" customFormat="1" ht="10.35" customHeight="1">
      <c r="A52" s="31"/>
      <c r="B52" s="32"/>
      <c r="C52" s="31"/>
      <c r="D52" s="31"/>
      <c r="E52" s="31"/>
      <c r="F52" s="31"/>
      <c r="G52" s="31"/>
      <c r="H52" s="31"/>
      <c r="I52" s="31"/>
      <c r="J52" s="31"/>
      <c r="K52" s="31"/>
      <c r="L52" s="83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</row>
    <row r="53" spans="1:47" s="2" customFormat="1" ht="29.25" customHeight="1">
      <c r="A53" s="31"/>
      <c r="B53" s="32"/>
      <c r="C53" s="97" t="s">
        <v>79</v>
      </c>
      <c r="D53" s="91"/>
      <c r="E53" s="91"/>
      <c r="F53" s="91"/>
      <c r="G53" s="91"/>
      <c r="H53" s="91"/>
      <c r="I53" s="91"/>
      <c r="J53" s="98" t="s">
        <v>80</v>
      </c>
      <c r="K53" s="91"/>
      <c r="L53" s="83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</row>
    <row r="54" spans="1:47" s="2" customFormat="1" ht="10.35" customHeight="1">
      <c r="A54" s="31"/>
      <c r="B54" s="32"/>
      <c r="C54" s="31"/>
      <c r="D54" s="31"/>
      <c r="E54" s="31"/>
      <c r="F54" s="31"/>
      <c r="G54" s="31"/>
      <c r="H54" s="31"/>
      <c r="I54" s="31"/>
      <c r="J54" s="31"/>
      <c r="K54" s="31"/>
      <c r="L54" s="83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</row>
    <row r="55" spans="1:47" s="2" customFormat="1" ht="22.9" customHeight="1">
      <c r="A55" s="31"/>
      <c r="B55" s="32"/>
      <c r="C55" s="99" t="s">
        <v>67</v>
      </c>
      <c r="D55" s="31"/>
      <c r="E55" s="31"/>
      <c r="F55" s="31"/>
      <c r="G55" s="31"/>
      <c r="H55" s="31"/>
      <c r="I55" s="31"/>
      <c r="J55" s="65">
        <f>J89</f>
        <v>0</v>
      </c>
      <c r="K55" s="31"/>
      <c r="L55" s="83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U55" s="16" t="s">
        <v>81</v>
      </c>
    </row>
    <row r="56" spans="1:47" s="9" customFormat="1" ht="24.95" customHeight="1">
      <c r="B56" s="100"/>
      <c r="D56" s="101" t="s">
        <v>82</v>
      </c>
      <c r="E56" s="102"/>
      <c r="F56" s="102"/>
      <c r="G56" s="102"/>
      <c r="H56" s="102"/>
      <c r="I56" s="102"/>
      <c r="J56" s="103">
        <f>J90</f>
        <v>0</v>
      </c>
      <c r="L56" s="100"/>
    </row>
    <row r="57" spans="1:47" s="10" customFormat="1" ht="19.899999999999999" customHeight="1">
      <c r="B57" s="104"/>
      <c r="D57" s="105" t="s">
        <v>83</v>
      </c>
      <c r="E57" s="106"/>
      <c r="F57" s="106"/>
      <c r="G57" s="106"/>
      <c r="H57" s="106"/>
      <c r="I57" s="106"/>
      <c r="J57" s="107">
        <f>J91</f>
        <v>0</v>
      </c>
      <c r="L57" s="104"/>
    </row>
    <row r="58" spans="1:47" s="10" customFormat="1" ht="19.899999999999999" customHeight="1">
      <c r="B58" s="104"/>
      <c r="D58" s="105" t="s">
        <v>84</v>
      </c>
      <c r="E58" s="106"/>
      <c r="F58" s="106"/>
      <c r="G58" s="106"/>
      <c r="H58" s="106"/>
      <c r="I58" s="106"/>
      <c r="J58" s="107">
        <f>J119</f>
        <v>0</v>
      </c>
      <c r="L58" s="104"/>
    </row>
    <row r="59" spans="1:47" s="9" customFormat="1" ht="24.95" customHeight="1">
      <c r="B59" s="100"/>
      <c r="D59" s="101" t="s">
        <v>85</v>
      </c>
      <c r="E59" s="102"/>
      <c r="F59" s="102"/>
      <c r="G59" s="102"/>
      <c r="H59" s="102"/>
      <c r="I59" s="102"/>
      <c r="J59" s="103">
        <f>J137</f>
        <v>0</v>
      </c>
      <c r="L59" s="100"/>
    </row>
    <row r="60" spans="1:47" s="10" customFormat="1" ht="19.899999999999999" customHeight="1">
      <c r="B60" s="104"/>
      <c r="D60" s="105" t="s">
        <v>86</v>
      </c>
      <c r="E60" s="106"/>
      <c r="F60" s="106"/>
      <c r="G60" s="106"/>
      <c r="H60" s="106"/>
      <c r="I60" s="106"/>
      <c r="J60" s="107">
        <f>J138</f>
        <v>0</v>
      </c>
      <c r="L60" s="104"/>
    </row>
    <row r="61" spans="1:47" s="10" customFormat="1" ht="19.899999999999999" customHeight="1">
      <c r="B61" s="104"/>
      <c r="D61" s="105" t="s">
        <v>87</v>
      </c>
      <c r="E61" s="106"/>
      <c r="F61" s="106"/>
      <c r="G61" s="106"/>
      <c r="H61" s="106"/>
      <c r="I61" s="106"/>
      <c r="J61" s="107">
        <f>J149</f>
        <v>0</v>
      </c>
      <c r="L61" s="104"/>
    </row>
    <row r="62" spans="1:47" s="10" customFormat="1" ht="19.899999999999999" customHeight="1">
      <c r="B62" s="104"/>
      <c r="D62" s="105" t="s">
        <v>88</v>
      </c>
      <c r="E62" s="106"/>
      <c r="F62" s="106"/>
      <c r="G62" s="106"/>
      <c r="H62" s="106"/>
      <c r="I62" s="106"/>
      <c r="J62" s="107">
        <f>J174</f>
        <v>0</v>
      </c>
      <c r="L62" s="104"/>
    </row>
    <row r="63" spans="1:47" s="10" customFormat="1" ht="19.899999999999999" customHeight="1">
      <c r="B63" s="104"/>
      <c r="D63" s="105" t="s">
        <v>89</v>
      </c>
      <c r="E63" s="106"/>
      <c r="F63" s="106"/>
      <c r="G63" s="106"/>
      <c r="H63" s="106"/>
      <c r="I63" s="106"/>
      <c r="J63" s="107">
        <f>J202</f>
        <v>0</v>
      </c>
      <c r="L63" s="104"/>
    </row>
    <row r="64" spans="1:47" s="10" customFormat="1" ht="19.899999999999999" customHeight="1">
      <c r="B64" s="104"/>
      <c r="D64" s="105" t="s">
        <v>90</v>
      </c>
      <c r="E64" s="106"/>
      <c r="F64" s="106"/>
      <c r="G64" s="106"/>
      <c r="H64" s="106"/>
      <c r="I64" s="106"/>
      <c r="J64" s="107">
        <f>J238</f>
        <v>0</v>
      </c>
      <c r="L64" s="104"/>
    </row>
    <row r="65" spans="1:31" s="10" customFormat="1" ht="19.899999999999999" customHeight="1">
      <c r="B65" s="104"/>
      <c r="D65" s="105" t="s">
        <v>91</v>
      </c>
      <c r="E65" s="106"/>
      <c r="F65" s="106"/>
      <c r="G65" s="106"/>
      <c r="H65" s="106"/>
      <c r="I65" s="106"/>
      <c r="J65" s="107">
        <f>J243</f>
        <v>0</v>
      </c>
      <c r="L65" s="104"/>
    </row>
    <row r="66" spans="1:31" s="10" customFormat="1" ht="19.899999999999999" customHeight="1">
      <c r="B66" s="104"/>
      <c r="D66" s="105" t="s">
        <v>92</v>
      </c>
      <c r="E66" s="106"/>
      <c r="F66" s="106"/>
      <c r="G66" s="106"/>
      <c r="H66" s="106"/>
      <c r="I66" s="106"/>
      <c r="J66" s="107">
        <f>J258</f>
        <v>0</v>
      </c>
      <c r="L66" s="104"/>
    </row>
    <row r="67" spans="1:31" s="10" customFormat="1" ht="19.899999999999999" customHeight="1">
      <c r="B67" s="104"/>
      <c r="D67" s="105" t="s">
        <v>93</v>
      </c>
      <c r="E67" s="106"/>
      <c r="F67" s="106"/>
      <c r="G67" s="106"/>
      <c r="H67" s="106"/>
      <c r="I67" s="106"/>
      <c r="J67" s="107">
        <f>J272</f>
        <v>0</v>
      </c>
      <c r="L67" s="104"/>
    </row>
    <row r="68" spans="1:31" s="10" customFormat="1" ht="19.899999999999999" customHeight="1">
      <c r="B68" s="104"/>
      <c r="D68" s="105" t="s">
        <v>94</v>
      </c>
      <c r="E68" s="106"/>
      <c r="F68" s="106"/>
      <c r="G68" s="106"/>
      <c r="H68" s="106"/>
      <c r="I68" s="106"/>
      <c r="J68" s="107">
        <f>J288</f>
        <v>0</v>
      </c>
      <c r="L68" s="104"/>
    </row>
    <row r="69" spans="1:31" s="10" customFormat="1" ht="19.899999999999999" customHeight="1">
      <c r="B69" s="104"/>
      <c r="D69" s="105" t="s">
        <v>95</v>
      </c>
      <c r="E69" s="106"/>
      <c r="F69" s="106"/>
      <c r="G69" s="106"/>
      <c r="H69" s="106"/>
      <c r="I69" s="106"/>
      <c r="J69" s="107">
        <f>J319</f>
        <v>0</v>
      </c>
      <c r="L69" s="104"/>
    </row>
    <row r="70" spans="1:31" s="10" customFormat="1" ht="19.899999999999999" customHeight="1">
      <c r="B70" s="104"/>
      <c r="D70" s="105" t="s">
        <v>96</v>
      </c>
      <c r="E70" s="106"/>
      <c r="F70" s="106"/>
      <c r="G70" s="106"/>
      <c r="H70" s="106"/>
      <c r="I70" s="106"/>
      <c r="J70" s="107">
        <f>J363</f>
        <v>0</v>
      </c>
      <c r="L70" s="104"/>
    </row>
    <row r="71" spans="1:31" s="10" customFormat="1" ht="19.899999999999999" customHeight="1">
      <c r="B71" s="104"/>
      <c r="D71" s="105" t="s">
        <v>97</v>
      </c>
      <c r="E71" s="106"/>
      <c r="F71" s="106"/>
      <c r="G71" s="106"/>
      <c r="H71" s="106"/>
      <c r="I71" s="106"/>
      <c r="J71" s="107">
        <f>J366</f>
        <v>0</v>
      </c>
      <c r="L71" s="104"/>
    </row>
    <row r="72" spans="1:31" s="2" customFormat="1" ht="21.75" customHeight="1">
      <c r="A72" s="31"/>
      <c r="B72" s="32"/>
      <c r="C72" s="31"/>
      <c r="D72" s="31"/>
      <c r="E72" s="31"/>
      <c r="F72" s="31"/>
      <c r="G72" s="31"/>
      <c r="H72" s="31"/>
      <c r="I72" s="31"/>
      <c r="J72" s="31"/>
      <c r="K72" s="31"/>
      <c r="L72" s="83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</row>
    <row r="73" spans="1:31" s="2" customFormat="1" ht="6.95" customHeight="1">
      <c r="A73" s="31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83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</row>
    <row r="77" spans="1:31" s="2" customFormat="1" ht="6.95" customHeight="1">
      <c r="A77" s="31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83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spans="1:31" s="2" customFormat="1" ht="24.95" customHeight="1">
      <c r="A78" s="31"/>
      <c r="B78" s="32"/>
      <c r="C78" s="20" t="s">
        <v>98</v>
      </c>
      <c r="D78" s="31"/>
      <c r="E78" s="31"/>
      <c r="F78" s="31"/>
      <c r="G78" s="31"/>
      <c r="H78" s="31"/>
      <c r="I78" s="31"/>
      <c r="J78" s="31"/>
      <c r="K78" s="31"/>
      <c r="L78" s="83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</row>
    <row r="79" spans="1:31" s="2" customFormat="1" ht="6.95" customHeight="1">
      <c r="A79" s="31"/>
      <c r="B79" s="32"/>
      <c r="C79" s="31"/>
      <c r="D79" s="31"/>
      <c r="E79" s="31"/>
      <c r="F79" s="31"/>
      <c r="G79" s="31"/>
      <c r="H79" s="31"/>
      <c r="I79" s="31"/>
      <c r="J79" s="31"/>
      <c r="K79" s="31"/>
      <c r="L79" s="83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</row>
    <row r="80" spans="1:31" s="2" customFormat="1" ht="12" customHeight="1">
      <c r="A80" s="31"/>
      <c r="B80" s="32"/>
      <c r="C80" s="26" t="s">
        <v>17</v>
      </c>
      <c r="D80" s="31"/>
      <c r="E80" s="31"/>
      <c r="F80" s="31"/>
      <c r="G80" s="31"/>
      <c r="H80" s="31"/>
      <c r="I80" s="31"/>
      <c r="J80" s="31"/>
      <c r="K80" s="31"/>
      <c r="L80" s="83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</row>
    <row r="81" spans="1:65" s="2" customFormat="1" ht="30" customHeight="1">
      <c r="A81" s="31"/>
      <c r="B81" s="32"/>
      <c r="C81" s="31"/>
      <c r="D81" s="31"/>
      <c r="E81" s="321" t="str">
        <f>E7</f>
        <v>Oprava sociálního zařízení DMZ - 1160, Nemocnice Chomutov</v>
      </c>
      <c r="F81" s="334"/>
      <c r="G81" s="334"/>
      <c r="H81" s="334"/>
      <c r="I81" s="31"/>
      <c r="J81" s="31"/>
      <c r="K81" s="31"/>
      <c r="L81" s="83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65" s="2" customFormat="1" ht="6.95" customHeight="1">
      <c r="A82" s="31"/>
      <c r="B82" s="32"/>
      <c r="C82" s="31"/>
      <c r="D82" s="31"/>
      <c r="E82" s="31"/>
      <c r="F82" s="31"/>
      <c r="G82" s="31"/>
      <c r="H82" s="31"/>
      <c r="I82" s="31"/>
      <c r="J82" s="31"/>
      <c r="K82" s="31"/>
      <c r="L82" s="83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65" s="2" customFormat="1" ht="12" customHeight="1">
      <c r="A83" s="31"/>
      <c r="B83" s="32"/>
      <c r="C83" s="26" t="s">
        <v>21</v>
      </c>
      <c r="D83" s="31"/>
      <c r="E83" s="31"/>
      <c r="F83" s="24" t="str">
        <f>F10</f>
        <v xml:space="preserve"> </v>
      </c>
      <c r="G83" s="31"/>
      <c r="H83" s="31"/>
      <c r="I83" s="26" t="s">
        <v>23</v>
      </c>
      <c r="J83" s="49" t="str">
        <f>IF(J10="","",J10)</f>
        <v>5. 3. 2025</v>
      </c>
      <c r="K83" s="31"/>
      <c r="L83" s="83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65" s="2" customFormat="1" ht="6.95" customHeight="1">
      <c r="A84" s="31"/>
      <c r="B84" s="32"/>
      <c r="C84" s="31"/>
      <c r="D84" s="31"/>
      <c r="E84" s="31"/>
      <c r="F84" s="31"/>
      <c r="G84" s="31"/>
      <c r="H84" s="31"/>
      <c r="I84" s="31"/>
      <c r="J84" s="31"/>
      <c r="K84" s="31"/>
      <c r="L84" s="83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65" s="2" customFormat="1" ht="15.2" customHeight="1">
      <c r="A85" s="31"/>
      <c r="B85" s="32"/>
      <c r="C85" s="26" t="s">
        <v>25</v>
      </c>
      <c r="D85" s="31"/>
      <c r="E85" s="31"/>
      <c r="F85" s="24" t="str">
        <f>E13</f>
        <v xml:space="preserve"> </v>
      </c>
      <c r="G85" s="31"/>
      <c r="H85" s="31"/>
      <c r="I85" s="26" t="s">
        <v>30</v>
      </c>
      <c r="J85" s="29" t="str">
        <f>E19</f>
        <v xml:space="preserve"> </v>
      </c>
      <c r="K85" s="31"/>
      <c r="L85" s="83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65" s="2" customFormat="1" ht="15.2" customHeight="1">
      <c r="A86" s="31"/>
      <c r="B86" s="32"/>
      <c r="C86" s="26" t="s">
        <v>28</v>
      </c>
      <c r="D86" s="31"/>
      <c r="E86" s="31"/>
      <c r="F86" s="24" t="str">
        <f>IF(E16="","",E16)</f>
        <v>Vyplň údaj</v>
      </c>
      <c r="G86" s="31"/>
      <c r="H86" s="31"/>
      <c r="I86" s="26" t="s">
        <v>32</v>
      </c>
      <c r="J86" s="29" t="str">
        <f>E22</f>
        <v xml:space="preserve"> </v>
      </c>
      <c r="K86" s="31"/>
      <c r="L86" s="83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65" s="2" customFormat="1" ht="10.35" customHeight="1">
      <c r="A87" s="31"/>
      <c r="B87" s="32"/>
      <c r="C87" s="31"/>
      <c r="D87" s="31"/>
      <c r="E87" s="31"/>
      <c r="F87" s="31"/>
      <c r="G87" s="31"/>
      <c r="H87" s="31"/>
      <c r="I87" s="31"/>
      <c r="J87" s="31"/>
      <c r="K87" s="31"/>
      <c r="L87" s="83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65" s="11" customFormat="1" ht="29.25" customHeight="1">
      <c r="A88" s="108"/>
      <c r="B88" s="109"/>
      <c r="C88" s="110" t="s">
        <v>99</v>
      </c>
      <c r="D88" s="111" t="s">
        <v>54</v>
      </c>
      <c r="E88" s="111" t="s">
        <v>50</v>
      </c>
      <c r="F88" s="111" t="s">
        <v>51</v>
      </c>
      <c r="G88" s="111" t="s">
        <v>100</v>
      </c>
      <c r="H88" s="111" t="s">
        <v>101</v>
      </c>
      <c r="I88" s="111" t="s">
        <v>102</v>
      </c>
      <c r="J88" s="111" t="s">
        <v>80</v>
      </c>
      <c r="K88" s="112" t="s">
        <v>103</v>
      </c>
      <c r="L88" s="113"/>
      <c r="M88" s="56" t="s">
        <v>3</v>
      </c>
      <c r="N88" s="57" t="s">
        <v>39</v>
      </c>
      <c r="O88" s="57" t="s">
        <v>104</v>
      </c>
      <c r="P88" s="57" t="s">
        <v>105</v>
      </c>
      <c r="Q88" s="57" t="s">
        <v>106</v>
      </c>
      <c r="R88" s="57" t="s">
        <v>107</v>
      </c>
      <c r="S88" s="57" t="s">
        <v>108</v>
      </c>
      <c r="T88" s="58" t="s">
        <v>109</v>
      </c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</row>
    <row r="89" spans="1:65" s="2" customFormat="1" ht="22.9" customHeight="1">
      <c r="A89" s="31"/>
      <c r="B89" s="32"/>
      <c r="C89" s="63" t="s">
        <v>110</v>
      </c>
      <c r="D89" s="31"/>
      <c r="E89" s="31"/>
      <c r="F89" s="31"/>
      <c r="G89" s="31"/>
      <c r="H89" s="31"/>
      <c r="I89" s="31"/>
      <c r="J89" s="114">
        <f>BK89</f>
        <v>0</v>
      </c>
      <c r="K89" s="31"/>
      <c r="L89" s="32"/>
      <c r="M89" s="59"/>
      <c r="N89" s="50"/>
      <c r="O89" s="60"/>
      <c r="P89" s="115">
        <f>P90+P137</f>
        <v>0</v>
      </c>
      <c r="Q89" s="60"/>
      <c r="R89" s="115">
        <f>R90+R137</f>
        <v>1.16620927</v>
      </c>
      <c r="S89" s="60"/>
      <c r="T89" s="116">
        <f>T90+T137</f>
        <v>2.1484888200000003</v>
      </c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T89" s="16" t="s">
        <v>68</v>
      </c>
      <c r="AU89" s="16" t="s">
        <v>81</v>
      </c>
      <c r="BK89" s="117">
        <f>BK90+BK137</f>
        <v>0</v>
      </c>
    </row>
    <row r="90" spans="1:65" s="12" customFormat="1" ht="25.9" customHeight="1">
      <c r="B90" s="118"/>
      <c r="D90" s="119" t="s">
        <v>68</v>
      </c>
      <c r="E90" s="120" t="s">
        <v>111</v>
      </c>
      <c r="F90" s="120" t="s">
        <v>112</v>
      </c>
      <c r="I90" s="121"/>
      <c r="J90" s="122">
        <f>BK90</f>
        <v>0</v>
      </c>
      <c r="L90" s="118"/>
      <c r="M90" s="123"/>
      <c r="N90" s="124"/>
      <c r="O90" s="124"/>
      <c r="P90" s="125">
        <f>P91+P119</f>
        <v>0</v>
      </c>
      <c r="Q90" s="124"/>
      <c r="R90" s="125">
        <f>R91+R119</f>
        <v>2.0800000000000001E-4</v>
      </c>
      <c r="S90" s="124"/>
      <c r="T90" s="126">
        <f>T91+T119</f>
        <v>2.0452000000000004</v>
      </c>
      <c r="AR90" s="119" t="s">
        <v>74</v>
      </c>
      <c r="AT90" s="127" t="s">
        <v>68</v>
      </c>
      <c r="AU90" s="127" t="s">
        <v>69</v>
      </c>
      <c r="AY90" s="119" t="s">
        <v>113</v>
      </c>
      <c r="BK90" s="128">
        <f>BK91+BK119</f>
        <v>0</v>
      </c>
    </row>
    <row r="91" spans="1:65" s="12" customFormat="1" ht="22.9" customHeight="1">
      <c r="B91" s="118"/>
      <c r="D91" s="119" t="s">
        <v>68</v>
      </c>
      <c r="E91" s="129" t="s">
        <v>114</v>
      </c>
      <c r="F91" s="129" t="s">
        <v>115</v>
      </c>
      <c r="I91" s="121"/>
      <c r="J91" s="130">
        <f>BK91</f>
        <v>0</v>
      </c>
      <c r="L91" s="118"/>
      <c r="M91" s="123"/>
      <c r="N91" s="124"/>
      <c r="O91" s="124"/>
      <c r="P91" s="125">
        <f>SUM(P92:P118)</f>
        <v>0</v>
      </c>
      <c r="Q91" s="124"/>
      <c r="R91" s="125">
        <f>SUM(R92:R118)</f>
        <v>2.0800000000000001E-4</v>
      </c>
      <c r="S91" s="124"/>
      <c r="T91" s="126">
        <f>SUM(T92:T118)</f>
        <v>2.0452000000000004</v>
      </c>
      <c r="AR91" s="119" t="s">
        <v>74</v>
      </c>
      <c r="AT91" s="127" t="s">
        <v>68</v>
      </c>
      <c r="AU91" s="127" t="s">
        <v>74</v>
      </c>
      <c r="AY91" s="119" t="s">
        <v>113</v>
      </c>
      <c r="BK91" s="128">
        <f>SUM(BK92:BK118)</f>
        <v>0</v>
      </c>
    </row>
    <row r="92" spans="1:65" s="2" customFormat="1" ht="33" customHeight="1">
      <c r="A92" s="31"/>
      <c r="B92" s="131"/>
      <c r="C92" s="132" t="s">
        <v>74</v>
      </c>
      <c r="D92" s="132" t="s">
        <v>116</v>
      </c>
      <c r="E92" s="133" t="s">
        <v>117</v>
      </c>
      <c r="F92" s="134" t="s">
        <v>118</v>
      </c>
      <c r="G92" s="135" t="s">
        <v>119</v>
      </c>
      <c r="H92" s="136">
        <v>5.2</v>
      </c>
      <c r="I92" s="137"/>
      <c r="J92" s="138">
        <f>ROUND(I92*H92,2)</f>
        <v>0</v>
      </c>
      <c r="K92" s="134" t="s">
        <v>120</v>
      </c>
      <c r="L92" s="32"/>
      <c r="M92" s="139" t="s">
        <v>3</v>
      </c>
      <c r="N92" s="140" t="s">
        <v>40</v>
      </c>
      <c r="O92" s="52"/>
      <c r="P92" s="141">
        <f>O92*H92</f>
        <v>0</v>
      </c>
      <c r="Q92" s="141">
        <v>0</v>
      </c>
      <c r="R92" s="141">
        <f>Q92*H92</f>
        <v>0</v>
      </c>
      <c r="S92" s="141">
        <v>0</v>
      </c>
      <c r="T92" s="142">
        <f>S92*H92</f>
        <v>0</v>
      </c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R92" s="143" t="s">
        <v>121</v>
      </c>
      <c r="AT92" s="143" t="s">
        <v>116</v>
      </c>
      <c r="AU92" s="143" t="s">
        <v>76</v>
      </c>
      <c r="AY92" s="16" t="s">
        <v>113</v>
      </c>
      <c r="BE92" s="144">
        <f>IF(N92="základní",J92,0)</f>
        <v>0</v>
      </c>
      <c r="BF92" s="144">
        <f>IF(N92="snížená",J92,0)</f>
        <v>0</v>
      </c>
      <c r="BG92" s="144">
        <f>IF(N92="zákl. přenesená",J92,0)</f>
        <v>0</v>
      </c>
      <c r="BH92" s="144">
        <f>IF(N92="sníž. přenesená",J92,0)</f>
        <v>0</v>
      </c>
      <c r="BI92" s="144">
        <f>IF(N92="nulová",J92,0)</f>
        <v>0</v>
      </c>
      <c r="BJ92" s="16" t="s">
        <v>74</v>
      </c>
      <c r="BK92" s="144">
        <f>ROUND(I92*H92,2)</f>
        <v>0</v>
      </c>
      <c r="BL92" s="16" t="s">
        <v>121</v>
      </c>
      <c r="BM92" s="143" t="s">
        <v>122</v>
      </c>
    </row>
    <row r="93" spans="1:65" s="2" customFormat="1" ht="19.5">
      <c r="A93" s="31"/>
      <c r="B93" s="32"/>
      <c r="C93" s="31"/>
      <c r="D93" s="145" t="s">
        <v>123</v>
      </c>
      <c r="E93" s="31"/>
      <c r="F93" s="146" t="s">
        <v>124</v>
      </c>
      <c r="G93" s="31"/>
      <c r="H93" s="31"/>
      <c r="I93" s="147"/>
      <c r="J93" s="31"/>
      <c r="K93" s="31"/>
      <c r="L93" s="32"/>
      <c r="M93" s="148"/>
      <c r="N93" s="149"/>
      <c r="O93" s="52"/>
      <c r="P93" s="52"/>
      <c r="Q93" s="52"/>
      <c r="R93" s="52"/>
      <c r="S93" s="52"/>
      <c r="T93" s="53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T93" s="16" t="s">
        <v>123</v>
      </c>
      <c r="AU93" s="16" t="s">
        <v>76</v>
      </c>
    </row>
    <row r="94" spans="1:65" s="2" customFormat="1">
      <c r="A94" s="31"/>
      <c r="B94" s="32"/>
      <c r="C94" s="31"/>
      <c r="D94" s="150" t="s">
        <v>125</v>
      </c>
      <c r="E94" s="31"/>
      <c r="F94" s="151" t="s">
        <v>126</v>
      </c>
      <c r="G94" s="31"/>
      <c r="H94" s="31"/>
      <c r="I94" s="147"/>
      <c r="J94" s="31"/>
      <c r="K94" s="31"/>
      <c r="L94" s="32"/>
      <c r="M94" s="148"/>
      <c r="N94" s="149"/>
      <c r="O94" s="52"/>
      <c r="P94" s="52"/>
      <c r="Q94" s="52"/>
      <c r="R94" s="52"/>
      <c r="S94" s="52"/>
      <c r="T94" s="53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T94" s="16" t="s">
        <v>125</v>
      </c>
      <c r="AU94" s="16" t="s">
        <v>76</v>
      </c>
    </row>
    <row r="95" spans="1:65" s="13" customFormat="1">
      <c r="B95" s="152"/>
      <c r="D95" s="145" t="s">
        <v>127</v>
      </c>
      <c r="E95" s="153" t="s">
        <v>3</v>
      </c>
      <c r="F95" s="154" t="s">
        <v>128</v>
      </c>
      <c r="H95" s="155">
        <v>5.2</v>
      </c>
      <c r="I95" s="156"/>
      <c r="L95" s="152"/>
      <c r="M95" s="157"/>
      <c r="N95" s="158"/>
      <c r="O95" s="158"/>
      <c r="P95" s="158"/>
      <c r="Q95" s="158"/>
      <c r="R95" s="158"/>
      <c r="S95" s="158"/>
      <c r="T95" s="159"/>
      <c r="AT95" s="153" t="s">
        <v>127</v>
      </c>
      <c r="AU95" s="153" t="s">
        <v>76</v>
      </c>
      <c r="AV95" s="13" t="s">
        <v>76</v>
      </c>
      <c r="AW95" s="13" t="s">
        <v>31</v>
      </c>
      <c r="AX95" s="13" t="s">
        <v>74</v>
      </c>
      <c r="AY95" s="153" t="s">
        <v>113</v>
      </c>
    </row>
    <row r="96" spans="1:65" s="2" customFormat="1" ht="24.2" customHeight="1">
      <c r="A96" s="31"/>
      <c r="B96" s="131"/>
      <c r="C96" s="132" t="s">
        <v>76</v>
      </c>
      <c r="D96" s="132" t="s">
        <v>116</v>
      </c>
      <c r="E96" s="133" t="s">
        <v>129</v>
      </c>
      <c r="F96" s="134" t="s">
        <v>130</v>
      </c>
      <c r="G96" s="135" t="s">
        <v>119</v>
      </c>
      <c r="H96" s="136">
        <v>5.2</v>
      </c>
      <c r="I96" s="137"/>
      <c r="J96" s="138">
        <f>ROUND(I96*H96,2)</f>
        <v>0</v>
      </c>
      <c r="K96" s="134" t="s">
        <v>120</v>
      </c>
      <c r="L96" s="32"/>
      <c r="M96" s="139" t="s">
        <v>3</v>
      </c>
      <c r="N96" s="140" t="s">
        <v>40</v>
      </c>
      <c r="O96" s="52"/>
      <c r="P96" s="141">
        <f>O96*H96</f>
        <v>0</v>
      </c>
      <c r="Q96" s="141">
        <v>4.0000000000000003E-5</v>
      </c>
      <c r="R96" s="141">
        <f>Q96*H96</f>
        <v>2.0800000000000001E-4</v>
      </c>
      <c r="S96" s="141">
        <v>0</v>
      </c>
      <c r="T96" s="142">
        <f>S96*H96</f>
        <v>0</v>
      </c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R96" s="143" t="s">
        <v>121</v>
      </c>
      <c r="AT96" s="143" t="s">
        <v>116</v>
      </c>
      <c r="AU96" s="143" t="s">
        <v>76</v>
      </c>
      <c r="AY96" s="16" t="s">
        <v>113</v>
      </c>
      <c r="BE96" s="144">
        <f>IF(N96="základní",J96,0)</f>
        <v>0</v>
      </c>
      <c r="BF96" s="144">
        <f>IF(N96="snížená",J96,0)</f>
        <v>0</v>
      </c>
      <c r="BG96" s="144">
        <f>IF(N96="zákl. přenesená",J96,0)</f>
        <v>0</v>
      </c>
      <c r="BH96" s="144">
        <f>IF(N96="sníž. přenesená",J96,0)</f>
        <v>0</v>
      </c>
      <c r="BI96" s="144">
        <f>IF(N96="nulová",J96,0)</f>
        <v>0</v>
      </c>
      <c r="BJ96" s="16" t="s">
        <v>74</v>
      </c>
      <c r="BK96" s="144">
        <f>ROUND(I96*H96,2)</f>
        <v>0</v>
      </c>
      <c r="BL96" s="16" t="s">
        <v>121</v>
      </c>
      <c r="BM96" s="143" t="s">
        <v>131</v>
      </c>
    </row>
    <row r="97" spans="1:65" s="2" customFormat="1" ht="19.5">
      <c r="A97" s="31"/>
      <c r="B97" s="32"/>
      <c r="C97" s="31"/>
      <c r="D97" s="145" t="s">
        <v>123</v>
      </c>
      <c r="E97" s="31"/>
      <c r="F97" s="146" t="s">
        <v>132</v>
      </c>
      <c r="G97" s="31"/>
      <c r="H97" s="31"/>
      <c r="I97" s="147"/>
      <c r="J97" s="31"/>
      <c r="K97" s="31"/>
      <c r="L97" s="32"/>
      <c r="M97" s="148"/>
      <c r="N97" s="149"/>
      <c r="O97" s="52"/>
      <c r="P97" s="52"/>
      <c r="Q97" s="52"/>
      <c r="R97" s="52"/>
      <c r="S97" s="52"/>
      <c r="T97" s="53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T97" s="16" t="s">
        <v>123</v>
      </c>
      <c r="AU97" s="16" t="s">
        <v>76</v>
      </c>
    </row>
    <row r="98" spans="1:65" s="2" customFormat="1">
      <c r="A98" s="31"/>
      <c r="B98" s="32"/>
      <c r="C98" s="31"/>
      <c r="D98" s="150" t="s">
        <v>125</v>
      </c>
      <c r="E98" s="31"/>
      <c r="F98" s="151" t="s">
        <v>133</v>
      </c>
      <c r="G98" s="31"/>
      <c r="H98" s="31"/>
      <c r="I98" s="147"/>
      <c r="J98" s="31"/>
      <c r="K98" s="31"/>
      <c r="L98" s="32"/>
      <c r="M98" s="148"/>
      <c r="N98" s="149"/>
      <c r="O98" s="52"/>
      <c r="P98" s="52"/>
      <c r="Q98" s="52"/>
      <c r="R98" s="52"/>
      <c r="S98" s="52"/>
      <c r="T98" s="53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T98" s="16" t="s">
        <v>125</v>
      </c>
      <c r="AU98" s="16" t="s">
        <v>76</v>
      </c>
    </row>
    <row r="99" spans="1:65" s="13" customFormat="1">
      <c r="B99" s="152"/>
      <c r="D99" s="145" t="s">
        <v>127</v>
      </c>
      <c r="E99" s="153" t="s">
        <v>3</v>
      </c>
      <c r="F99" s="154" t="s">
        <v>128</v>
      </c>
      <c r="H99" s="155">
        <v>5.2</v>
      </c>
      <c r="I99" s="156"/>
      <c r="L99" s="152"/>
      <c r="M99" s="157"/>
      <c r="N99" s="158"/>
      <c r="O99" s="158"/>
      <c r="P99" s="158"/>
      <c r="Q99" s="158"/>
      <c r="R99" s="158"/>
      <c r="S99" s="158"/>
      <c r="T99" s="159"/>
      <c r="AT99" s="153" t="s">
        <v>127</v>
      </c>
      <c r="AU99" s="153" t="s">
        <v>76</v>
      </c>
      <c r="AV99" s="13" t="s">
        <v>76</v>
      </c>
      <c r="AW99" s="13" t="s">
        <v>31</v>
      </c>
      <c r="AX99" s="13" t="s">
        <v>74</v>
      </c>
      <c r="AY99" s="153" t="s">
        <v>113</v>
      </c>
    </row>
    <row r="100" spans="1:65" s="2" customFormat="1" ht="37.9" customHeight="1">
      <c r="A100" s="31"/>
      <c r="B100" s="131"/>
      <c r="C100" s="132" t="s">
        <v>134</v>
      </c>
      <c r="D100" s="132" t="s">
        <v>116</v>
      </c>
      <c r="E100" s="133" t="s">
        <v>135</v>
      </c>
      <c r="F100" s="134" t="s">
        <v>136</v>
      </c>
      <c r="G100" s="135" t="s">
        <v>137</v>
      </c>
      <c r="H100" s="136">
        <v>0.09</v>
      </c>
      <c r="I100" s="137"/>
      <c r="J100" s="138">
        <f>ROUND(I100*H100,2)</f>
        <v>0</v>
      </c>
      <c r="K100" s="134" t="s">
        <v>120</v>
      </c>
      <c r="L100" s="32"/>
      <c r="M100" s="139" t="s">
        <v>3</v>
      </c>
      <c r="N100" s="140" t="s">
        <v>40</v>
      </c>
      <c r="O100" s="52"/>
      <c r="P100" s="141">
        <f>O100*H100</f>
        <v>0</v>
      </c>
      <c r="Q100" s="141">
        <v>0</v>
      </c>
      <c r="R100" s="141">
        <f>Q100*H100</f>
        <v>0</v>
      </c>
      <c r="S100" s="141">
        <v>2.2000000000000002</v>
      </c>
      <c r="T100" s="142">
        <f>S100*H100</f>
        <v>0.19800000000000001</v>
      </c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R100" s="143" t="s">
        <v>121</v>
      </c>
      <c r="AT100" s="143" t="s">
        <v>116</v>
      </c>
      <c r="AU100" s="143" t="s">
        <v>76</v>
      </c>
      <c r="AY100" s="16" t="s">
        <v>113</v>
      </c>
      <c r="BE100" s="144">
        <f>IF(N100="základní",J100,0)</f>
        <v>0</v>
      </c>
      <c r="BF100" s="144">
        <f>IF(N100="snížená",J100,0)</f>
        <v>0</v>
      </c>
      <c r="BG100" s="144">
        <f>IF(N100="zákl. přenesená",J100,0)</f>
        <v>0</v>
      </c>
      <c r="BH100" s="144">
        <f>IF(N100="sníž. přenesená",J100,0)</f>
        <v>0</v>
      </c>
      <c r="BI100" s="144">
        <f>IF(N100="nulová",J100,0)</f>
        <v>0</v>
      </c>
      <c r="BJ100" s="16" t="s">
        <v>74</v>
      </c>
      <c r="BK100" s="144">
        <f>ROUND(I100*H100,2)</f>
        <v>0</v>
      </c>
      <c r="BL100" s="16" t="s">
        <v>121</v>
      </c>
      <c r="BM100" s="143" t="s">
        <v>138</v>
      </c>
    </row>
    <row r="101" spans="1:65" s="2" customFormat="1" ht="19.5">
      <c r="A101" s="31"/>
      <c r="B101" s="32"/>
      <c r="C101" s="31"/>
      <c r="D101" s="145" t="s">
        <v>123</v>
      </c>
      <c r="E101" s="31"/>
      <c r="F101" s="146" t="s">
        <v>139</v>
      </c>
      <c r="G101" s="31"/>
      <c r="H101" s="31"/>
      <c r="I101" s="147"/>
      <c r="J101" s="31"/>
      <c r="K101" s="31"/>
      <c r="L101" s="32"/>
      <c r="M101" s="148"/>
      <c r="N101" s="149"/>
      <c r="O101" s="52"/>
      <c r="P101" s="52"/>
      <c r="Q101" s="52"/>
      <c r="R101" s="52"/>
      <c r="S101" s="52"/>
      <c r="T101" s="53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T101" s="16" t="s">
        <v>123</v>
      </c>
      <c r="AU101" s="16" t="s">
        <v>76</v>
      </c>
    </row>
    <row r="102" spans="1:65" s="2" customFormat="1">
      <c r="A102" s="31"/>
      <c r="B102" s="32"/>
      <c r="C102" s="31"/>
      <c r="D102" s="150" t="s">
        <v>125</v>
      </c>
      <c r="E102" s="31"/>
      <c r="F102" s="151" t="s">
        <v>140</v>
      </c>
      <c r="G102" s="31"/>
      <c r="H102" s="31"/>
      <c r="I102" s="147"/>
      <c r="J102" s="31"/>
      <c r="K102" s="31"/>
      <c r="L102" s="32"/>
      <c r="M102" s="148"/>
      <c r="N102" s="149"/>
      <c r="O102" s="52"/>
      <c r="P102" s="52"/>
      <c r="Q102" s="52"/>
      <c r="R102" s="52"/>
      <c r="S102" s="52"/>
      <c r="T102" s="53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T102" s="16" t="s">
        <v>125</v>
      </c>
      <c r="AU102" s="16" t="s">
        <v>76</v>
      </c>
    </row>
    <row r="103" spans="1:65" s="13" customFormat="1">
      <c r="B103" s="152"/>
      <c r="D103" s="145" t="s">
        <v>127</v>
      </c>
      <c r="E103" s="153" t="s">
        <v>3</v>
      </c>
      <c r="F103" s="154" t="s">
        <v>141</v>
      </c>
      <c r="H103" s="155">
        <v>0.09</v>
      </c>
      <c r="I103" s="156"/>
      <c r="L103" s="152"/>
      <c r="M103" s="157"/>
      <c r="N103" s="158"/>
      <c r="O103" s="158"/>
      <c r="P103" s="158"/>
      <c r="Q103" s="158"/>
      <c r="R103" s="158"/>
      <c r="S103" s="158"/>
      <c r="T103" s="159"/>
      <c r="AT103" s="153" t="s">
        <v>127</v>
      </c>
      <c r="AU103" s="153" t="s">
        <v>76</v>
      </c>
      <c r="AV103" s="13" t="s">
        <v>76</v>
      </c>
      <c r="AW103" s="13" t="s">
        <v>31</v>
      </c>
      <c r="AX103" s="13" t="s">
        <v>74</v>
      </c>
      <c r="AY103" s="153" t="s">
        <v>113</v>
      </c>
    </row>
    <row r="104" spans="1:65" s="2" customFormat="1" ht="33" customHeight="1">
      <c r="A104" s="31"/>
      <c r="B104" s="131"/>
      <c r="C104" s="132" t="s">
        <v>121</v>
      </c>
      <c r="D104" s="132" t="s">
        <v>116</v>
      </c>
      <c r="E104" s="133" t="s">
        <v>142</v>
      </c>
      <c r="F104" s="134" t="s">
        <v>143</v>
      </c>
      <c r="G104" s="135" t="s">
        <v>137</v>
      </c>
      <c r="H104" s="136">
        <v>0.09</v>
      </c>
      <c r="I104" s="137"/>
      <c r="J104" s="138">
        <f>ROUND(I104*H104,2)</f>
        <v>0</v>
      </c>
      <c r="K104" s="134" t="s">
        <v>120</v>
      </c>
      <c r="L104" s="32"/>
      <c r="M104" s="139" t="s">
        <v>3</v>
      </c>
      <c r="N104" s="140" t="s">
        <v>40</v>
      </c>
      <c r="O104" s="52"/>
      <c r="P104" s="141">
        <f>O104*H104</f>
        <v>0</v>
      </c>
      <c r="Q104" s="141">
        <v>0</v>
      </c>
      <c r="R104" s="141">
        <f>Q104*H104</f>
        <v>0</v>
      </c>
      <c r="S104" s="141">
        <v>4.3999999999999997E-2</v>
      </c>
      <c r="T104" s="142">
        <f>S104*H104</f>
        <v>3.96E-3</v>
      </c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R104" s="143" t="s">
        <v>121</v>
      </c>
      <c r="AT104" s="143" t="s">
        <v>116</v>
      </c>
      <c r="AU104" s="143" t="s">
        <v>76</v>
      </c>
      <c r="AY104" s="16" t="s">
        <v>113</v>
      </c>
      <c r="BE104" s="144">
        <f>IF(N104="základní",J104,0)</f>
        <v>0</v>
      </c>
      <c r="BF104" s="144">
        <f>IF(N104="snížená",J104,0)</f>
        <v>0</v>
      </c>
      <c r="BG104" s="144">
        <f>IF(N104="zákl. přenesená",J104,0)</f>
        <v>0</v>
      </c>
      <c r="BH104" s="144">
        <f>IF(N104="sníž. přenesená",J104,0)</f>
        <v>0</v>
      </c>
      <c r="BI104" s="144">
        <f>IF(N104="nulová",J104,0)</f>
        <v>0</v>
      </c>
      <c r="BJ104" s="16" t="s">
        <v>74</v>
      </c>
      <c r="BK104" s="144">
        <f>ROUND(I104*H104,2)</f>
        <v>0</v>
      </c>
      <c r="BL104" s="16" t="s">
        <v>121</v>
      </c>
      <c r="BM104" s="143" t="s">
        <v>144</v>
      </c>
    </row>
    <row r="105" spans="1:65" s="2" customFormat="1" ht="19.5">
      <c r="A105" s="31"/>
      <c r="B105" s="32"/>
      <c r="C105" s="31"/>
      <c r="D105" s="145" t="s">
        <v>123</v>
      </c>
      <c r="E105" s="31"/>
      <c r="F105" s="146" t="s">
        <v>145</v>
      </c>
      <c r="G105" s="31"/>
      <c r="H105" s="31"/>
      <c r="I105" s="147"/>
      <c r="J105" s="31"/>
      <c r="K105" s="31"/>
      <c r="L105" s="32"/>
      <c r="M105" s="148"/>
      <c r="N105" s="149"/>
      <c r="O105" s="52"/>
      <c r="P105" s="52"/>
      <c r="Q105" s="52"/>
      <c r="R105" s="52"/>
      <c r="S105" s="52"/>
      <c r="T105" s="53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T105" s="16" t="s">
        <v>123</v>
      </c>
      <c r="AU105" s="16" t="s">
        <v>76</v>
      </c>
    </row>
    <row r="106" spans="1:65" s="2" customFormat="1">
      <c r="A106" s="31"/>
      <c r="B106" s="32"/>
      <c r="C106" s="31"/>
      <c r="D106" s="150" t="s">
        <v>125</v>
      </c>
      <c r="E106" s="31"/>
      <c r="F106" s="151" t="s">
        <v>146</v>
      </c>
      <c r="G106" s="31"/>
      <c r="H106" s="31"/>
      <c r="I106" s="147"/>
      <c r="J106" s="31"/>
      <c r="K106" s="31"/>
      <c r="L106" s="32"/>
      <c r="M106" s="148"/>
      <c r="N106" s="149"/>
      <c r="O106" s="52"/>
      <c r="P106" s="52"/>
      <c r="Q106" s="52"/>
      <c r="R106" s="52"/>
      <c r="S106" s="52"/>
      <c r="T106" s="53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T106" s="16" t="s">
        <v>125</v>
      </c>
      <c r="AU106" s="16" t="s">
        <v>76</v>
      </c>
    </row>
    <row r="107" spans="1:65" s="2" customFormat="1" ht="24.2" customHeight="1">
      <c r="A107" s="31"/>
      <c r="B107" s="131"/>
      <c r="C107" s="132" t="s">
        <v>147</v>
      </c>
      <c r="D107" s="132" t="s">
        <v>116</v>
      </c>
      <c r="E107" s="133" t="s">
        <v>148</v>
      </c>
      <c r="F107" s="134" t="s">
        <v>149</v>
      </c>
      <c r="G107" s="135" t="s">
        <v>119</v>
      </c>
      <c r="H107" s="136">
        <v>5.2</v>
      </c>
      <c r="I107" s="137"/>
      <c r="J107" s="138">
        <f>ROUND(I107*H107,2)</f>
        <v>0</v>
      </c>
      <c r="K107" s="134" t="s">
        <v>120</v>
      </c>
      <c r="L107" s="32"/>
      <c r="M107" s="139" t="s">
        <v>3</v>
      </c>
      <c r="N107" s="140" t="s">
        <v>40</v>
      </c>
      <c r="O107" s="52"/>
      <c r="P107" s="141">
        <f>O107*H107</f>
        <v>0</v>
      </c>
      <c r="Q107" s="141">
        <v>0</v>
      </c>
      <c r="R107" s="141">
        <f>Q107*H107</f>
        <v>0</v>
      </c>
      <c r="S107" s="141">
        <v>5.7000000000000002E-2</v>
      </c>
      <c r="T107" s="142">
        <f>S107*H107</f>
        <v>0.2964</v>
      </c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R107" s="143" t="s">
        <v>121</v>
      </c>
      <c r="AT107" s="143" t="s">
        <v>116</v>
      </c>
      <c r="AU107" s="143" t="s">
        <v>76</v>
      </c>
      <c r="AY107" s="16" t="s">
        <v>113</v>
      </c>
      <c r="BE107" s="144">
        <f>IF(N107="základní",J107,0)</f>
        <v>0</v>
      </c>
      <c r="BF107" s="144">
        <f>IF(N107="snížená",J107,0)</f>
        <v>0</v>
      </c>
      <c r="BG107" s="144">
        <f>IF(N107="zákl. přenesená",J107,0)</f>
        <v>0</v>
      </c>
      <c r="BH107" s="144">
        <f>IF(N107="sníž. přenesená",J107,0)</f>
        <v>0</v>
      </c>
      <c r="BI107" s="144">
        <f>IF(N107="nulová",J107,0)</f>
        <v>0</v>
      </c>
      <c r="BJ107" s="16" t="s">
        <v>74</v>
      </c>
      <c r="BK107" s="144">
        <f>ROUND(I107*H107,2)</f>
        <v>0</v>
      </c>
      <c r="BL107" s="16" t="s">
        <v>121</v>
      </c>
      <c r="BM107" s="143" t="s">
        <v>150</v>
      </c>
    </row>
    <row r="108" spans="1:65" s="2" customFormat="1" ht="29.25">
      <c r="A108" s="31"/>
      <c r="B108" s="32"/>
      <c r="C108" s="31"/>
      <c r="D108" s="145" t="s">
        <v>123</v>
      </c>
      <c r="E108" s="31"/>
      <c r="F108" s="146" t="s">
        <v>151</v>
      </c>
      <c r="G108" s="31"/>
      <c r="H108" s="31"/>
      <c r="I108" s="147"/>
      <c r="J108" s="31"/>
      <c r="K108" s="31"/>
      <c r="L108" s="32"/>
      <c r="M108" s="148"/>
      <c r="N108" s="149"/>
      <c r="O108" s="52"/>
      <c r="P108" s="52"/>
      <c r="Q108" s="52"/>
      <c r="R108" s="52"/>
      <c r="S108" s="52"/>
      <c r="T108" s="53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T108" s="16" t="s">
        <v>123</v>
      </c>
      <c r="AU108" s="16" t="s">
        <v>76</v>
      </c>
    </row>
    <row r="109" spans="1:65" s="2" customFormat="1">
      <c r="A109" s="31"/>
      <c r="B109" s="32"/>
      <c r="C109" s="31"/>
      <c r="D109" s="150" t="s">
        <v>125</v>
      </c>
      <c r="E109" s="31"/>
      <c r="F109" s="151" t="s">
        <v>152</v>
      </c>
      <c r="G109" s="31"/>
      <c r="H109" s="31"/>
      <c r="I109" s="147"/>
      <c r="J109" s="31"/>
      <c r="K109" s="31"/>
      <c r="L109" s="32"/>
      <c r="M109" s="148"/>
      <c r="N109" s="149"/>
      <c r="O109" s="52"/>
      <c r="P109" s="52"/>
      <c r="Q109" s="52"/>
      <c r="R109" s="52"/>
      <c r="S109" s="52"/>
      <c r="T109" s="53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T109" s="16" t="s">
        <v>125</v>
      </c>
      <c r="AU109" s="16" t="s">
        <v>76</v>
      </c>
    </row>
    <row r="110" spans="1:65" s="13" customFormat="1">
      <c r="B110" s="152"/>
      <c r="D110" s="145" t="s">
        <v>127</v>
      </c>
      <c r="E110" s="153" t="s">
        <v>3</v>
      </c>
      <c r="F110" s="154" t="s">
        <v>128</v>
      </c>
      <c r="H110" s="155">
        <v>5.2</v>
      </c>
      <c r="I110" s="156"/>
      <c r="L110" s="152"/>
      <c r="M110" s="157"/>
      <c r="N110" s="158"/>
      <c r="O110" s="158"/>
      <c r="P110" s="158"/>
      <c r="Q110" s="158"/>
      <c r="R110" s="158"/>
      <c r="S110" s="158"/>
      <c r="T110" s="159"/>
      <c r="AT110" s="153" t="s">
        <v>127</v>
      </c>
      <c r="AU110" s="153" t="s">
        <v>76</v>
      </c>
      <c r="AV110" s="13" t="s">
        <v>76</v>
      </c>
      <c r="AW110" s="13" t="s">
        <v>31</v>
      </c>
      <c r="AX110" s="13" t="s">
        <v>74</v>
      </c>
      <c r="AY110" s="153" t="s">
        <v>113</v>
      </c>
    </row>
    <row r="111" spans="1:65" s="2" customFormat="1" ht="21.75" customHeight="1">
      <c r="A111" s="31"/>
      <c r="B111" s="131"/>
      <c r="C111" s="132" t="s">
        <v>153</v>
      </c>
      <c r="D111" s="132" t="s">
        <v>116</v>
      </c>
      <c r="E111" s="133" t="s">
        <v>154</v>
      </c>
      <c r="F111" s="134" t="s">
        <v>155</v>
      </c>
      <c r="G111" s="135" t="s">
        <v>119</v>
      </c>
      <c r="H111" s="136">
        <v>1.1819999999999999</v>
      </c>
      <c r="I111" s="137"/>
      <c r="J111" s="138">
        <f>ROUND(I111*H111,2)</f>
        <v>0</v>
      </c>
      <c r="K111" s="134" t="s">
        <v>120</v>
      </c>
      <c r="L111" s="32"/>
      <c r="M111" s="139" t="s">
        <v>3</v>
      </c>
      <c r="N111" s="140" t="s">
        <v>40</v>
      </c>
      <c r="O111" s="52"/>
      <c r="P111" s="141">
        <f>O111*H111</f>
        <v>0</v>
      </c>
      <c r="Q111" s="141">
        <v>0</v>
      </c>
      <c r="R111" s="141">
        <f>Q111*H111</f>
        <v>0</v>
      </c>
      <c r="S111" s="141">
        <v>8.7999999999999995E-2</v>
      </c>
      <c r="T111" s="142">
        <f>S111*H111</f>
        <v>0.10401599999999998</v>
      </c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R111" s="143" t="s">
        <v>121</v>
      </c>
      <c r="AT111" s="143" t="s">
        <v>116</v>
      </c>
      <c r="AU111" s="143" t="s">
        <v>76</v>
      </c>
      <c r="AY111" s="16" t="s">
        <v>113</v>
      </c>
      <c r="BE111" s="144">
        <f>IF(N111="základní",J111,0)</f>
        <v>0</v>
      </c>
      <c r="BF111" s="144">
        <f>IF(N111="snížená",J111,0)</f>
        <v>0</v>
      </c>
      <c r="BG111" s="144">
        <f>IF(N111="zákl. přenesená",J111,0)</f>
        <v>0</v>
      </c>
      <c r="BH111" s="144">
        <f>IF(N111="sníž. přenesená",J111,0)</f>
        <v>0</v>
      </c>
      <c r="BI111" s="144">
        <f>IF(N111="nulová",J111,0)</f>
        <v>0</v>
      </c>
      <c r="BJ111" s="16" t="s">
        <v>74</v>
      </c>
      <c r="BK111" s="144">
        <f>ROUND(I111*H111,2)</f>
        <v>0</v>
      </c>
      <c r="BL111" s="16" t="s">
        <v>121</v>
      </c>
      <c r="BM111" s="143" t="s">
        <v>156</v>
      </c>
    </row>
    <row r="112" spans="1:65" s="2" customFormat="1" ht="19.5">
      <c r="A112" s="31"/>
      <c r="B112" s="32"/>
      <c r="C112" s="31"/>
      <c r="D112" s="145" t="s">
        <v>123</v>
      </c>
      <c r="E112" s="31"/>
      <c r="F112" s="146" t="s">
        <v>157</v>
      </c>
      <c r="G112" s="31"/>
      <c r="H112" s="31"/>
      <c r="I112" s="147"/>
      <c r="J112" s="31"/>
      <c r="K112" s="31"/>
      <c r="L112" s="32"/>
      <c r="M112" s="148"/>
      <c r="N112" s="149"/>
      <c r="O112" s="52"/>
      <c r="P112" s="52"/>
      <c r="Q112" s="52"/>
      <c r="R112" s="52"/>
      <c r="S112" s="52"/>
      <c r="T112" s="53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T112" s="16" t="s">
        <v>123</v>
      </c>
      <c r="AU112" s="16" t="s">
        <v>76</v>
      </c>
    </row>
    <row r="113" spans="1:65" s="2" customFormat="1">
      <c r="A113" s="31"/>
      <c r="B113" s="32"/>
      <c r="C113" s="31"/>
      <c r="D113" s="150" t="s">
        <v>125</v>
      </c>
      <c r="E113" s="31"/>
      <c r="F113" s="151" t="s">
        <v>158</v>
      </c>
      <c r="G113" s="31"/>
      <c r="H113" s="31"/>
      <c r="I113" s="147"/>
      <c r="J113" s="31"/>
      <c r="K113" s="31"/>
      <c r="L113" s="32"/>
      <c r="M113" s="148"/>
      <c r="N113" s="149"/>
      <c r="O113" s="52"/>
      <c r="P113" s="52"/>
      <c r="Q113" s="52"/>
      <c r="R113" s="52"/>
      <c r="S113" s="52"/>
      <c r="T113" s="53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T113" s="16" t="s">
        <v>125</v>
      </c>
      <c r="AU113" s="16" t="s">
        <v>76</v>
      </c>
    </row>
    <row r="114" spans="1:65" s="13" customFormat="1">
      <c r="B114" s="152"/>
      <c r="D114" s="145" t="s">
        <v>127</v>
      </c>
      <c r="E114" s="153" t="s">
        <v>3</v>
      </c>
      <c r="F114" s="154" t="s">
        <v>159</v>
      </c>
      <c r="H114" s="155">
        <v>1.1819999999999999</v>
      </c>
      <c r="I114" s="156"/>
      <c r="L114" s="152"/>
      <c r="M114" s="157"/>
      <c r="N114" s="158"/>
      <c r="O114" s="158"/>
      <c r="P114" s="158"/>
      <c r="Q114" s="158"/>
      <c r="R114" s="158"/>
      <c r="S114" s="158"/>
      <c r="T114" s="159"/>
      <c r="AT114" s="153" t="s">
        <v>127</v>
      </c>
      <c r="AU114" s="153" t="s">
        <v>76</v>
      </c>
      <c r="AV114" s="13" t="s">
        <v>76</v>
      </c>
      <c r="AW114" s="13" t="s">
        <v>31</v>
      </c>
      <c r="AX114" s="13" t="s">
        <v>74</v>
      </c>
      <c r="AY114" s="153" t="s">
        <v>113</v>
      </c>
    </row>
    <row r="115" spans="1:65" s="2" customFormat="1" ht="24.2" customHeight="1">
      <c r="A115" s="31"/>
      <c r="B115" s="131"/>
      <c r="C115" s="132" t="s">
        <v>160</v>
      </c>
      <c r="D115" s="132" t="s">
        <v>116</v>
      </c>
      <c r="E115" s="133" t="s">
        <v>161</v>
      </c>
      <c r="F115" s="134" t="s">
        <v>162</v>
      </c>
      <c r="G115" s="135" t="s">
        <v>119</v>
      </c>
      <c r="H115" s="136">
        <v>21.218</v>
      </c>
      <c r="I115" s="137"/>
      <c r="J115" s="138">
        <f>ROUND(I115*H115,2)</f>
        <v>0</v>
      </c>
      <c r="K115" s="134" t="s">
        <v>120</v>
      </c>
      <c r="L115" s="32"/>
      <c r="M115" s="139" t="s">
        <v>3</v>
      </c>
      <c r="N115" s="140" t="s">
        <v>40</v>
      </c>
      <c r="O115" s="52"/>
      <c r="P115" s="141">
        <f>O115*H115</f>
        <v>0</v>
      </c>
      <c r="Q115" s="141">
        <v>0</v>
      </c>
      <c r="R115" s="141">
        <f>Q115*H115</f>
        <v>0</v>
      </c>
      <c r="S115" s="141">
        <v>6.8000000000000005E-2</v>
      </c>
      <c r="T115" s="142">
        <f>S115*H115</f>
        <v>1.4428240000000001</v>
      </c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R115" s="143" t="s">
        <v>121</v>
      </c>
      <c r="AT115" s="143" t="s">
        <v>116</v>
      </c>
      <c r="AU115" s="143" t="s">
        <v>76</v>
      </c>
      <c r="AY115" s="16" t="s">
        <v>113</v>
      </c>
      <c r="BE115" s="144">
        <f>IF(N115="základní",J115,0)</f>
        <v>0</v>
      </c>
      <c r="BF115" s="144">
        <f>IF(N115="snížená",J115,0)</f>
        <v>0</v>
      </c>
      <c r="BG115" s="144">
        <f>IF(N115="zákl. přenesená",J115,0)</f>
        <v>0</v>
      </c>
      <c r="BH115" s="144">
        <f>IF(N115="sníž. přenesená",J115,0)</f>
        <v>0</v>
      </c>
      <c r="BI115" s="144">
        <f>IF(N115="nulová",J115,0)</f>
        <v>0</v>
      </c>
      <c r="BJ115" s="16" t="s">
        <v>74</v>
      </c>
      <c r="BK115" s="144">
        <f>ROUND(I115*H115,2)</f>
        <v>0</v>
      </c>
      <c r="BL115" s="16" t="s">
        <v>121</v>
      </c>
      <c r="BM115" s="143" t="s">
        <v>163</v>
      </c>
    </row>
    <row r="116" spans="1:65" s="2" customFormat="1" ht="29.25">
      <c r="A116" s="31"/>
      <c r="B116" s="32"/>
      <c r="C116" s="31"/>
      <c r="D116" s="145" t="s">
        <v>123</v>
      </c>
      <c r="E116" s="31"/>
      <c r="F116" s="146" t="s">
        <v>164</v>
      </c>
      <c r="G116" s="31"/>
      <c r="H116" s="31"/>
      <c r="I116" s="147"/>
      <c r="J116" s="31"/>
      <c r="K116" s="31"/>
      <c r="L116" s="32"/>
      <c r="M116" s="148"/>
      <c r="N116" s="149"/>
      <c r="O116" s="52"/>
      <c r="P116" s="52"/>
      <c r="Q116" s="52"/>
      <c r="R116" s="52"/>
      <c r="S116" s="52"/>
      <c r="T116" s="53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T116" s="16" t="s">
        <v>123</v>
      </c>
      <c r="AU116" s="16" t="s">
        <v>76</v>
      </c>
    </row>
    <row r="117" spans="1:65" s="2" customFormat="1">
      <c r="A117" s="31"/>
      <c r="B117" s="32"/>
      <c r="C117" s="31"/>
      <c r="D117" s="150" t="s">
        <v>125</v>
      </c>
      <c r="E117" s="31"/>
      <c r="F117" s="151" t="s">
        <v>165</v>
      </c>
      <c r="G117" s="31"/>
      <c r="H117" s="31"/>
      <c r="I117" s="147"/>
      <c r="J117" s="31"/>
      <c r="K117" s="31"/>
      <c r="L117" s="32"/>
      <c r="M117" s="148"/>
      <c r="N117" s="149"/>
      <c r="O117" s="52"/>
      <c r="P117" s="52"/>
      <c r="Q117" s="52"/>
      <c r="R117" s="52"/>
      <c r="S117" s="52"/>
      <c r="T117" s="53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T117" s="16" t="s">
        <v>125</v>
      </c>
      <c r="AU117" s="16" t="s">
        <v>76</v>
      </c>
    </row>
    <row r="118" spans="1:65" s="13" customFormat="1">
      <c r="B118" s="152"/>
      <c r="D118" s="145" t="s">
        <v>127</v>
      </c>
      <c r="E118" s="153" t="s">
        <v>3</v>
      </c>
      <c r="F118" s="154" t="s">
        <v>166</v>
      </c>
      <c r="H118" s="155">
        <v>21.218</v>
      </c>
      <c r="I118" s="156"/>
      <c r="L118" s="152"/>
      <c r="M118" s="157"/>
      <c r="N118" s="158"/>
      <c r="O118" s="158"/>
      <c r="P118" s="158"/>
      <c r="Q118" s="158"/>
      <c r="R118" s="158"/>
      <c r="S118" s="158"/>
      <c r="T118" s="159"/>
      <c r="AT118" s="153" t="s">
        <v>127</v>
      </c>
      <c r="AU118" s="153" t="s">
        <v>76</v>
      </c>
      <c r="AV118" s="13" t="s">
        <v>76</v>
      </c>
      <c r="AW118" s="13" t="s">
        <v>31</v>
      </c>
      <c r="AX118" s="13" t="s">
        <v>74</v>
      </c>
      <c r="AY118" s="153" t="s">
        <v>113</v>
      </c>
    </row>
    <row r="119" spans="1:65" s="12" customFormat="1" ht="22.9" customHeight="1">
      <c r="B119" s="118"/>
      <c r="D119" s="119" t="s">
        <v>68</v>
      </c>
      <c r="E119" s="129" t="s">
        <v>167</v>
      </c>
      <c r="F119" s="129" t="s">
        <v>168</v>
      </c>
      <c r="I119" s="121"/>
      <c r="J119" s="130">
        <f>BK119</f>
        <v>0</v>
      </c>
      <c r="L119" s="118"/>
      <c r="M119" s="123"/>
      <c r="N119" s="124"/>
      <c r="O119" s="124"/>
      <c r="P119" s="125">
        <f>SUM(P120:P136)</f>
        <v>0</v>
      </c>
      <c r="Q119" s="124"/>
      <c r="R119" s="125">
        <f>SUM(R120:R136)</f>
        <v>0</v>
      </c>
      <c r="S119" s="124"/>
      <c r="T119" s="126">
        <f>SUM(T120:T136)</f>
        <v>0</v>
      </c>
      <c r="AR119" s="119" t="s">
        <v>74</v>
      </c>
      <c r="AT119" s="127" t="s">
        <v>68</v>
      </c>
      <c r="AU119" s="127" t="s">
        <v>74</v>
      </c>
      <c r="AY119" s="119" t="s">
        <v>113</v>
      </c>
      <c r="BK119" s="128">
        <f>SUM(BK120:BK136)</f>
        <v>0</v>
      </c>
    </row>
    <row r="120" spans="1:65" s="2" customFormat="1" ht="24.2" customHeight="1">
      <c r="A120" s="31"/>
      <c r="B120" s="131"/>
      <c r="C120" s="132" t="s">
        <v>169</v>
      </c>
      <c r="D120" s="132" t="s">
        <v>116</v>
      </c>
      <c r="E120" s="133" t="s">
        <v>170</v>
      </c>
      <c r="F120" s="134" t="s">
        <v>171</v>
      </c>
      <c r="G120" s="135" t="s">
        <v>172</v>
      </c>
      <c r="H120" s="136">
        <v>2.1480000000000001</v>
      </c>
      <c r="I120" s="137"/>
      <c r="J120" s="138">
        <f>ROUND(I120*H120,2)</f>
        <v>0</v>
      </c>
      <c r="K120" s="134" t="s">
        <v>120</v>
      </c>
      <c r="L120" s="32"/>
      <c r="M120" s="139" t="s">
        <v>3</v>
      </c>
      <c r="N120" s="140" t="s">
        <v>40</v>
      </c>
      <c r="O120" s="52"/>
      <c r="P120" s="141">
        <f>O120*H120</f>
        <v>0</v>
      </c>
      <c r="Q120" s="141">
        <v>0</v>
      </c>
      <c r="R120" s="141">
        <f>Q120*H120</f>
        <v>0</v>
      </c>
      <c r="S120" s="141">
        <v>0</v>
      </c>
      <c r="T120" s="142">
        <f>S120*H120</f>
        <v>0</v>
      </c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R120" s="143" t="s">
        <v>121</v>
      </c>
      <c r="AT120" s="143" t="s">
        <v>116</v>
      </c>
      <c r="AU120" s="143" t="s">
        <v>76</v>
      </c>
      <c r="AY120" s="16" t="s">
        <v>113</v>
      </c>
      <c r="BE120" s="144">
        <f>IF(N120="základní",J120,0)</f>
        <v>0</v>
      </c>
      <c r="BF120" s="144">
        <f>IF(N120="snížená",J120,0)</f>
        <v>0</v>
      </c>
      <c r="BG120" s="144">
        <f>IF(N120="zákl. přenesená",J120,0)</f>
        <v>0</v>
      </c>
      <c r="BH120" s="144">
        <f>IF(N120="sníž. přenesená",J120,0)</f>
        <v>0</v>
      </c>
      <c r="BI120" s="144">
        <f>IF(N120="nulová",J120,0)</f>
        <v>0</v>
      </c>
      <c r="BJ120" s="16" t="s">
        <v>74</v>
      </c>
      <c r="BK120" s="144">
        <f>ROUND(I120*H120,2)</f>
        <v>0</v>
      </c>
      <c r="BL120" s="16" t="s">
        <v>121</v>
      </c>
      <c r="BM120" s="143" t="s">
        <v>173</v>
      </c>
    </row>
    <row r="121" spans="1:65" s="2" customFormat="1" ht="19.5">
      <c r="A121" s="31"/>
      <c r="B121" s="32"/>
      <c r="C121" s="31"/>
      <c r="D121" s="145" t="s">
        <v>123</v>
      </c>
      <c r="E121" s="31"/>
      <c r="F121" s="146" t="s">
        <v>174</v>
      </c>
      <c r="G121" s="31"/>
      <c r="H121" s="31"/>
      <c r="I121" s="147"/>
      <c r="J121" s="31"/>
      <c r="K121" s="31"/>
      <c r="L121" s="32"/>
      <c r="M121" s="148"/>
      <c r="N121" s="149"/>
      <c r="O121" s="52"/>
      <c r="P121" s="52"/>
      <c r="Q121" s="52"/>
      <c r="R121" s="52"/>
      <c r="S121" s="52"/>
      <c r="T121" s="53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T121" s="16" t="s">
        <v>123</v>
      </c>
      <c r="AU121" s="16" t="s">
        <v>76</v>
      </c>
    </row>
    <row r="122" spans="1:65" s="2" customFormat="1">
      <c r="A122" s="31"/>
      <c r="B122" s="32"/>
      <c r="C122" s="31"/>
      <c r="D122" s="150" t="s">
        <v>125</v>
      </c>
      <c r="E122" s="31"/>
      <c r="F122" s="151" t="s">
        <v>175</v>
      </c>
      <c r="G122" s="31"/>
      <c r="H122" s="31"/>
      <c r="I122" s="147"/>
      <c r="J122" s="31"/>
      <c r="K122" s="31"/>
      <c r="L122" s="32"/>
      <c r="M122" s="148"/>
      <c r="N122" s="149"/>
      <c r="O122" s="52"/>
      <c r="P122" s="52"/>
      <c r="Q122" s="52"/>
      <c r="R122" s="52"/>
      <c r="S122" s="52"/>
      <c r="T122" s="53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T122" s="16" t="s">
        <v>125</v>
      </c>
      <c r="AU122" s="16" t="s">
        <v>76</v>
      </c>
    </row>
    <row r="123" spans="1:65" s="2" customFormat="1" ht="33" customHeight="1">
      <c r="A123" s="31"/>
      <c r="B123" s="131"/>
      <c r="C123" s="132" t="s">
        <v>114</v>
      </c>
      <c r="D123" s="132" t="s">
        <v>116</v>
      </c>
      <c r="E123" s="133" t="s">
        <v>176</v>
      </c>
      <c r="F123" s="134" t="s">
        <v>177</v>
      </c>
      <c r="G123" s="135" t="s">
        <v>172</v>
      </c>
      <c r="H123" s="136">
        <v>21.48</v>
      </c>
      <c r="I123" s="137"/>
      <c r="J123" s="138">
        <f>ROUND(I123*H123,2)</f>
        <v>0</v>
      </c>
      <c r="K123" s="134" t="s">
        <v>120</v>
      </c>
      <c r="L123" s="32"/>
      <c r="M123" s="139" t="s">
        <v>3</v>
      </c>
      <c r="N123" s="140" t="s">
        <v>40</v>
      </c>
      <c r="O123" s="52"/>
      <c r="P123" s="141">
        <f>O123*H123</f>
        <v>0</v>
      </c>
      <c r="Q123" s="141">
        <v>0</v>
      </c>
      <c r="R123" s="141">
        <f>Q123*H123</f>
        <v>0</v>
      </c>
      <c r="S123" s="141">
        <v>0</v>
      </c>
      <c r="T123" s="142">
        <f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143" t="s">
        <v>121</v>
      </c>
      <c r="AT123" s="143" t="s">
        <v>116</v>
      </c>
      <c r="AU123" s="143" t="s">
        <v>76</v>
      </c>
      <c r="AY123" s="16" t="s">
        <v>113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6" t="s">
        <v>74</v>
      </c>
      <c r="BK123" s="144">
        <f>ROUND(I123*H123,2)</f>
        <v>0</v>
      </c>
      <c r="BL123" s="16" t="s">
        <v>121</v>
      </c>
      <c r="BM123" s="143" t="s">
        <v>178</v>
      </c>
    </row>
    <row r="124" spans="1:65" s="2" customFormat="1" ht="39">
      <c r="A124" s="31"/>
      <c r="B124" s="32"/>
      <c r="C124" s="31"/>
      <c r="D124" s="145" t="s">
        <v>123</v>
      </c>
      <c r="E124" s="31"/>
      <c r="F124" s="146" t="s">
        <v>179</v>
      </c>
      <c r="G124" s="31"/>
      <c r="H124" s="31"/>
      <c r="I124" s="147"/>
      <c r="J124" s="31"/>
      <c r="K124" s="31"/>
      <c r="L124" s="32"/>
      <c r="M124" s="148"/>
      <c r="N124" s="149"/>
      <c r="O124" s="52"/>
      <c r="P124" s="52"/>
      <c r="Q124" s="52"/>
      <c r="R124" s="52"/>
      <c r="S124" s="52"/>
      <c r="T124" s="53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T124" s="16" t="s">
        <v>123</v>
      </c>
      <c r="AU124" s="16" t="s">
        <v>76</v>
      </c>
    </row>
    <row r="125" spans="1:65" s="2" customFormat="1">
      <c r="A125" s="31"/>
      <c r="B125" s="32"/>
      <c r="C125" s="31"/>
      <c r="D125" s="150" t="s">
        <v>125</v>
      </c>
      <c r="E125" s="31"/>
      <c r="F125" s="151" t="s">
        <v>180</v>
      </c>
      <c r="G125" s="31"/>
      <c r="H125" s="31"/>
      <c r="I125" s="147"/>
      <c r="J125" s="31"/>
      <c r="K125" s="31"/>
      <c r="L125" s="32"/>
      <c r="M125" s="148"/>
      <c r="N125" s="149"/>
      <c r="O125" s="52"/>
      <c r="P125" s="52"/>
      <c r="Q125" s="52"/>
      <c r="R125" s="52"/>
      <c r="S125" s="52"/>
      <c r="T125" s="53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T125" s="16" t="s">
        <v>125</v>
      </c>
      <c r="AU125" s="16" t="s">
        <v>76</v>
      </c>
    </row>
    <row r="126" spans="1:65" s="13" customFormat="1">
      <c r="B126" s="152"/>
      <c r="D126" s="145" t="s">
        <v>127</v>
      </c>
      <c r="F126" s="154" t="s">
        <v>181</v>
      </c>
      <c r="H126" s="155">
        <v>21.48</v>
      </c>
      <c r="I126" s="156"/>
      <c r="L126" s="152"/>
      <c r="M126" s="157"/>
      <c r="N126" s="158"/>
      <c r="O126" s="158"/>
      <c r="P126" s="158"/>
      <c r="Q126" s="158"/>
      <c r="R126" s="158"/>
      <c r="S126" s="158"/>
      <c r="T126" s="159"/>
      <c r="AT126" s="153" t="s">
        <v>127</v>
      </c>
      <c r="AU126" s="153" t="s">
        <v>76</v>
      </c>
      <c r="AV126" s="13" t="s">
        <v>76</v>
      </c>
      <c r="AW126" s="13" t="s">
        <v>4</v>
      </c>
      <c r="AX126" s="13" t="s">
        <v>74</v>
      </c>
      <c r="AY126" s="153" t="s">
        <v>113</v>
      </c>
    </row>
    <row r="127" spans="1:65" s="2" customFormat="1" ht="24.2" customHeight="1">
      <c r="A127" s="31"/>
      <c r="B127" s="131"/>
      <c r="C127" s="132" t="s">
        <v>182</v>
      </c>
      <c r="D127" s="132" t="s">
        <v>116</v>
      </c>
      <c r="E127" s="133" t="s">
        <v>183</v>
      </c>
      <c r="F127" s="134" t="s">
        <v>184</v>
      </c>
      <c r="G127" s="135" t="s">
        <v>172</v>
      </c>
      <c r="H127" s="136">
        <v>2.1480000000000001</v>
      </c>
      <c r="I127" s="137"/>
      <c r="J127" s="138">
        <f>ROUND(I127*H127,2)</f>
        <v>0</v>
      </c>
      <c r="K127" s="134" t="s">
        <v>120</v>
      </c>
      <c r="L127" s="32"/>
      <c r="M127" s="139" t="s">
        <v>3</v>
      </c>
      <c r="N127" s="140" t="s">
        <v>40</v>
      </c>
      <c r="O127" s="52"/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43" t="s">
        <v>121</v>
      </c>
      <c r="AT127" s="143" t="s">
        <v>116</v>
      </c>
      <c r="AU127" s="143" t="s">
        <v>76</v>
      </c>
      <c r="AY127" s="16" t="s">
        <v>113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6" t="s">
        <v>74</v>
      </c>
      <c r="BK127" s="144">
        <f>ROUND(I127*H127,2)</f>
        <v>0</v>
      </c>
      <c r="BL127" s="16" t="s">
        <v>121</v>
      </c>
      <c r="BM127" s="143" t="s">
        <v>185</v>
      </c>
    </row>
    <row r="128" spans="1:65" s="2" customFormat="1" ht="19.5">
      <c r="A128" s="31"/>
      <c r="B128" s="32"/>
      <c r="C128" s="31"/>
      <c r="D128" s="145" t="s">
        <v>123</v>
      </c>
      <c r="E128" s="31"/>
      <c r="F128" s="146" t="s">
        <v>186</v>
      </c>
      <c r="G128" s="31"/>
      <c r="H128" s="31"/>
      <c r="I128" s="147"/>
      <c r="J128" s="31"/>
      <c r="K128" s="31"/>
      <c r="L128" s="32"/>
      <c r="M128" s="148"/>
      <c r="N128" s="149"/>
      <c r="O128" s="52"/>
      <c r="P128" s="52"/>
      <c r="Q128" s="52"/>
      <c r="R128" s="52"/>
      <c r="S128" s="52"/>
      <c r="T128" s="53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6" t="s">
        <v>123</v>
      </c>
      <c r="AU128" s="16" t="s">
        <v>76</v>
      </c>
    </row>
    <row r="129" spans="1:65" s="2" customFormat="1">
      <c r="A129" s="31"/>
      <c r="B129" s="32"/>
      <c r="C129" s="31"/>
      <c r="D129" s="150" t="s">
        <v>125</v>
      </c>
      <c r="E129" s="31"/>
      <c r="F129" s="151" t="s">
        <v>187</v>
      </c>
      <c r="G129" s="31"/>
      <c r="H129" s="31"/>
      <c r="I129" s="147"/>
      <c r="J129" s="31"/>
      <c r="K129" s="31"/>
      <c r="L129" s="32"/>
      <c r="M129" s="148"/>
      <c r="N129" s="149"/>
      <c r="O129" s="52"/>
      <c r="P129" s="52"/>
      <c r="Q129" s="52"/>
      <c r="R129" s="52"/>
      <c r="S129" s="52"/>
      <c r="T129" s="53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T129" s="16" t="s">
        <v>125</v>
      </c>
      <c r="AU129" s="16" t="s">
        <v>76</v>
      </c>
    </row>
    <row r="130" spans="1:65" s="2" customFormat="1" ht="24.2" customHeight="1">
      <c r="A130" s="31"/>
      <c r="B130" s="131"/>
      <c r="C130" s="132" t="s">
        <v>188</v>
      </c>
      <c r="D130" s="132" t="s">
        <v>116</v>
      </c>
      <c r="E130" s="133" t="s">
        <v>189</v>
      </c>
      <c r="F130" s="134" t="s">
        <v>190</v>
      </c>
      <c r="G130" s="135" t="s">
        <v>172</v>
      </c>
      <c r="H130" s="136">
        <v>30.071999999999999</v>
      </c>
      <c r="I130" s="137"/>
      <c r="J130" s="138">
        <f>ROUND(I130*H130,2)</f>
        <v>0</v>
      </c>
      <c r="K130" s="134" t="s">
        <v>120</v>
      </c>
      <c r="L130" s="32"/>
      <c r="M130" s="139" t="s">
        <v>3</v>
      </c>
      <c r="N130" s="140" t="s">
        <v>40</v>
      </c>
      <c r="O130" s="52"/>
      <c r="P130" s="141">
        <f>O130*H130</f>
        <v>0</v>
      </c>
      <c r="Q130" s="141">
        <v>0</v>
      </c>
      <c r="R130" s="141">
        <f>Q130*H130</f>
        <v>0</v>
      </c>
      <c r="S130" s="141">
        <v>0</v>
      </c>
      <c r="T130" s="142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43" t="s">
        <v>121</v>
      </c>
      <c r="AT130" s="143" t="s">
        <v>116</v>
      </c>
      <c r="AU130" s="143" t="s">
        <v>76</v>
      </c>
      <c r="AY130" s="16" t="s">
        <v>113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6" t="s">
        <v>74</v>
      </c>
      <c r="BK130" s="144">
        <f>ROUND(I130*H130,2)</f>
        <v>0</v>
      </c>
      <c r="BL130" s="16" t="s">
        <v>121</v>
      </c>
      <c r="BM130" s="143" t="s">
        <v>191</v>
      </c>
    </row>
    <row r="131" spans="1:65" s="2" customFormat="1" ht="29.25">
      <c r="A131" s="31"/>
      <c r="B131" s="32"/>
      <c r="C131" s="31"/>
      <c r="D131" s="145" t="s">
        <v>123</v>
      </c>
      <c r="E131" s="31"/>
      <c r="F131" s="146" t="s">
        <v>192</v>
      </c>
      <c r="G131" s="31"/>
      <c r="H131" s="31"/>
      <c r="I131" s="147"/>
      <c r="J131" s="31"/>
      <c r="K131" s="31"/>
      <c r="L131" s="32"/>
      <c r="M131" s="148"/>
      <c r="N131" s="149"/>
      <c r="O131" s="52"/>
      <c r="P131" s="52"/>
      <c r="Q131" s="52"/>
      <c r="R131" s="52"/>
      <c r="S131" s="52"/>
      <c r="T131" s="53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6" t="s">
        <v>123</v>
      </c>
      <c r="AU131" s="16" t="s">
        <v>76</v>
      </c>
    </row>
    <row r="132" spans="1:65" s="2" customFormat="1">
      <c r="A132" s="31"/>
      <c r="B132" s="32"/>
      <c r="C132" s="31"/>
      <c r="D132" s="150" t="s">
        <v>125</v>
      </c>
      <c r="E132" s="31"/>
      <c r="F132" s="151" t="s">
        <v>193</v>
      </c>
      <c r="G132" s="31"/>
      <c r="H132" s="31"/>
      <c r="I132" s="147"/>
      <c r="J132" s="31"/>
      <c r="K132" s="31"/>
      <c r="L132" s="32"/>
      <c r="M132" s="148"/>
      <c r="N132" s="149"/>
      <c r="O132" s="52"/>
      <c r="P132" s="52"/>
      <c r="Q132" s="52"/>
      <c r="R132" s="52"/>
      <c r="S132" s="52"/>
      <c r="T132" s="53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T132" s="16" t="s">
        <v>125</v>
      </c>
      <c r="AU132" s="16" t="s">
        <v>76</v>
      </c>
    </row>
    <row r="133" spans="1:65" s="13" customFormat="1">
      <c r="B133" s="152"/>
      <c r="D133" s="145" t="s">
        <v>127</v>
      </c>
      <c r="F133" s="154" t="s">
        <v>194</v>
      </c>
      <c r="H133" s="155">
        <v>30.071999999999999</v>
      </c>
      <c r="I133" s="156"/>
      <c r="L133" s="152"/>
      <c r="M133" s="157"/>
      <c r="N133" s="158"/>
      <c r="O133" s="158"/>
      <c r="P133" s="158"/>
      <c r="Q133" s="158"/>
      <c r="R133" s="158"/>
      <c r="S133" s="158"/>
      <c r="T133" s="159"/>
      <c r="AT133" s="153" t="s">
        <v>127</v>
      </c>
      <c r="AU133" s="153" t="s">
        <v>76</v>
      </c>
      <c r="AV133" s="13" t="s">
        <v>76</v>
      </c>
      <c r="AW133" s="13" t="s">
        <v>4</v>
      </c>
      <c r="AX133" s="13" t="s">
        <v>74</v>
      </c>
      <c r="AY133" s="153" t="s">
        <v>113</v>
      </c>
    </row>
    <row r="134" spans="1:65" s="2" customFormat="1" ht="44.25" customHeight="1">
      <c r="A134" s="31"/>
      <c r="B134" s="131"/>
      <c r="C134" s="132" t="s">
        <v>9</v>
      </c>
      <c r="D134" s="132" t="s">
        <v>116</v>
      </c>
      <c r="E134" s="133" t="s">
        <v>195</v>
      </c>
      <c r="F134" s="134" t="s">
        <v>196</v>
      </c>
      <c r="G134" s="135" t="s">
        <v>172</v>
      </c>
      <c r="H134" s="136">
        <v>2.1480000000000001</v>
      </c>
      <c r="I134" s="137"/>
      <c r="J134" s="138">
        <f>ROUND(I134*H134,2)</f>
        <v>0</v>
      </c>
      <c r="K134" s="134" t="s">
        <v>120</v>
      </c>
      <c r="L134" s="32"/>
      <c r="M134" s="139" t="s">
        <v>3</v>
      </c>
      <c r="N134" s="140" t="s">
        <v>40</v>
      </c>
      <c r="O134" s="52"/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43" t="s">
        <v>121</v>
      </c>
      <c r="AT134" s="143" t="s">
        <v>116</v>
      </c>
      <c r="AU134" s="143" t="s">
        <v>76</v>
      </c>
      <c r="AY134" s="16" t="s">
        <v>113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6" t="s">
        <v>74</v>
      </c>
      <c r="BK134" s="144">
        <f>ROUND(I134*H134,2)</f>
        <v>0</v>
      </c>
      <c r="BL134" s="16" t="s">
        <v>121</v>
      </c>
      <c r="BM134" s="143" t="s">
        <v>197</v>
      </c>
    </row>
    <row r="135" spans="1:65" s="2" customFormat="1" ht="29.25">
      <c r="A135" s="31"/>
      <c r="B135" s="32"/>
      <c r="C135" s="31"/>
      <c r="D135" s="145" t="s">
        <v>123</v>
      </c>
      <c r="E135" s="31"/>
      <c r="F135" s="146" t="s">
        <v>198</v>
      </c>
      <c r="G135" s="31"/>
      <c r="H135" s="31"/>
      <c r="I135" s="147"/>
      <c r="J135" s="31"/>
      <c r="K135" s="31"/>
      <c r="L135" s="32"/>
      <c r="M135" s="148"/>
      <c r="N135" s="149"/>
      <c r="O135" s="52"/>
      <c r="P135" s="52"/>
      <c r="Q135" s="52"/>
      <c r="R135" s="52"/>
      <c r="S135" s="52"/>
      <c r="T135" s="53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T135" s="16" t="s">
        <v>123</v>
      </c>
      <c r="AU135" s="16" t="s">
        <v>76</v>
      </c>
    </row>
    <row r="136" spans="1:65" s="2" customFormat="1">
      <c r="A136" s="31"/>
      <c r="B136" s="32"/>
      <c r="C136" s="31"/>
      <c r="D136" s="150" t="s">
        <v>125</v>
      </c>
      <c r="E136" s="31"/>
      <c r="F136" s="151" t="s">
        <v>199</v>
      </c>
      <c r="G136" s="31"/>
      <c r="H136" s="31"/>
      <c r="I136" s="147"/>
      <c r="J136" s="31"/>
      <c r="K136" s="31"/>
      <c r="L136" s="32"/>
      <c r="M136" s="148"/>
      <c r="N136" s="149"/>
      <c r="O136" s="52"/>
      <c r="P136" s="52"/>
      <c r="Q136" s="52"/>
      <c r="R136" s="52"/>
      <c r="S136" s="52"/>
      <c r="T136" s="53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T136" s="16" t="s">
        <v>125</v>
      </c>
      <c r="AU136" s="16" t="s">
        <v>76</v>
      </c>
    </row>
    <row r="137" spans="1:65" s="12" customFormat="1" ht="25.9" customHeight="1">
      <c r="B137" s="118"/>
      <c r="D137" s="119" t="s">
        <v>68</v>
      </c>
      <c r="E137" s="120" t="s">
        <v>200</v>
      </c>
      <c r="F137" s="120" t="s">
        <v>201</v>
      </c>
      <c r="I137" s="121"/>
      <c r="J137" s="122">
        <f>BK137</f>
        <v>0</v>
      </c>
      <c r="L137" s="118"/>
      <c r="M137" s="123"/>
      <c r="N137" s="124"/>
      <c r="O137" s="124"/>
      <c r="P137" s="125">
        <f>P138+P149+P174+P202+P238+P243+P258+P272+P288+P319+P363+P366</f>
        <v>0</v>
      </c>
      <c r="Q137" s="124"/>
      <c r="R137" s="125">
        <f>R138+R149+R174+R202+R238+R243+R258+R272+R288+R319+R363+R366</f>
        <v>1.16600127</v>
      </c>
      <c r="S137" s="124"/>
      <c r="T137" s="126">
        <f>T138+T149+T174+T202+T238+T243+T258+T272+T288+T319+T363+T366</f>
        <v>0.10328881999999999</v>
      </c>
      <c r="AR137" s="119" t="s">
        <v>76</v>
      </c>
      <c r="AT137" s="127" t="s">
        <v>68</v>
      </c>
      <c r="AU137" s="127" t="s">
        <v>69</v>
      </c>
      <c r="AY137" s="119" t="s">
        <v>113</v>
      </c>
      <c r="BK137" s="128">
        <f>BK138+BK149+BK174+BK202+BK238+BK243+BK258+BK272+BK288+BK319+BK363+BK366</f>
        <v>0</v>
      </c>
    </row>
    <row r="138" spans="1:65" s="12" customFormat="1" ht="22.9" customHeight="1">
      <c r="B138" s="118"/>
      <c r="D138" s="119" t="s">
        <v>68</v>
      </c>
      <c r="E138" s="129" t="s">
        <v>202</v>
      </c>
      <c r="F138" s="129" t="s">
        <v>203</v>
      </c>
      <c r="I138" s="121"/>
      <c r="J138" s="130">
        <f>BK138</f>
        <v>0</v>
      </c>
      <c r="L138" s="118"/>
      <c r="M138" s="123"/>
      <c r="N138" s="124"/>
      <c r="O138" s="124"/>
      <c r="P138" s="125">
        <f>SUM(P139:P148)</f>
        <v>0</v>
      </c>
      <c r="Q138" s="124"/>
      <c r="R138" s="125">
        <f>SUM(R139:R148)</f>
        <v>1.0609E-2</v>
      </c>
      <c r="S138" s="124"/>
      <c r="T138" s="126">
        <f>SUM(T139:T148)</f>
        <v>0</v>
      </c>
      <c r="AR138" s="119" t="s">
        <v>76</v>
      </c>
      <c r="AT138" s="127" t="s">
        <v>68</v>
      </c>
      <c r="AU138" s="127" t="s">
        <v>74</v>
      </c>
      <c r="AY138" s="119" t="s">
        <v>113</v>
      </c>
      <c r="BK138" s="128">
        <f>SUM(BK139:BK148)</f>
        <v>0</v>
      </c>
    </row>
    <row r="139" spans="1:65" s="2" customFormat="1" ht="33" customHeight="1">
      <c r="A139" s="31"/>
      <c r="B139" s="131"/>
      <c r="C139" s="132" t="s">
        <v>204</v>
      </c>
      <c r="D139" s="132" t="s">
        <v>116</v>
      </c>
      <c r="E139" s="133" t="s">
        <v>205</v>
      </c>
      <c r="F139" s="134" t="s">
        <v>206</v>
      </c>
      <c r="G139" s="135" t="s">
        <v>119</v>
      </c>
      <c r="H139" s="136">
        <v>21.218</v>
      </c>
      <c r="I139" s="137"/>
      <c r="J139" s="138">
        <f>ROUND(I139*H139,2)</f>
        <v>0</v>
      </c>
      <c r="K139" s="134" t="s">
        <v>120</v>
      </c>
      <c r="L139" s="32"/>
      <c r="M139" s="139" t="s">
        <v>3</v>
      </c>
      <c r="N139" s="140" t="s">
        <v>40</v>
      </c>
      <c r="O139" s="52"/>
      <c r="P139" s="141">
        <f>O139*H139</f>
        <v>0</v>
      </c>
      <c r="Q139" s="141">
        <v>5.0000000000000001E-4</v>
      </c>
      <c r="R139" s="141">
        <f>Q139*H139</f>
        <v>1.0609E-2</v>
      </c>
      <c r="S139" s="141">
        <v>0</v>
      </c>
      <c r="T139" s="142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43" t="s">
        <v>207</v>
      </c>
      <c r="AT139" s="143" t="s">
        <v>116</v>
      </c>
      <c r="AU139" s="143" t="s">
        <v>76</v>
      </c>
      <c r="AY139" s="16" t="s">
        <v>113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6" t="s">
        <v>74</v>
      </c>
      <c r="BK139" s="144">
        <f>ROUND(I139*H139,2)</f>
        <v>0</v>
      </c>
      <c r="BL139" s="16" t="s">
        <v>207</v>
      </c>
      <c r="BM139" s="143" t="s">
        <v>208</v>
      </c>
    </row>
    <row r="140" spans="1:65" s="2" customFormat="1" ht="19.5">
      <c r="A140" s="31"/>
      <c r="B140" s="32"/>
      <c r="C140" s="31"/>
      <c r="D140" s="145" t="s">
        <v>123</v>
      </c>
      <c r="E140" s="31"/>
      <c r="F140" s="146" t="s">
        <v>209</v>
      </c>
      <c r="G140" s="31"/>
      <c r="H140" s="31"/>
      <c r="I140" s="147"/>
      <c r="J140" s="31"/>
      <c r="K140" s="31"/>
      <c r="L140" s="32"/>
      <c r="M140" s="148"/>
      <c r="N140" s="149"/>
      <c r="O140" s="52"/>
      <c r="P140" s="52"/>
      <c r="Q140" s="52"/>
      <c r="R140" s="52"/>
      <c r="S140" s="52"/>
      <c r="T140" s="53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T140" s="16" t="s">
        <v>123</v>
      </c>
      <c r="AU140" s="16" t="s">
        <v>76</v>
      </c>
    </row>
    <row r="141" spans="1:65" s="2" customFormat="1">
      <c r="A141" s="31"/>
      <c r="B141" s="32"/>
      <c r="C141" s="31"/>
      <c r="D141" s="150" t="s">
        <v>125</v>
      </c>
      <c r="E141" s="31"/>
      <c r="F141" s="151" t="s">
        <v>210</v>
      </c>
      <c r="G141" s="31"/>
      <c r="H141" s="31"/>
      <c r="I141" s="147"/>
      <c r="J141" s="31"/>
      <c r="K141" s="31"/>
      <c r="L141" s="32"/>
      <c r="M141" s="148"/>
      <c r="N141" s="149"/>
      <c r="O141" s="52"/>
      <c r="P141" s="52"/>
      <c r="Q141" s="52"/>
      <c r="R141" s="52"/>
      <c r="S141" s="52"/>
      <c r="T141" s="53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T141" s="16" t="s">
        <v>125</v>
      </c>
      <c r="AU141" s="16" t="s">
        <v>76</v>
      </c>
    </row>
    <row r="142" spans="1:65" s="13" customFormat="1">
      <c r="B142" s="152"/>
      <c r="D142" s="145" t="s">
        <v>127</v>
      </c>
      <c r="E142" s="153" t="s">
        <v>3</v>
      </c>
      <c r="F142" s="154" t="s">
        <v>166</v>
      </c>
      <c r="H142" s="155">
        <v>21.218</v>
      </c>
      <c r="I142" s="156"/>
      <c r="L142" s="152"/>
      <c r="M142" s="157"/>
      <c r="N142" s="158"/>
      <c r="O142" s="158"/>
      <c r="P142" s="158"/>
      <c r="Q142" s="158"/>
      <c r="R142" s="158"/>
      <c r="S142" s="158"/>
      <c r="T142" s="159"/>
      <c r="AT142" s="153" t="s">
        <v>127</v>
      </c>
      <c r="AU142" s="153" t="s">
        <v>76</v>
      </c>
      <c r="AV142" s="13" t="s">
        <v>76</v>
      </c>
      <c r="AW142" s="13" t="s">
        <v>31</v>
      </c>
      <c r="AX142" s="13" t="s">
        <v>74</v>
      </c>
      <c r="AY142" s="153" t="s">
        <v>113</v>
      </c>
    </row>
    <row r="143" spans="1:65" s="2" customFormat="1" ht="37.9" customHeight="1">
      <c r="A143" s="31"/>
      <c r="B143" s="131"/>
      <c r="C143" s="132" t="s">
        <v>211</v>
      </c>
      <c r="D143" s="132" t="s">
        <v>116</v>
      </c>
      <c r="E143" s="133" t="s">
        <v>212</v>
      </c>
      <c r="F143" s="134" t="s">
        <v>213</v>
      </c>
      <c r="G143" s="135" t="s">
        <v>172</v>
      </c>
      <c r="H143" s="136">
        <v>1.0999999999999999E-2</v>
      </c>
      <c r="I143" s="137"/>
      <c r="J143" s="138">
        <f>ROUND(I143*H143,2)</f>
        <v>0</v>
      </c>
      <c r="K143" s="134" t="s">
        <v>120</v>
      </c>
      <c r="L143" s="32"/>
      <c r="M143" s="139" t="s">
        <v>3</v>
      </c>
      <c r="N143" s="140" t="s">
        <v>40</v>
      </c>
      <c r="O143" s="52"/>
      <c r="P143" s="141">
        <f>O143*H143</f>
        <v>0</v>
      </c>
      <c r="Q143" s="141">
        <v>0</v>
      </c>
      <c r="R143" s="141">
        <f>Q143*H143</f>
        <v>0</v>
      </c>
      <c r="S143" s="141">
        <v>0</v>
      </c>
      <c r="T143" s="142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43" t="s">
        <v>207</v>
      </c>
      <c r="AT143" s="143" t="s">
        <v>116</v>
      </c>
      <c r="AU143" s="143" t="s">
        <v>76</v>
      </c>
      <c r="AY143" s="16" t="s">
        <v>113</v>
      </c>
      <c r="BE143" s="144">
        <f>IF(N143="základní",J143,0)</f>
        <v>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6" t="s">
        <v>74</v>
      </c>
      <c r="BK143" s="144">
        <f>ROUND(I143*H143,2)</f>
        <v>0</v>
      </c>
      <c r="BL143" s="16" t="s">
        <v>207</v>
      </c>
      <c r="BM143" s="143" t="s">
        <v>214</v>
      </c>
    </row>
    <row r="144" spans="1:65" s="2" customFormat="1" ht="39">
      <c r="A144" s="31"/>
      <c r="B144" s="32"/>
      <c r="C144" s="31"/>
      <c r="D144" s="145" t="s">
        <v>123</v>
      </c>
      <c r="E144" s="31"/>
      <c r="F144" s="146" t="s">
        <v>215</v>
      </c>
      <c r="G144" s="31"/>
      <c r="H144" s="31"/>
      <c r="I144" s="147"/>
      <c r="J144" s="31"/>
      <c r="K144" s="31"/>
      <c r="L144" s="32"/>
      <c r="M144" s="148"/>
      <c r="N144" s="149"/>
      <c r="O144" s="52"/>
      <c r="P144" s="52"/>
      <c r="Q144" s="52"/>
      <c r="R144" s="52"/>
      <c r="S144" s="52"/>
      <c r="T144" s="53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T144" s="16" t="s">
        <v>123</v>
      </c>
      <c r="AU144" s="16" t="s">
        <v>76</v>
      </c>
    </row>
    <row r="145" spans="1:65" s="2" customFormat="1">
      <c r="A145" s="31"/>
      <c r="B145" s="32"/>
      <c r="C145" s="31"/>
      <c r="D145" s="150" t="s">
        <v>125</v>
      </c>
      <c r="E145" s="31"/>
      <c r="F145" s="151" t="s">
        <v>216</v>
      </c>
      <c r="G145" s="31"/>
      <c r="H145" s="31"/>
      <c r="I145" s="147"/>
      <c r="J145" s="31"/>
      <c r="K145" s="31"/>
      <c r="L145" s="32"/>
      <c r="M145" s="148"/>
      <c r="N145" s="149"/>
      <c r="O145" s="52"/>
      <c r="P145" s="52"/>
      <c r="Q145" s="52"/>
      <c r="R145" s="52"/>
      <c r="S145" s="52"/>
      <c r="T145" s="53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T145" s="16" t="s">
        <v>125</v>
      </c>
      <c r="AU145" s="16" t="s">
        <v>76</v>
      </c>
    </row>
    <row r="146" spans="1:65" s="2" customFormat="1" ht="33" customHeight="1">
      <c r="A146" s="31"/>
      <c r="B146" s="131"/>
      <c r="C146" s="132" t="s">
        <v>217</v>
      </c>
      <c r="D146" s="132" t="s">
        <v>116</v>
      </c>
      <c r="E146" s="133" t="s">
        <v>218</v>
      </c>
      <c r="F146" s="134" t="s">
        <v>219</v>
      </c>
      <c r="G146" s="135" t="s">
        <v>172</v>
      </c>
      <c r="H146" s="136">
        <v>1.0999999999999999E-2</v>
      </c>
      <c r="I146" s="137"/>
      <c r="J146" s="138">
        <f>ROUND(I146*H146,2)</f>
        <v>0</v>
      </c>
      <c r="K146" s="134" t="s">
        <v>120</v>
      </c>
      <c r="L146" s="32"/>
      <c r="M146" s="139" t="s">
        <v>3</v>
      </c>
      <c r="N146" s="140" t="s">
        <v>40</v>
      </c>
      <c r="O146" s="52"/>
      <c r="P146" s="141">
        <f>O146*H146</f>
        <v>0</v>
      </c>
      <c r="Q146" s="141">
        <v>0</v>
      </c>
      <c r="R146" s="141">
        <f>Q146*H146</f>
        <v>0</v>
      </c>
      <c r="S146" s="141">
        <v>0</v>
      </c>
      <c r="T146" s="142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43" t="s">
        <v>207</v>
      </c>
      <c r="AT146" s="143" t="s">
        <v>116</v>
      </c>
      <c r="AU146" s="143" t="s">
        <v>76</v>
      </c>
      <c r="AY146" s="16" t="s">
        <v>113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6" t="s">
        <v>74</v>
      </c>
      <c r="BK146" s="144">
        <f>ROUND(I146*H146,2)</f>
        <v>0</v>
      </c>
      <c r="BL146" s="16" t="s">
        <v>207</v>
      </c>
      <c r="BM146" s="143" t="s">
        <v>220</v>
      </c>
    </row>
    <row r="147" spans="1:65" s="2" customFormat="1" ht="39">
      <c r="A147" s="31"/>
      <c r="B147" s="32"/>
      <c r="C147" s="31"/>
      <c r="D147" s="145" t="s">
        <v>123</v>
      </c>
      <c r="E147" s="31"/>
      <c r="F147" s="146" t="s">
        <v>221</v>
      </c>
      <c r="G147" s="31"/>
      <c r="H147" s="31"/>
      <c r="I147" s="147"/>
      <c r="J147" s="31"/>
      <c r="K147" s="31"/>
      <c r="L147" s="32"/>
      <c r="M147" s="148"/>
      <c r="N147" s="149"/>
      <c r="O147" s="52"/>
      <c r="P147" s="52"/>
      <c r="Q147" s="52"/>
      <c r="R147" s="52"/>
      <c r="S147" s="52"/>
      <c r="T147" s="53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T147" s="16" t="s">
        <v>123</v>
      </c>
      <c r="AU147" s="16" t="s">
        <v>76</v>
      </c>
    </row>
    <row r="148" spans="1:65" s="2" customFormat="1">
      <c r="A148" s="31"/>
      <c r="B148" s="32"/>
      <c r="C148" s="31"/>
      <c r="D148" s="150" t="s">
        <v>125</v>
      </c>
      <c r="E148" s="31"/>
      <c r="F148" s="151" t="s">
        <v>222</v>
      </c>
      <c r="G148" s="31"/>
      <c r="H148" s="31"/>
      <c r="I148" s="147"/>
      <c r="J148" s="31"/>
      <c r="K148" s="31"/>
      <c r="L148" s="32"/>
      <c r="M148" s="148"/>
      <c r="N148" s="149"/>
      <c r="O148" s="52"/>
      <c r="P148" s="52"/>
      <c r="Q148" s="52"/>
      <c r="R148" s="52"/>
      <c r="S148" s="52"/>
      <c r="T148" s="53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T148" s="16" t="s">
        <v>125</v>
      </c>
      <c r="AU148" s="16" t="s">
        <v>76</v>
      </c>
    </row>
    <row r="149" spans="1:65" s="12" customFormat="1" ht="22.9" customHeight="1">
      <c r="B149" s="118"/>
      <c r="D149" s="119" t="s">
        <v>68</v>
      </c>
      <c r="E149" s="129" t="s">
        <v>223</v>
      </c>
      <c r="F149" s="129" t="s">
        <v>224</v>
      </c>
      <c r="I149" s="121"/>
      <c r="J149" s="130">
        <f>BK149</f>
        <v>0</v>
      </c>
      <c r="L149" s="118"/>
      <c r="M149" s="123"/>
      <c r="N149" s="124"/>
      <c r="O149" s="124"/>
      <c r="P149" s="125">
        <f>SUM(P150:P173)</f>
        <v>0</v>
      </c>
      <c r="Q149" s="124"/>
      <c r="R149" s="125">
        <f>SUM(R150:R173)</f>
        <v>5.6500000000000005E-3</v>
      </c>
      <c r="S149" s="124"/>
      <c r="T149" s="126">
        <f>SUM(T150:T173)</f>
        <v>4.2849999999999999E-2</v>
      </c>
      <c r="AR149" s="119" t="s">
        <v>76</v>
      </c>
      <c r="AT149" s="127" t="s">
        <v>68</v>
      </c>
      <c r="AU149" s="127" t="s">
        <v>74</v>
      </c>
      <c r="AY149" s="119" t="s">
        <v>113</v>
      </c>
      <c r="BK149" s="128">
        <f>SUM(BK150:BK173)</f>
        <v>0</v>
      </c>
    </row>
    <row r="150" spans="1:65" s="2" customFormat="1" ht="16.5" customHeight="1">
      <c r="A150" s="31"/>
      <c r="B150" s="131"/>
      <c r="C150" s="132" t="s">
        <v>207</v>
      </c>
      <c r="D150" s="132" t="s">
        <v>116</v>
      </c>
      <c r="E150" s="133" t="s">
        <v>225</v>
      </c>
      <c r="F150" s="134" t="s">
        <v>226</v>
      </c>
      <c r="G150" s="135" t="s">
        <v>227</v>
      </c>
      <c r="H150" s="136">
        <v>1</v>
      </c>
      <c r="I150" s="137"/>
      <c r="J150" s="138">
        <f>ROUND(I150*H150,2)</f>
        <v>0</v>
      </c>
      <c r="K150" s="134" t="s">
        <v>120</v>
      </c>
      <c r="L150" s="32"/>
      <c r="M150" s="139" t="s">
        <v>3</v>
      </c>
      <c r="N150" s="140" t="s">
        <v>40</v>
      </c>
      <c r="O150" s="52"/>
      <c r="P150" s="141">
        <f>O150*H150</f>
        <v>0</v>
      </c>
      <c r="Q150" s="141">
        <v>0</v>
      </c>
      <c r="R150" s="141">
        <f>Q150*H150</f>
        <v>0</v>
      </c>
      <c r="S150" s="141">
        <v>0</v>
      </c>
      <c r="T150" s="142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43" t="s">
        <v>207</v>
      </c>
      <c r="AT150" s="143" t="s">
        <v>116</v>
      </c>
      <c r="AU150" s="143" t="s">
        <v>76</v>
      </c>
      <c r="AY150" s="16" t="s">
        <v>113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6" t="s">
        <v>74</v>
      </c>
      <c r="BK150" s="144">
        <f>ROUND(I150*H150,2)</f>
        <v>0</v>
      </c>
      <c r="BL150" s="16" t="s">
        <v>207</v>
      </c>
      <c r="BM150" s="143" t="s">
        <v>228</v>
      </c>
    </row>
    <row r="151" spans="1:65" s="2" customFormat="1">
      <c r="A151" s="31"/>
      <c r="B151" s="32"/>
      <c r="C151" s="31"/>
      <c r="D151" s="145" t="s">
        <v>123</v>
      </c>
      <c r="E151" s="31"/>
      <c r="F151" s="146" t="s">
        <v>229</v>
      </c>
      <c r="G151" s="31"/>
      <c r="H151" s="31"/>
      <c r="I151" s="147"/>
      <c r="J151" s="31"/>
      <c r="K151" s="31"/>
      <c r="L151" s="32"/>
      <c r="M151" s="148"/>
      <c r="N151" s="149"/>
      <c r="O151" s="52"/>
      <c r="P151" s="52"/>
      <c r="Q151" s="52"/>
      <c r="R151" s="52"/>
      <c r="S151" s="52"/>
      <c r="T151" s="53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T151" s="16" t="s">
        <v>123</v>
      </c>
      <c r="AU151" s="16" t="s">
        <v>76</v>
      </c>
    </row>
    <row r="152" spans="1:65" s="2" customFormat="1">
      <c r="A152" s="31"/>
      <c r="B152" s="32"/>
      <c r="C152" s="31"/>
      <c r="D152" s="150" t="s">
        <v>125</v>
      </c>
      <c r="E152" s="31"/>
      <c r="F152" s="151" t="s">
        <v>230</v>
      </c>
      <c r="G152" s="31"/>
      <c r="H152" s="31"/>
      <c r="I152" s="147"/>
      <c r="J152" s="31"/>
      <c r="K152" s="31"/>
      <c r="L152" s="32"/>
      <c r="M152" s="148"/>
      <c r="N152" s="149"/>
      <c r="O152" s="52"/>
      <c r="P152" s="52"/>
      <c r="Q152" s="52"/>
      <c r="R152" s="52"/>
      <c r="S152" s="52"/>
      <c r="T152" s="53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T152" s="16" t="s">
        <v>125</v>
      </c>
      <c r="AU152" s="16" t="s">
        <v>76</v>
      </c>
    </row>
    <row r="153" spans="1:65" s="2" customFormat="1" ht="16.5" customHeight="1">
      <c r="A153" s="31"/>
      <c r="B153" s="131"/>
      <c r="C153" s="132" t="s">
        <v>231</v>
      </c>
      <c r="D153" s="132" t="s">
        <v>116</v>
      </c>
      <c r="E153" s="133" t="s">
        <v>232</v>
      </c>
      <c r="F153" s="134" t="s">
        <v>233</v>
      </c>
      <c r="G153" s="135" t="s">
        <v>227</v>
      </c>
      <c r="H153" s="136">
        <v>1</v>
      </c>
      <c r="I153" s="137"/>
      <c r="J153" s="138">
        <f>ROUND(I153*H153,2)</f>
        <v>0</v>
      </c>
      <c r="K153" s="134" t="s">
        <v>120</v>
      </c>
      <c r="L153" s="32"/>
      <c r="M153" s="139" t="s">
        <v>3</v>
      </c>
      <c r="N153" s="140" t="s">
        <v>40</v>
      </c>
      <c r="O153" s="52"/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43" t="s">
        <v>207</v>
      </c>
      <c r="AT153" s="143" t="s">
        <v>116</v>
      </c>
      <c r="AU153" s="143" t="s">
        <v>76</v>
      </c>
      <c r="AY153" s="16" t="s">
        <v>113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6" t="s">
        <v>74</v>
      </c>
      <c r="BK153" s="144">
        <f>ROUND(I153*H153,2)</f>
        <v>0</v>
      </c>
      <c r="BL153" s="16" t="s">
        <v>207</v>
      </c>
      <c r="BM153" s="143" t="s">
        <v>234</v>
      </c>
    </row>
    <row r="154" spans="1:65" s="2" customFormat="1">
      <c r="A154" s="31"/>
      <c r="B154" s="32"/>
      <c r="C154" s="31"/>
      <c r="D154" s="145" t="s">
        <v>123</v>
      </c>
      <c r="E154" s="31"/>
      <c r="F154" s="146" t="s">
        <v>235</v>
      </c>
      <c r="G154" s="31"/>
      <c r="H154" s="31"/>
      <c r="I154" s="147"/>
      <c r="J154" s="31"/>
      <c r="K154" s="31"/>
      <c r="L154" s="32"/>
      <c r="M154" s="148"/>
      <c r="N154" s="149"/>
      <c r="O154" s="52"/>
      <c r="P154" s="52"/>
      <c r="Q154" s="52"/>
      <c r="R154" s="52"/>
      <c r="S154" s="52"/>
      <c r="T154" s="53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T154" s="16" t="s">
        <v>123</v>
      </c>
      <c r="AU154" s="16" t="s">
        <v>76</v>
      </c>
    </row>
    <row r="155" spans="1:65" s="2" customFormat="1">
      <c r="A155" s="31"/>
      <c r="B155" s="32"/>
      <c r="C155" s="31"/>
      <c r="D155" s="150" t="s">
        <v>125</v>
      </c>
      <c r="E155" s="31"/>
      <c r="F155" s="151" t="s">
        <v>236</v>
      </c>
      <c r="G155" s="31"/>
      <c r="H155" s="31"/>
      <c r="I155" s="147"/>
      <c r="J155" s="31"/>
      <c r="K155" s="31"/>
      <c r="L155" s="32"/>
      <c r="M155" s="148"/>
      <c r="N155" s="149"/>
      <c r="O155" s="52"/>
      <c r="P155" s="52"/>
      <c r="Q155" s="52"/>
      <c r="R155" s="52"/>
      <c r="S155" s="52"/>
      <c r="T155" s="53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T155" s="16" t="s">
        <v>125</v>
      </c>
      <c r="AU155" s="16" t="s">
        <v>76</v>
      </c>
    </row>
    <row r="156" spans="1:65" s="2" customFormat="1" ht="16.5" customHeight="1">
      <c r="A156" s="31"/>
      <c r="B156" s="131"/>
      <c r="C156" s="132" t="s">
        <v>237</v>
      </c>
      <c r="D156" s="132" t="s">
        <v>116</v>
      </c>
      <c r="E156" s="133" t="s">
        <v>238</v>
      </c>
      <c r="F156" s="134" t="s">
        <v>239</v>
      </c>
      <c r="G156" s="135" t="s">
        <v>227</v>
      </c>
      <c r="H156" s="136">
        <v>1</v>
      </c>
      <c r="I156" s="137"/>
      <c r="J156" s="138">
        <f>ROUND(I156*H156,2)</f>
        <v>0</v>
      </c>
      <c r="K156" s="134" t="s">
        <v>120</v>
      </c>
      <c r="L156" s="32"/>
      <c r="M156" s="139" t="s">
        <v>3</v>
      </c>
      <c r="N156" s="140" t="s">
        <v>40</v>
      </c>
      <c r="O156" s="52"/>
      <c r="P156" s="141">
        <f>O156*H156</f>
        <v>0</v>
      </c>
      <c r="Q156" s="141">
        <v>2.7E-4</v>
      </c>
      <c r="R156" s="141">
        <f>Q156*H156</f>
        <v>2.7E-4</v>
      </c>
      <c r="S156" s="141">
        <v>0</v>
      </c>
      <c r="T156" s="142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43" t="s">
        <v>207</v>
      </c>
      <c r="AT156" s="143" t="s">
        <v>116</v>
      </c>
      <c r="AU156" s="143" t="s">
        <v>76</v>
      </c>
      <c r="AY156" s="16" t="s">
        <v>113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6" t="s">
        <v>74</v>
      </c>
      <c r="BK156" s="144">
        <f>ROUND(I156*H156,2)</f>
        <v>0</v>
      </c>
      <c r="BL156" s="16" t="s">
        <v>207</v>
      </c>
      <c r="BM156" s="143" t="s">
        <v>240</v>
      </c>
    </row>
    <row r="157" spans="1:65" s="2" customFormat="1" ht="19.5">
      <c r="A157" s="31"/>
      <c r="B157" s="32"/>
      <c r="C157" s="31"/>
      <c r="D157" s="145" t="s">
        <v>123</v>
      </c>
      <c r="E157" s="31"/>
      <c r="F157" s="146" t="s">
        <v>241</v>
      </c>
      <c r="G157" s="31"/>
      <c r="H157" s="31"/>
      <c r="I157" s="147"/>
      <c r="J157" s="31"/>
      <c r="K157" s="31"/>
      <c r="L157" s="32"/>
      <c r="M157" s="148"/>
      <c r="N157" s="149"/>
      <c r="O157" s="52"/>
      <c r="P157" s="52"/>
      <c r="Q157" s="52"/>
      <c r="R157" s="52"/>
      <c r="S157" s="52"/>
      <c r="T157" s="53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T157" s="16" t="s">
        <v>123</v>
      </c>
      <c r="AU157" s="16" t="s">
        <v>76</v>
      </c>
    </row>
    <row r="158" spans="1:65" s="2" customFormat="1">
      <c r="A158" s="31"/>
      <c r="B158" s="32"/>
      <c r="C158" s="31"/>
      <c r="D158" s="150" t="s">
        <v>125</v>
      </c>
      <c r="E158" s="31"/>
      <c r="F158" s="151" t="s">
        <v>242</v>
      </c>
      <c r="G158" s="31"/>
      <c r="H158" s="31"/>
      <c r="I158" s="147"/>
      <c r="J158" s="31"/>
      <c r="K158" s="31"/>
      <c r="L158" s="32"/>
      <c r="M158" s="148"/>
      <c r="N158" s="149"/>
      <c r="O158" s="52"/>
      <c r="P158" s="52"/>
      <c r="Q158" s="52"/>
      <c r="R158" s="52"/>
      <c r="S158" s="52"/>
      <c r="T158" s="53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T158" s="16" t="s">
        <v>125</v>
      </c>
      <c r="AU158" s="16" t="s">
        <v>76</v>
      </c>
    </row>
    <row r="159" spans="1:65" s="2" customFormat="1" ht="16.5" customHeight="1">
      <c r="A159" s="31"/>
      <c r="B159" s="131"/>
      <c r="C159" s="132" t="s">
        <v>243</v>
      </c>
      <c r="D159" s="132" t="s">
        <v>116</v>
      </c>
      <c r="E159" s="133" t="s">
        <v>244</v>
      </c>
      <c r="F159" s="134" t="s">
        <v>245</v>
      </c>
      <c r="G159" s="135" t="s">
        <v>227</v>
      </c>
      <c r="H159" s="136">
        <v>1</v>
      </c>
      <c r="I159" s="137"/>
      <c r="J159" s="138">
        <f>ROUND(I159*H159,2)</f>
        <v>0</v>
      </c>
      <c r="K159" s="134" t="s">
        <v>120</v>
      </c>
      <c r="L159" s="32"/>
      <c r="M159" s="139" t="s">
        <v>3</v>
      </c>
      <c r="N159" s="140" t="s">
        <v>40</v>
      </c>
      <c r="O159" s="52"/>
      <c r="P159" s="141">
        <f>O159*H159</f>
        <v>0</v>
      </c>
      <c r="Q159" s="141">
        <v>1E-3</v>
      </c>
      <c r="R159" s="141">
        <f>Q159*H159</f>
        <v>1E-3</v>
      </c>
      <c r="S159" s="141">
        <v>0</v>
      </c>
      <c r="T159" s="142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43" t="s">
        <v>207</v>
      </c>
      <c r="AT159" s="143" t="s">
        <v>116</v>
      </c>
      <c r="AU159" s="143" t="s">
        <v>76</v>
      </c>
      <c r="AY159" s="16" t="s">
        <v>113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6" t="s">
        <v>74</v>
      </c>
      <c r="BK159" s="144">
        <f>ROUND(I159*H159,2)</f>
        <v>0</v>
      </c>
      <c r="BL159" s="16" t="s">
        <v>207</v>
      </c>
      <c r="BM159" s="143" t="s">
        <v>246</v>
      </c>
    </row>
    <row r="160" spans="1:65" s="2" customFormat="1" ht="19.5">
      <c r="A160" s="31"/>
      <c r="B160" s="32"/>
      <c r="C160" s="31"/>
      <c r="D160" s="145" t="s">
        <v>123</v>
      </c>
      <c r="E160" s="31"/>
      <c r="F160" s="146" t="s">
        <v>247</v>
      </c>
      <c r="G160" s="31"/>
      <c r="H160" s="31"/>
      <c r="I160" s="147"/>
      <c r="J160" s="31"/>
      <c r="K160" s="31"/>
      <c r="L160" s="32"/>
      <c r="M160" s="148"/>
      <c r="N160" s="149"/>
      <c r="O160" s="52"/>
      <c r="P160" s="52"/>
      <c r="Q160" s="52"/>
      <c r="R160" s="52"/>
      <c r="S160" s="52"/>
      <c r="T160" s="53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T160" s="16" t="s">
        <v>123</v>
      </c>
      <c r="AU160" s="16" t="s">
        <v>76</v>
      </c>
    </row>
    <row r="161" spans="1:65" s="2" customFormat="1">
      <c r="A161" s="31"/>
      <c r="B161" s="32"/>
      <c r="C161" s="31"/>
      <c r="D161" s="150" t="s">
        <v>125</v>
      </c>
      <c r="E161" s="31"/>
      <c r="F161" s="151" t="s">
        <v>248</v>
      </c>
      <c r="G161" s="31"/>
      <c r="H161" s="31"/>
      <c r="I161" s="147"/>
      <c r="J161" s="31"/>
      <c r="K161" s="31"/>
      <c r="L161" s="32"/>
      <c r="M161" s="148"/>
      <c r="N161" s="149"/>
      <c r="O161" s="52"/>
      <c r="P161" s="52"/>
      <c r="Q161" s="52"/>
      <c r="R161" s="52"/>
      <c r="S161" s="52"/>
      <c r="T161" s="53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T161" s="16" t="s">
        <v>125</v>
      </c>
      <c r="AU161" s="16" t="s">
        <v>76</v>
      </c>
    </row>
    <row r="162" spans="1:65" s="2" customFormat="1" ht="24.2" customHeight="1">
      <c r="A162" s="31"/>
      <c r="B162" s="131"/>
      <c r="C162" s="132" t="s">
        <v>249</v>
      </c>
      <c r="D162" s="132" t="s">
        <v>116</v>
      </c>
      <c r="E162" s="133" t="s">
        <v>250</v>
      </c>
      <c r="F162" s="134" t="s">
        <v>251</v>
      </c>
      <c r="G162" s="135" t="s">
        <v>227</v>
      </c>
      <c r="H162" s="136">
        <v>1</v>
      </c>
      <c r="I162" s="137"/>
      <c r="J162" s="138">
        <f>ROUND(I162*H162,2)</f>
        <v>0</v>
      </c>
      <c r="K162" s="134" t="s">
        <v>120</v>
      </c>
      <c r="L162" s="32"/>
      <c r="M162" s="139" t="s">
        <v>3</v>
      </c>
      <c r="N162" s="140" t="s">
        <v>40</v>
      </c>
      <c r="O162" s="52"/>
      <c r="P162" s="141">
        <f>O162*H162</f>
        <v>0</v>
      </c>
      <c r="Q162" s="141">
        <v>0</v>
      </c>
      <c r="R162" s="141">
        <f>Q162*H162</f>
        <v>0</v>
      </c>
      <c r="S162" s="141">
        <v>4.2849999999999999E-2</v>
      </c>
      <c r="T162" s="142">
        <f>S162*H162</f>
        <v>4.2849999999999999E-2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43" t="s">
        <v>207</v>
      </c>
      <c r="AT162" s="143" t="s">
        <v>116</v>
      </c>
      <c r="AU162" s="143" t="s">
        <v>76</v>
      </c>
      <c r="AY162" s="16" t="s">
        <v>113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6" t="s">
        <v>74</v>
      </c>
      <c r="BK162" s="144">
        <f>ROUND(I162*H162,2)</f>
        <v>0</v>
      </c>
      <c r="BL162" s="16" t="s">
        <v>207</v>
      </c>
      <c r="BM162" s="143" t="s">
        <v>252</v>
      </c>
    </row>
    <row r="163" spans="1:65" s="2" customFormat="1" ht="19.5">
      <c r="A163" s="31"/>
      <c r="B163" s="32"/>
      <c r="C163" s="31"/>
      <c r="D163" s="145" t="s">
        <v>123</v>
      </c>
      <c r="E163" s="31"/>
      <c r="F163" s="146" t="s">
        <v>253</v>
      </c>
      <c r="G163" s="31"/>
      <c r="H163" s="31"/>
      <c r="I163" s="147"/>
      <c r="J163" s="31"/>
      <c r="K163" s="31"/>
      <c r="L163" s="32"/>
      <c r="M163" s="148"/>
      <c r="N163" s="149"/>
      <c r="O163" s="52"/>
      <c r="P163" s="52"/>
      <c r="Q163" s="52"/>
      <c r="R163" s="52"/>
      <c r="S163" s="52"/>
      <c r="T163" s="53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T163" s="16" t="s">
        <v>123</v>
      </c>
      <c r="AU163" s="16" t="s">
        <v>76</v>
      </c>
    </row>
    <row r="164" spans="1:65" s="2" customFormat="1">
      <c r="A164" s="31"/>
      <c r="B164" s="32"/>
      <c r="C164" s="31"/>
      <c r="D164" s="150" t="s">
        <v>125</v>
      </c>
      <c r="E164" s="31"/>
      <c r="F164" s="151" t="s">
        <v>254</v>
      </c>
      <c r="G164" s="31"/>
      <c r="H164" s="31"/>
      <c r="I164" s="147"/>
      <c r="J164" s="31"/>
      <c r="K164" s="31"/>
      <c r="L164" s="32"/>
      <c r="M164" s="148"/>
      <c r="N164" s="149"/>
      <c r="O164" s="52"/>
      <c r="P164" s="52"/>
      <c r="Q164" s="52"/>
      <c r="R164" s="52"/>
      <c r="S164" s="52"/>
      <c r="T164" s="53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T164" s="16" t="s">
        <v>125</v>
      </c>
      <c r="AU164" s="16" t="s">
        <v>76</v>
      </c>
    </row>
    <row r="165" spans="1:65" s="2" customFormat="1" ht="24.2" customHeight="1">
      <c r="A165" s="31"/>
      <c r="B165" s="131"/>
      <c r="C165" s="132" t="s">
        <v>8</v>
      </c>
      <c r="D165" s="132" t="s">
        <v>116</v>
      </c>
      <c r="E165" s="133" t="s">
        <v>255</v>
      </c>
      <c r="F165" s="134" t="s">
        <v>256</v>
      </c>
      <c r="G165" s="135" t="s">
        <v>227</v>
      </c>
      <c r="H165" s="136">
        <v>1</v>
      </c>
      <c r="I165" s="137"/>
      <c r="J165" s="138">
        <f>ROUND(I165*H165,2)</f>
        <v>0</v>
      </c>
      <c r="K165" s="134" t="s">
        <v>120</v>
      </c>
      <c r="L165" s="32"/>
      <c r="M165" s="139" t="s">
        <v>3</v>
      </c>
      <c r="N165" s="140" t="s">
        <v>40</v>
      </c>
      <c r="O165" s="52"/>
      <c r="P165" s="141">
        <f>O165*H165</f>
        <v>0</v>
      </c>
      <c r="Q165" s="141">
        <v>4.3800000000000002E-3</v>
      </c>
      <c r="R165" s="141">
        <f>Q165*H165</f>
        <v>4.3800000000000002E-3</v>
      </c>
      <c r="S165" s="141">
        <v>0</v>
      </c>
      <c r="T165" s="142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43" t="s">
        <v>207</v>
      </c>
      <c r="AT165" s="143" t="s">
        <v>116</v>
      </c>
      <c r="AU165" s="143" t="s">
        <v>76</v>
      </c>
      <c r="AY165" s="16" t="s">
        <v>113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6" t="s">
        <v>74</v>
      </c>
      <c r="BK165" s="144">
        <f>ROUND(I165*H165,2)</f>
        <v>0</v>
      </c>
      <c r="BL165" s="16" t="s">
        <v>207</v>
      </c>
      <c r="BM165" s="143" t="s">
        <v>257</v>
      </c>
    </row>
    <row r="166" spans="1:65" s="2" customFormat="1" ht="19.5">
      <c r="A166" s="31"/>
      <c r="B166" s="32"/>
      <c r="C166" s="31"/>
      <c r="D166" s="145" t="s">
        <v>123</v>
      </c>
      <c r="E166" s="31"/>
      <c r="F166" s="146" t="s">
        <v>258</v>
      </c>
      <c r="G166" s="31"/>
      <c r="H166" s="31"/>
      <c r="I166" s="147"/>
      <c r="J166" s="31"/>
      <c r="K166" s="31"/>
      <c r="L166" s="32"/>
      <c r="M166" s="148"/>
      <c r="N166" s="149"/>
      <c r="O166" s="52"/>
      <c r="P166" s="52"/>
      <c r="Q166" s="52"/>
      <c r="R166" s="52"/>
      <c r="S166" s="52"/>
      <c r="T166" s="53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T166" s="16" t="s">
        <v>123</v>
      </c>
      <c r="AU166" s="16" t="s">
        <v>76</v>
      </c>
    </row>
    <row r="167" spans="1:65" s="2" customFormat="1">
      <c r="A167" s="31"/>
      <c r="B167" s="32"/>
      <c r="C167" s="31"/>
      <c r="D167" s="150" t="s">
        <v>125</v>
      </c>
      <c r="E167" s="31"/>
      <c r="F167" s="151" t="s">
        <v>259</v>
      </c>
      <c r="G167" s="31"/>
      <c r="H167" s="31"/>
      <c r="I167" s="147"/>
      <c r="J167" s="31"/>
      <c r="K167" s="31"/>
      <c r="L167" s="32"/>
      <c r="M167" s="148"/>
      <c r="N167" s="149"/>
      <c r="O167" s="52"/>
      <c r="P167" s="52"/>
      <c r="Q167" s="52"/>
      <c r="R167" s="52"/>
      <c r="S167" s="52"/>
      <c r="T167" s="53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T167" s="16" t="s">
        <v>125</v>
      </c>
      <c r="AU167" s="16" t="s">
        <v>76</v>
      </c>
    </row>
    <row r="168" spans="1:65" s="2" customFormat="1" ht="24.2" customHeight="1">
      <c r="A168" s="31"/>
      <c r="B168" s="131"/>
      <c r="C168" s="132" t="s">
        <v>260</v>
      </c>
      <c r="D168" s="132" t="s">
        <v>116</v>
      </c>
      <c r="E168" s="133" t="s">
        <v>261</v>
      </c>
      <c r="F168" s="134" t="s">
        <v>262</v>
      </c>
      <c r="G168" s="135" t="s">
        <v>172</v>
      </c>
      <c r="H168" s="136">
        <v>6.0000000000000001E-3</v>
      </c>
      <c r="I168" s="137"/>
      <c r="J168" s="138">
        <f>ROUND(I168*H168,2)</f>
        <v>0</v>
      </c>
      <c r="K168" s="134" t="s">
        <v>120</v>
      </c>
      <c r="L168" s="32"/>
      <c r="M168" s="139" t="s">
        <v>3</v>
      </c>
      <c r="N168" s="140" t="s">
        <v>40</v>
      </c>
      <c r="O168" s="52"/>
      <c r="P168" s="141">
        <f>O168*H168</f>
        <v>0</v>
      </c>
      <c r="Q168" s="141">
        <v>0</v>
      </c>
      <c r="R168" s="141">
        <f>Q168*H168</f>
        <v>0</v>
      </c>
      <c r="S168" s="141">
        <v>0</v>
      </c>
      <c r="T168" s="142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43" t="s">
        <v>207</v>
      </c>
      <c r="AT168" s="143" t="s">
        <v>116</v>
      </c>
      <c r="AU168" s="143" t="s">
        <v>76</v>
      </c>
      <c r="AY168" s="16" t="s">
        <v>113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6" t="s">
        <v>74</v>
      </c>
      <c r="BK168" s="144">
        <f>ROUND(I168*H168,2)</f>
        <v>0</v>
      </c>
      <c r="BL168" s="16" t="s">
        <v>207</v>
      </c>
      <c r="BM168" s="143" t="s">
        <v>263</v>
      </c>
    </row>
    <row r="169" spans="1:65" s="2" customFormat="1" ht="29.25">
      <c r="A169" s="31"/>
      <c r="B169" s="32"/>
      <c r="C169" s="31"/>
      <c r="D169" s="145" t="s">
        <v>123</v>
      </c>
      <c r="E169" s="31"/>
      <c r="F169" s="146" t="s">
        <v>264</v>
      </c>
      <c r="G169" s="31"/>
      <c r="H169" s="31"/>
      <c r="I169" s="147"/>
      <c r="J169" s="31"/>
      <c r="K169" s="31"/>
      <c r="L169" s="32"/>
      <c r="M169" s="148"/>
      <c r="N169" s="149"/>
      <c r="O169" s="52"/>
      <c r="P169" s="52"/>
      <c r="Q169" s="52"/>
      <c r="R169" s="52"/>
      <c r="S169" s="52"/>
      <c r="T169" s="53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T169" s="16" t="s">
        <v>123</v>
      </c>
      <c r="AU169" s="16" t="s">
        <v>76</v>
      </c>
    </row>
    <row r="170" spans="1:65" s="2" customFormat="1">
      <c r="A170" s="31"/>
      <c r="B170" s="32"/>
      <c r="C170" s="31"/>
      <c r="D170" s="150" t="s">
        <v>125</v>
      </c>
      <c r="E170" s="31"/>
      <c r="F170" s="151" t="s">
        <v>265</v>
      </c>
      <c r="G170" s="31"/>
      <c r="H170" s="31"/>
      <c r="I170" s="147"/>
      <c r="J170" s="31"/>
      <c r="K170" s="31"/>
      <c r="L170" s="32"/>
      <c r="M170" s="148"/>
      <c r="N170" s="149"/>
      <c r="O170" s="52"/>
      <c r="P170" s="52"/>
      <c r="Q170" s="52"/>
      <c r="R170" s="52"/>
      <c r="S170" s="52"/>
      <c r="T170" s="53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T170" s="16" t="s">
        <v>125</v>
      </c>
      <c r="AU170" s="16" t="s">
        <v>76</v>
      </c>
    </row>
    <row r="171" spans="1:65" s="2" customFormat="1" ht="33" customHeight="1">
      <c r="A171" s="31"/>
      <c r="B171" s="131"/>
      <c r="C171" s="132" t="s">
        <v>266</v>
      </c>
      <c r="D171" s="132" t="s">
        <v>116</v>
      </c>
      <c r="E171" s="133" t="s">
        <v>267</v>
      </c>
      <c r="F171" s="134" t="s">
        <v>268</v>
      </c>
      <c r="G171" s="135" t="s">
        <v>172</v>
      </c>
      <c r="H171" s="136">
        <v>6.0000000000000001E-3</v>
      </c>
      <c r="I171" s="137"/>
      <c r="J171" s="138">
        <f>ROUND(I171*H171,2)</f>
        <v>0</v>
      </c>
      <c r="K171" s="134" t="s">
        <v>120</v>
      </c>
      <c r="L171" s="32"/>
      <c r="M171" s="139" t="s">
        <v>3</v>
      </c>
      <c r="N171" s="140" t="s">
        <v>40</v>
      </c>
      <c r="O171" s="52"/>
      <c r="P171" s="141">
        <f>O171*H171</f>
        <v>0</v>
      </c>
      <c r="Q171" s="141">
        <v>0</v>
      </c>
      <c r="R171" s="141">
        <f>Q171*H171</f>
        <v>0</v>
      </c>
      <c r="S171" s="141">
        <v>0</v>
      </c>
      <c r="T171" s="142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43" t="s">
        <v>207</v>
      </c>
      <c r="AT171" s="143" t="s">
        <v>116</v>
      </c>
      <c r="AU171" s="143" t="s">
        <v>76</v>
      </c>
      <c r="AY171" s="16" t="s">
        <v>113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6" t="s">
        <v>74</v>
      </c>
      <c r="BK171" s="144">
        <f>ROUND(I171*H171,2)</f>
        <v>0</v>
      </c>
      <c r="BL171" s="16" t="s">
        <v>207</v>
      </c>
      <c r="BM171" s="143" t="s">
        <v>269</v>
      </c>
    </row>
    <row r="172" spans="1:65" s="2" customFormat="1" ht="48.75">
      <c r="A172" s="31"/>
      <c r="B172" s="32"/>
      <c r="C172" s="31"/>
      <c r="D172" s="145" t="s">
        <v>123</v>
      </c>
      <c r="E172" s="31"/>
      <c r="F172" s="146" t="s">
        <v>270</v>
      </c>
      <c r="G172" s="31"/>
      <c r="H172" s="31"/>
      <c r="I172" s="147"/>
      <c r="J172" s="31"/>
      <c r="K172" s="31"/>
      <c r="L172" s="32"/>
      <c r="M172" s="148"/>
      <c r="N172" s="149"/>
      <c r="O172" s="52"/>
      <c r="P172" s="52"/>
      <c r="Q172" s="52"/>
      <c r="R172" s="52"/>
      <c r="S172" s="52"/>
      <c r="T172" s="53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T172" s="16" t="s">
        <v>123</v>
      </c>
      <c r="AU172" s="16" t="s">
        <v>76</v>
      </c>
    </row>
    <row r="173" spans="1:65" s="2" customFormat="1">
      <c r="A173" s="31"/>
      <c r="B173" s="32"/>
      <c r="C173" s="31"/>
      <c r="D173" s="150" t="s">
        <v>125</v>
      </c>
      <c r="E173" s="31"/>
      <c r="F173" s="151" t="s">
        <v>271</v>
      </c>
      <c r="G173" s="31"/>
      <c r="H173" s="31"/>
      <c r="I173" s="147"/>
      <c r="J173" s="31"/>
      <c r="K173" s="31"/>
      <c r="L173" s="32"/>
      <c r="M173" s="148"/>
      <c r="N173" s="149"/>
      <c r="O173" s="52"/>
      <c r="P173" s="52"/>
      <c r="Q173" s="52"/>
      <c r="R173" s="52"/>
      <c r="S173" s="52"/>
      <c r="T173" s="53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T173" s="16" t="s">
        <v>125</v>
      </c>
      <c r="AU173" s="16" t="s">
        <v>76</v>
      </c>
    </row>
    <row r="174" spans="1:65" s="12" customFormat="1" ht="22.9" customHeight="1">
      <c r="B174" s="118"/>
      <c r="D174" s="119" t="s">
        <v>68</v>
      </c>
      <c r="E174" s="129" t="s">
        <v>272</v>
      </c>
      <c r="F174" s="129" t="s">
        <v>273</v>
      </c>
      <c r="I174" s="121"/>
      <c r="J174" s="130">
        <f>BK174</f>
        <v>0</v>
      </c>
      <c r="L174" s="118"/>
      <c r="M174" s="123"/>
      <c r="N174" s="124"/>
      <c r="O174" s="124"/>
      <c r="P174" s="125">
        <f>SUM(P175:P201)</f>
        <v>0</v>
      </c>
      <c r="Q174" s="124"/>
      <c r="R174" s="125">
        <f>SUM(R175:R201)</f>
        <v>2.3300000000000005E-3</v>
      </c>
      <c r="S174" s="124"/>
      <c r="T174" s="126">
        <f>SUM(T175:T201)</f>
        <v>5.5999999999999995E-4</v>
      </c>
      <c r="AR174" s="119" t="s">
        <v>76</v>
      </c>
      <c r="AT174" s="127" t="s">
        <v>68</v>
      </c>
      <c r="AU174" s="127" t="s">
        <v>74</v>
      </c>
      <c r="AY174" s="119" t="s">
        <v>113</v>
      </c>
      <c r="BK174" s="128">
        <f>SUM(BK175:BK201)</f>
        <v>0</v>
      </c>
    </row>
    <row r="175" spans="1:65" s="2" customFormat="1" ht="16.5" customHeight="1">
      <c r="A175" s="31"/>
      <c r="B175" s="131"/>
      <c r="C175" s="132" t="s">
        <v>274</v>
      </c>
      <c r="D175" s="132" t="s">
        <v>116</v>
      </c>
      <c r="E175" s="133" t="s">
        <v>275</v>
      </c>
      <c r="F175" s="134" t="s">
        <v>276</v>
      </c>
      <c r="G175" s="135" t="s">
        <v>277</v>
      </c>
      <c r="H175" s="136">
        <v>2</v>
      </c>
      <c r="I175" s="137"/>
      <c r="J175" s="138">
        <f>ROUND(I175*H175,2)</f>
        <v>0</v>
      </c>
      <c r="K175" s="134" t="s">
        <v>120</v>
      </c>
      <c r="L175" s="32"/>
      <c r="M175" s="139" t="s">
        <v>3</v>
      </c>
      <c r="N175" s="140" t="s">
        <v>40</v>
      </c>
      <c r="O175" s="52"/>
      <c r="P175" s="141">
        <f>O175*H175</f>
        <v>0</v>
      </c>
      <c r="Q175" s="141">
        <v>0</v>
      </c>
      <c r="R175" s="141">
        <f>Q175*H175</f>
        <v>0</v>
      </c>
      <c r="S175" s="141">
        <v>2.7999999999999998E-4</v>
      </c>
      <c r="T175" s="142">
        <f>S175*H175</f>
        <v>5.5999999999999995E-4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43" t="s">
        <v>207</v>
      </c>
      <c r="AT175" s="143" t="s">
        <v>116</v>
      </c>
      <c r="AU175" s="143" t="s">
        <v>76</v>
      </c>
      <c r="AY175" s="16" t="s">
        <v>113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6" t="s">
        <v>74</v>
      </c>
      <c r="BK175" s="144">
        <f>ROUND(I175*H175,2)</f>
        <v>0</v>
      </c>
      <c r="BL175" s="16" t="s">
        <v>207</v>
      </c>
      <c r="BM175" s="143" t="s">
        <v>278</v>
      </c>
    </row>
    <row r="176" spans="1:65" s="2" customFormat="1">
      <c r="A176" s="31"/>
      <c r="B176" s="32"/>
      <c r="C176" s="31"/>
      <c r="D176" s="145" t="s">
        <v>123</v>
      </c>
      <c r="E176" s="31"/>
      <c r="F176" s="146" t="s">
        <v>279</v>
      </c>
      <c r="G176" s="31"/>
      <c r="H176" s="31"/>
      <c r="I176" s="147"/>
      <c r="J176" s="31"/>
      <c r="K176" s="31"/>
      <c r="L176" s="32"/>
      <c r="M176" s="148"/>
      <c r="N176" s="149"/>
      <c r="O176" s="52"/>
      <c r="P176" s="52"/>
      <c r="Q176" s="52"/>
      <c r="R176" s="52"/>
      <c r="S176" s="52"/>
      <c r="T176" s="53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T176" s="16" t="s">
        <v>123</v>
      </c>
      <c r="AU176" s="16" t="s">
        <v>76</v>
      </c>
    </row>
    <row r="177" spans="1:65" s="2" customFormat="1">
      <c r="A177" s="31"/>
      <c r="B177" s="32"/>
      <c r="C177" s="31"/>
      <c r="D177" s="150" t="s">
        <v>125</v>
      </c>
      <c r="E177" s="31"/>
      <c r="F177" s="151" t="s">
        <v>280</v>
      </c>
      <c r="G177" s="31"/>
      <c r="H177" s="31"/>
      <c r="I177" s="147"/>
      <c r="J177" s="31"/>
      <c r="K177" s="31"/>
      <c r="L177" s="32"/>
      <c r="M177" s="148"/>
      <c r="N177" s="149"/>
      <c r="O177" s="52"/>
      <c r="P177" s="52"/>
      <c r="Q177" s="52"/>
      <c r="R177" s="52"/>
      <c r="S177" s="52"/>
      <c r="T177" s="53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T177" s="16" t="s">
        <v>125</v>
      </c>
      <c r="AU177" s="16" t="s">
        <v>76</v>
      </c>
    </row>
    <row r="178" spans="1:65" s="2" customFormat="1" ht="21.75" customHeight="1">
      <c r="A178" s="31"/>
      <c r="B178" s="131"/>
      <c r="C178" s="132" t="s">
        <v>281</v>
      </c>
      <c r="D178" s="132" t="s">
        <v>116</v>
      </c>
      <c r="E178" s="133" t="s">
        <v>282</v>
      </c>
      <c r="F178" s="134" t="s">
        <v>283</v>
      </c>
      <c r="G178" s="135" t="s">
        <v>227</v>
      </c>
      <c r="H178" s="136">
        <v>5</v>
      </c>
      <c r="I178" s="137"/>
      <c r="J178" s="138">
        <f>ROUND(I178*H178,2)</f>
        <v>0</v>
      </c>
      <c r="K178" s="134" t="s">
        <v>120</v>
      </c>
      <c r="L178" s="32"/>
      <c r="M178" s="139" t="s">
        <v>3</v>
      </c>
      <c r="N178" s="140" t="s">
        <v>40</v>
      </c>
      <c r="O178" s="52"/>
      <c r="P178" s="141">
        <f>O178*H178</f>
        <v>0</v>
      </c>
      <c r="Q178" s="141">
        <v>2.5000000000000001E-4</v>
      </c>
      <c r="R178" s="141">
        <f>Q178*H178</f>
        <v>1.25E-3</v>
      </c>
      <c r="S178" s="141">
        <v>0</v>
      </c>
      <c r="T178" s="142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43" t="s">
        <v>207</v>
      </c>
      <c r="AT178" s="143" t="s">
        <v>116</v>
      </c>
      <c r="AU178" s="143" t="s">
        <v>76</v>
      </c>
      <c r="AY178" s="16" t="s">
        <v>113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6" t="s">
        <v>74</v>
      </c>
      <c r="BK178" s="144">
        <f>ROUND(I178*H178,2)</f>
        <v>0</v>
      </c>
      <c r="BL178" s="16" t="s">
        <v>207</v>
      </c>
      <c r="BM178" s="143" t="s">
        <v>284</v>
      </c>
    </row>
    <row r="179" spans="1:65" s="2" customFormat="1" ht="19.5">
      <c r="A179" s="31"/>
      <c r="B179" s="32"/>
      <c r="C179" s="31"/>
      <c r="D179" s="145" t="s">
        <v>123</v>
      </c>
      <c r="E179" s="31"/>
      <c r="F179" s="146" t="s">
        <v>285</v>
      </c>
      <c r="G179" s="31"/>
      <c r="H179" s="31"/>
      <c r="I179" s="147"/>
      <c r="J179" s="31"/>
      <c r="K179" s="31"/>
      <c r="L179" s="32"/>
      <c r="M179" s="148"/>
      <c r="N179" s="149"/>
      <c r="O179" s="52"/>
      <c r="P179" s="52"/>
      <c r="Q179" s="52"/>
      <c r="R179" s="52"/>
      <c r="S179" s="52"/>
      <c r="T179" s="53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T179" s="16" t="s">
        <v>123</v>
      </c>
      <c r="AU179" s="16" t="s">
        <v>76</v>
      </c>
    </row>
    <row r="180" spans="1:65" s="2" customFormat="1">
      <c r="A180" s="31"/>
      <c r="B180" s="32"/>
      <c r="C180" s="31"/>
      <c r="D180" s="150" t="s">
        <v>125</v>
      </c>
      <c r="E180" s="31"/>
      <c r="F180" s="151" t="s">
        <v>286</v>
      </c>
      <c r="G180" s="31"/>
      <c r="H180" s="31"/>
      <c r="I180" s="147"/>
      <c r="J180" s="31"/>
      <c r="K180" s="31"/>
      <c r="L180" s="32"/>
      <c r="M180" s="148"/>
      <c r="N180" s="149"/>
      <c r="O180" s="52"/>
      <c r="P180" s="52"/>
      <c r="Q180" s="52"/>
      <c r="R180" s="52"/>
      <c r="S180" s="52"/>
      <c r="T180" s="53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T180" s="16" t="s">
        <v>125</v>
      </c>
      <c r="AU180" s="16" t="s">
        <v>76</v>
      </c>
    </row>
    <row r="181" spans="1:65" s="2" customFormat="1" ht="21.75" customHeight="1">
      <c r="A181" s="31"/>
      <c r="B181" s="131"/>
      <c r="C181" s="132" t="s">
        <v>287</v>
      </c>
      <c r="D181" s="132" t="s">
        <v>116</v>
      </c>
      <c r="E181" s="133" t="s">
        <v>288</v>
      </c>
      <c r="F181" s="134" t="s">
        <v>289</v>
      </c>
      <c r="G181" s="135" t="s">
        <v>227</v>
      </c>
      <c r="H181" s="136">
        <v>4</v>
      </c>
      <c r="I181" s="137"/>
      <c r="J181" s="138">
        <f>ROUND(I181*H181,2)</f>
        <v>0</v>
      </c>
      <c r="K181" s="134" t="s">
        <v>120</v>
      </c>
      <c r="L181" s="32"/>
      <c r="M181" s="139" t="s">
        <v>3</v>
      </c>
      <c r="N181" s="140" t="s">
        <v>40</v>
      </c>
      <c r="O181" s="52"/>
      <c r="P181" s="141">
        <f>O181*H181</f>
        <v>0</v>
      </c>
      <c r="Q181" s="141">
        <v>0</v>
      </c>
      <c r="R181" s="141">
        <f>Q181*H181</f>
        <v>0</v>
      </c>
      <c r="S181" s="141">
        <v>0</v>
      </c>
      <c r="T181" s="142">
        <f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43" t="s">
        <v>207</v>
      </c>
      <c r="AT181" s="143" t="s">
        <v>116</v>
      </c>
      <c r="AU181" s="143" t="s">
        <v>76</v>
      </c>
      <c r="AY181" s="16" t="s">
        <v>113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6" t="s">
        <v>74</v>
      </c>
      <c r="BK181" s="144">
        <f>ROUND(I181*H181,2)</f>
        <v>0</v>
      </c>
      <c r="BL181" s="16" t="s">
        <v>207</v>
      </c>
      <c r="BM181" s="143" t="s">
        <v>290</v>
      </c>
    </row>
    <row r="182" spans="1:65" s="2" customFormat="1" ht="19.5">
      <c r="A182" s="31"/>
      <c r="B182" s="32"/>
      <c r="C182" s="31"/>
      <c r="D182" s="145" t="s">
        <v>123</v>
      </c>
      <c r="E182" s="31"/>
      <c r="F182" s="146" t="s">
        <v>291</v>
      </c>
      <c r="G182" s="31"/>
      <c r="H182" s="31"/>
      <c r="I182" s="147"/>
      <c r="J182" s="31"/>
      <c r="K182" s="31"/>
      <c r="L182" s="32"/>
      <c r="M182" s="148"/>
      <c r="N182" s="149"/>
      <c r="O182" s="52"/>
      <c r="P182" s="52"/>
      <c r="Q182" s="52"/>
      <c r="R182" s="52"/>
      <c r="S182" s="52"/>
      <c r="T182" s="53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T182" s="16" t="s">
        <v>123</v>
      </c>
      <c r="AU182" s="16" t="s">
        <v>76</v>
      </c>
    </row>
    <row r="183" spans="1:65" s="2" customFormat="1">
      <c r="A183" s="31"/>
      <c r="B183" s="32"/>
      <c r="C183" s="31"/>
      <c r="D183" s="150" t="s">
        <v>125</v>
      </c>
      <c r="E183" s="31"/>
      <c r="F183" s="151" t="s">
        <v>292</v>
      </c>
      <c r="G183" s="31"/>
      <c r="H183" s="31"/>
      <c r="I183" s="147"/>
      <c r="J183" s="31"/>
      <c r="K183" s="31"/>
      <c r="L183" s="32"/>
      <c r="M183" s="148"/>
      <c r="N183" s="149"/>
      <c r="O183" s="52"/>
      <c r="P183" s="52"/>
      <c r="Q183" s="52"/>
      <c r="R183" s="52"/>
      <c r="S183" s="52"/>
      <c r="T183" s="53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T183" s="16" t="s">
        <v>125</v>
      </c>
      <c r="AU183" s="16" t="s">
        <v>76</v>
      </c>
    </row>
    <row r="184" spans="1:65" s="2" customFormat="1" ht="24.2" customHeight="1">
      <c r="A184" s="31"/>
      <c r="B184" s="131"/>
      <c r="C184" s="132" t="s">
        <v>293</v>
      </c>
      <c r="D184" s="132" t="s">
        <v>116</v>
      </c>
      <c r="E184" s="133" t="s">
        <v>294</v>
      </c>
      <c r="F184" s="134" t="s">
        <v>295</v>
      </c>
      <c r="G184" s="135" t="s">
        <v>277</v>
      </c>
      <c r="H184" s="136">
        <v>2</v>
      </c>
      <c r="I184" s="137"/>
      <c r="J184" s="138">
        <f>ROUND(I184*H184,2)</f>
        <v>0</v>
      </c>
      <c r="K184" s="134" t="s">
        <v>120</v>
      </c>
      <c r="L184" s="32"/>
      <c r="M184" s="139" t="s">
        <v>3</v>
      </c>
      <c r="N184" s="140" t="s">
        <v>40</v>
      </c>
      <c r="O184" s="52"/>
      <c r="P184" s="141">
        <f>O184*H184</f>
        <v>0</v>
      </c>
      <c r="Q184" s="141">
        <v>5.0000000000000001E-4</v>
      </c>
      <c r="R184" s="141">
        <f>Q184*H184</f>
        <v>1E-3</v>
      </c>
      <c r="S184" s="141">
        <v>0</v>
      </c>
      <c r="T184" s="142">
        <f>S184*H184</f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43" t="s">
        <v>207</v>
      </c>
      <c r="AT184" s="143" t="s">
        <v>116</v>
      </c>
      <c r="AU184" s="143" t="s">
        <v>76</v>
      </c>
      <c r="AY184" s="16" t="s">
        <v>113</v>
      </c>
      <c r="BE184" s="144">
        <f>IF(N184="základní",J184,0)</f>
        <v>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6" t="s">
        <v>74</v>
      </c>
      <c r="BK184" s="144">
        <f>ROUND(I184*H184,2)</f>
        <v>0</v>
      </c>
      <c r="BL184" s="16" t="s">
        <v>207</v>
      </c>
      <c r="BM184" s="143" t="s">
        <v>296</v>
      </c>
    </row>
    <row r="185" spans="1:65" s="2" customFormat="1" ht="19.5">
      <c r="A185" s="31"/>
      <c r="B185" s="32"/>
      <c r="C185" s="31"/>
      <c r="D185" s="145" t="s">
        <v>123</v>
      </c>
      <c r="E185" s="31"/>
      <c r="F185" s="146" t="s">
        <v>297</v>
      </c>
      <c r="G185" s="31"/>
      <c r="H185" s="31"/>
      <c r="I185" s="147"/>
      <c r="J185" s="31"/>
      <c r="K185" s="31"/>
      <c r="L185" s="32"/>
      <c r="M185" s="148"/>
      <c r="N185" s="149"/>
      <c r="O185" s="52"/>
      <c r="P185" s="52"/>
      <c r="Q185" s="52"/>
      <c r="R185" s="52"/>
      <c r="S185" s="52"/>
      <c r="T185" s="53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T185" s="16" t="s">
        <v>123</v>
      </c>
      <c r="AU185" s="16" t="s">
        <v>76</v>
      </c>
    </row>
    <row r="186" spans="1:65" s="2" customFormat="1">
      <c r="A186" s="31"/>
      <c r="B186" s="32"/>
      <c r="C186" s="31"/>
      <c r="D186" s="150" t="s">
        <v>125</v>
      </c>
      <c r="E186" s="31"/>
      <c r="F186" s="151" t="s">
        <v>298</v>
      </c>
      <c r="G186" s="31"/>
      <c r="H186" s="31"/>
      <c r="I186" s="147"/>
      <c r="J186" s="31"/>
      <c r="K186" s="31"/>
      <c r="L186" s="32"/>
      <c r="M186" s="148"/>
      <c r="N186" s="149"/>
      <c r="O186" s="52"/>
      <c r="P186" s="52"/>
      <c r="Q186" s="52"/>
      <c r="R186" s="52"/>
      <c r="S186" s="52"/>
      <c r="T186" s="53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T186" s="16" t="s">
        <v>125</v>
      </c>
      <c r="AU186" s="16" t="s">
        <v>76</v>
      </c>
    </row>
    <row r="187" spans="1:65" s="2" customFormat="1" ht="37.9" customHeight="1">
      <c r="A187" s="31"/>
      <c r="B187" s="131"/>
      <c r="C187" s="132" t="s">
        <v>299</v>
      </c>
      <c r="D187" s="132" t="s">
        <v>116</v>
      </c>
      <c r="E187" s="133" t="s">
        <v>300</v>
      </c>
      <c r="F187" s="134" t="s">
        <v>301</v>
      </c>
      <c r="G187" s="135" t="s">
        <v>277</v>
      </c>
      <c r="H187" s="136">
        <v>1</v>
      </c>
      <c r="I187" s="137"/>
      <c r="J187" s="138">
        <f>ROUND(I187*H187,2)</f>
        <v>0</v>
      </c>
      <c r="K187" s="134" t="s">
        <v>120</v>
      </c>
      <c r="L187" s="32"/>
      <c r="M187" s="139" t="s">
        <v>3</v>
      </c>
      <c r="N187" s="140" t="s">
        <v>40</v>
      </c>
      <c r="O187" s="52"/>
      <c r="P187" s="141">
        <f>O187*H187</f>
        <v>0</v>
      </c>
      <c r="Q187" s="141">
        <v>4.0000000000000003E-5</v>
      </c>
      <c r="R187" s="141">
        <f>Q187*H187</f>
        <v>4.0000000000000003E-5</v>
      </c>
      <c r="S187" s="141">
        <v>0</v>
      </c>
      <c r="T187" s="142">
        <f>S187*H187</f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43" t="s">
        <v>207</v>
      </c>
      <c r="AT187" s="143" t="s">
        <v>116</v>
      </c>
      <c r="AU187" s="143" t="s">
        <v>76</v>
      </c>
      <c r="AY187" s="16" t="s">
        <v>113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6" t="s">
        <v>74</v>
      </c>
      <c r="BK187" s="144">
        <f>ROUND(I187*H187,2)</f>
        <v>0</v>
      </c>
      <c r="BL187" s="16" t="s">
        <v>207</v>
      </c>
      <c r="BM187" s="143" t="s">
        <v>302</v>
      </c>
    </row>
    <row r="188" spans="1:65" s="2" customFormat="1" ht="29.25">
      <c r="A188" s="31"/>
      <c r="B188" s="32"/>
      <c r="C188" s="31"/>
      <c r="D188" s="145" t="s">
        <v>123</v>
      </c>
      <c r="E188" s="31"/>
      <c r="F188" s="146" t="s">
        <v>303</v>
      </c>
      <c r="G188" s="31"/>
      <c r="H188" s="31"/>
      <c r="I188" s="147"/>
      <c r="J188" s="31"/>
      <c r="K188" s="31"/>
      <c r="L188" s="32"/>
      <c r="M188" s="148"/>
      <c r="N188" s="149"/>
      <c r="O188" s="52"/>
      <c r="P188" s="52"/>
      <c r="Q188" s="52"/>
      <c r="R188" s="52"/>
      <c r="S188" s="52"/>
      <c r="T188" s="53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T188" s="16" t="s">
        <v>123</v>
      </c>
      <c r="AU188" s="16" t="s">
        <v>76</v>
      </c>
    </row>
    <row r="189" spans="1:65" s="2" customFormat="1">
      <c r="A189" s="31"/>
      <c r="B189" s="32"/>
      <c r="C189" s="31"/>
      <c r="D189" s="150" t="s">
        <v>125</v>
      </c>
      <c r="E189" s="31"/>
      <c r="F189" s="151" t="s">
        <v>304</v>
      </c>
      <c r="G189" s="31"/>
      <c r="H189" s="31"/>
      <c r="I189" s="147"/>
      <c r="J189" s="31"/>
      <c r="K189" s="31"/>
      <c r="L189" s="32"/>
      <c r="M189" s="148"/>
      <c r="N189" s="149"/>
      <c r="O189" s="52"/>
      <c r="P189" s="52"/>
      <c r="Q189" s="52"/>
      <c r="R189" s="52"/>
      <c r="S189" s="52"/>
      <c r="T189" s="53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T189" s="16" t="s">
        <v>125</v>
      </c>
      <c r="AU189" s="16" t="s">
        <v>76</v>
      </c>
    </row>
    <row r="190" spans="1:65" s="2" customFormat="1" ht="24.2" customHeight="1">
      <c r="A190" s="31"/>
      <c r="B190" s="131"/>
      <c r="C190" s="132" t="s">
        <v>305</v>
      </c>
      <c r="D190" s="132" t="s">
        <v>116</v>
      </c>
      <c r="E190" s="133" t="s">
        <v>306</v>
      </c>
      <c r="F190" s="134" t="s">
        <v>307</v>
      </c>
      <c r="G190" s="135" t="s">
        <v>227</v>
      </c>
      <c r="H190" s="136">
        <v>2</v>
      </c>
      <c r="I190" s="137"/>
      <c r="J190" s="138">
        <f>ROUND(I190*H190,2)</f>
        <v>0</v>
      </c>
      <c r="K190" s="134" t="s">
        <v>120</v>
      </c>
      <c r="L190" s="32"/>
      <c r="M190" s="139" t="s">
        <v>3</v>
      </c>
      <c r="N190" s="140" t="s">
        <v>40</v>
      </c>
      <c r="O190" s="52"/>
      <c r="P190" s="141">
        <f>O190*H190</f>
        <v>0</v>
      </c>
      <c r="Q190" s="141">
        <v>0</v>
      </c>
      <c r="R190" s="141">
        <f>Q190*H190</f>
        <v>0</v>
      </c>
      <c r="S190" s="141">
        <v>0</v>
      </c>
      <c r="T190" s="142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43" t="s">
        <v>207</v>
      </c>
      <c r="AT190" s="143" t="s">
        <v>116</v>
      </c>
      <c r="AU190" s="143" t="s">
        <v>76</v>
      </c>
      <c r="AY190" s="16" t="s">
        <v>113</v>
      </c>
      <c r="BE190" s="144">
        <f>IF(N190="základní",J190,0)</f>
        <v>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6" t="s">
        <v>74</v>
      </c>
      <c r="BK190" s="144">
        <f>ROUND(I190*H190,2)</f>
        <v>0</v>
      </c>
      <c r="BL190" s="16" t="s">
        <v>207</v>
      </c>
      <c r="BM190" s="143" t="s">
        <v>308</v>
      </c>
    </row>
    <row r="191" spans="1:65" s="2" customFormat="1" ht="19.5">
      <c r="A191" s="31"/>
      <c r="B191" s="32"/>
      <c r="C191" s="31"/>
      <c r="D191" s="145" t="s">
        <v>123</v>
      </c>
      <c r="E191" s="31"/>
      <c r="F191" s="146" t="s">
        <v>309</v>
      </c>
      <c r="G191" s="31"/>
      <c r="H191" s="31"/>
      <c r="I191" s="147"/>
      <c r="J191" s="31"/>
      <c r="K191" s="31"/>
      <c r="L191" s="32"/>
      <c r="M191" s="148"/>
      <c r="N191" s="149"/>
      <c r="O191" s="52"/>
      <c r="P191" s="52"/>
      <c r="Q191" s="52"/>
      <c r="R191" s="52"/>
      <c r="S191" s="52"/>
      <c r="T191" s="53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T191" s="16" t="s">
        <v>123</v>
      </c>
      <c r="AU191" s="16" t="s">
        <v>76</v>
      </c>
    </row>
    <row r="192" spans="1:65" s="2" customFormat="1">
      <c r="A192" s="31"/>
      <c r="B192" s="32"/>
      <c r="C192" s="31"/>
      <c r="D192" s="150" t="s">
        <v>125</v>
      </c>
      <c r="E192" s="31"/>
      <c r="F192" s="151" t="s">
        <v>310</v>
      </c>
      <c r="G192" s="31"/>
      <c r="H192" s="31"/>
      <c r="I192" s="147"/>
      <c r="J192" s="31"/>
      <c r="K192" s="31"/>
      <c r="L192" s="32"/>
      <c r="M192" s="148"/>
      <c r="N192" s="149"/>
      <c r="O192" s="52"/>
      <c r="P192" s="52"/>
      <c r="Q192" s="52"/>
      <c r="R192" s="52"/>
      <c r="S192" s="52"/>
      <c r="T192" s="53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T192" s="16" t="s">
        <v>125</v>
      </c>
      <c r="AU192" s="16" t="s">
        <v>76</v>
      </c>
    </row>
    <row r="193" spans="1:65" s="2" customFormat="1" ht="24.2" customHeight="1">
      <c r="A193" s="31"/>
      <c r="B193" s="131"/>
      <c r="C193" s="132" t="s">
        <v>311</v>
      </c>
      <c r="D193" s="132" t="s">
        <v>116</v>
      </c>
      <c r="E193" s="133" t="s">
        <v>312</v>
      </c>
      <c r="F193" s="134" t="s">
        <v>313</v>
      </c>
      <c r="G193" s="135" t="s">
        <v>277</v>
      </c>
      <c r="H193" s="136">
        <v>2</v>
      </c>
      <c r="I193" s="137"/>
      <c r="J193" s="138">
        <f>ROUND(I193*H193,2)</f>
        <v>0</v>
      </c>
      <c r="K193" s="134" t="s">
        <v>120</v>
      </c>
      <c r="L193" s="32"/>
      <c r="M193" s="139" t="s">
        <v>3</v>
      </c>
      <c r="N193" s="140" t="s">
        <v>40</v>
      </c>
      <c r="O193" s="52"/>
      <c r="P193" s="141">
        <f>O193*H193</f>
        <v>0</v>
      </c>
      <c r="Q193" s="141">
        <v>2.0000000000000002E-5</v>
      </c>
      <c r="R193" s="141">
        <f>Q193*H193</f>
        <v>4.0000000000000003E-5</v>
      </c>
      <c r="S193" s="141">
        <v>0</v>
      </c>
      <c r="T193" s="142">
        <f>S193*H193</f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43" t="s">
        <v>207</v>
      </c>
      <c r="AT193" s="143" t="s">
        <v>116</v>
      </c>
      <c r="AU193" s="143" t="s">
        <v>76</v>
      </c>
      <c r="AY193" s="16" t="s">
        <v>113</v>
      </c>
      <c r="BE193" s="144">
        <f>IF(N193="základní",J193,0)</f>
        <v>0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6" t="s">
        <v>74</v>
      </c>
      <c r="BK193" s="144">
        <f>ROUND(I193*H193,2)</f>
        <v>0</v>
      </c>
      <c r="BL193" s="16" t="s">
        <v>207</v>
      </c>
      <c r="BM193" s="143" t="s">
        <v>314</v>
      </c>
    </row>
    <row r="194" spans="1:65" s="2" customFormat="1" ht="19.5">
      <c r="A194" s="31"/>
      <c r="B194" s="32"/>
      <c r="C194" s="31"/>
      <c r="D194" s="145" t="s">
        <v>123</v>
      </c>
      <c r="E194" s="31"/>
      <c r="F194" s="146" t="s">
        <v>315</v>
      </c>
      <c r="G194" s="31"/>
      <c r="H194" s="31"/>
      <c r="I194" s="147"/>
      <c r="J194" s="31"/>
      <c r="K194" s="31"/>
      <c r="L194" s="32"/>
      <c r="M194" s="148"/>
      <c r="N194" s="149"/>
      <c r="O194" s="52"/>
      <c r="P194" s="52"/>
      <c r="Q194" s="52"/>
      <c r="R194" s="52"/>
      <c r="S194" s="52"/>
      <c r="T194" s="53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T194" s="16" t="s">
        <v>123</v>
      </c>
      <c r="AU194" s="16" t="s">
        <v>76</v>
      </c>
    </row>
    <row r="195" spans="1:65" s="2" customFormat="1">
      <c r="A195" s="31"/>
      <c r="B195" s="32"/>
      <c r="C195" s="31"/>
      <c r="D195" s="150" t="s">
        <v>125</v>
      </c>
      <c r="E195" s="31"/>
      <c r="F195" s="151" t="s">
        <v>316</v>
      </c>
      <c r="G195" s="31"/>
      <c r="H195" s="31"/>
      <c r="I195" s="147"/>
      <c r="J195" s="31"/>
      <c r="K195" s="31"/>
      <c r="L195" s="32"/>
      <c r="M195" s="148"/>
      <c r="N195" s="149"/>
      <c r="O195" s="52"/>
      <c r="P195" s="52"/>
      <c r="Q195" s="52"/>
      <c r="R195" s="52"/>
      <c r="S195" s="52"/>
      <c r="T195" s="53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T195" s="16" t="s">
        <v>125</v>
      </c>
      <c r="AU195" s="16" t="s">
        <v>76</v>
      </c>
    </row>
    <row r="196" spans="1:65" s="2" customFormat="1" ht="24.2" customHeight="1">
      <c r="A196" s="31"/>
      <c r="B196" s="131"/>
      <c r="C196" s="132" t="s">
        <v>317</v>
      </c>
      <c r="D196" s="132" t="s">
        <v>116</v>
      </c>
      <c r="E196" s="133" t="s">
        <v>318</v>
      </c>
      <c r="F196" s="134" t="s">
        <v>319</v>
      </c>
      <c r="G196" s="135" t="s">
        <v>172</v>
      </c>
      <c r="H196" s="136">
        <v>2E-3</v>
      </c>
      <c r="I196" s="137"/>
      <c r="J196" s="138">
        <f>ROUND(I196*H196,2)</f>
        <v>0</v>
      </c>
      <c r="K196" s="134" t="s">
        <v>120</v>
      </c>
      <c r="L196" s="32"/>
      <c r="M196" s="139" t="s">
        <v>3</v>
      </c>
      <c r="N196" s="140" t="s">
        <v>40</v>
      </c>
      <c r="O196" s="52"/>
      <c r="P196" s="141">
        <f>O196*H196</f>
        <v>0</v>
      </c>
      <c r="Q196" s="141">
        <v>0</v>
      </c>
      <c r="R196" s="141">
        <f>Q196*H196</f>
        <v>0</v>
      </c>
      <c r="S196" s="141">
        <v>0</v>
      </c>
      <c r="T196" s="142">
        <f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43" t="s">
        <v>207</v>
      </c>
      <c r="AT196" s="143" t="s">
        <v>116</v>
      </c>
      <c r="AU196" s="143" t="s">
        <v>76</v>
      </c>
      <c r="AY196" s="16" t="s">
        <v>113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6" t="s">
        <v>74</v>
      </c>
      <c r="BK196" s="144">
        <f>ROUND(I196*H196,2)</f>
        <v>0</v>
      </c>
      <c r="BL196" s="16" t="s">
        <v>207</v>
      </c>
      <c r="BM196" s="143" t="s">
        <v>320</v>
      </c>
    </row>
    <row r="197" spans="1:65" s="2" customFormat="1" ht="29.25">
      <c r="A197" s="31"/>
      <c r="B197" s="32"/>
      <c r="C197" s="31"/>
      <c r="D197" s="145" t="s">
        <v>123</v>
      </c>
      <c r="E197" s="31"/>
      <c r="F197" s="146" t="s">
        <v>321</v>
      </c>
      <c r="G197" s="31"/>
      <c r="H197" s="31"/>
      <c r="I197" s="147"/>
      <c r="J197" s="31"/>
      <c r="K197" s="31"/>
      <c r="L197" s="32"/>
      <c r="M197" s="148"/>
      <c r="N197" s="149"/>
      <c r="O197" s="52"/>
      <c r="P197" s="52"/>
      <c r="Q197" s="52"/>
      <c r="R197" s="52"/>
      <c r="S197" s="52"/>
      <c r="T197" s="53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T197" s="16" t="s">
        <v>123</v>
      </c>
      <c r="AU197" s="16" t="s">
        <v>76</v>
      </c>
    </row>
    <row r="198" spans="1:65" s="2" customFormat="1">
      <c r="A198" s="31"/>
      <c r="B198" s="32"/>
      <c r="C198" s="31"/>
      <c r="D198" s="150" t="s">
        <v>125</v>
      </c>
      <c r="E198" s="31"/>
      <c r="F198" s="151" t="s">
        <v>322</v>
      </c>
      <c r="G198" s="31"/>
      <c r="H198" s="31"/>
      <c r="I198" s="147"/>
      <c r="J198" s="31"/>
      <c r="K198" s="31"/>
      <c r="L198" s="32"/>
      <c r="M198" s="148"/>
      <c r="N198" s="149"/>
      <c r="O198" s="52"/>
      <c r="P198" s="52"/>
      <c r="Q198" s="52"/>
      <c r="R198" s="52"/>
      <c r="S198" s="52"/>
      <c r="T198" s="53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T198" s="16" t="s">
        <v>125</v>
      </c>
      <c r="AU198" s="16" t="s">
        <v>76</v>
      </c>
    </row>
    <row r="199" spans="1:65" s="2" customFormat="1" ht="33" customHeight="1">
      <c r="A199" s="31"/>
      <c r="B199" s="131"/>
      <c r="C199" s="132" t="s">
        <v>323</v>
      </c>
      <c r="D199" s="132" t="s">
        <v>116</v>
      </c>
      <c r="E199" s="133" t="s">
        <v>324</v>
      </c>
      <c r="F199" s="134" t="s">
        <v>325</v>
      </c>
      <c r="G199" s="135" t="s">
        <v>172</v>
      </c>
      <c r="H199" s="136">
        <v>2E-3</v>
      </c>
      <c r="I199" s="137"/>
      <c r="J199" s="138">
        <f>ROUND(I199*H199,2)</f>
        <v>0</v>
      </c>
      <c r="K199" s="134" t="s">
        <v>120</v>
      </c>
      <c r="L199" s="32"/>
      <c r="M199" s="139" t="s">
        <v>3</v>
      </c>
      <c r="N199" s="140" t="s">
        <v>40</v>
      </c>
      <c r="O199" s="52"/>
      <c r="P199" s="141">
        <f>O199*H199</f>
        <v>0</v>
      </c>
      <c r="Q199" s="141">
        <v>0</v>
      </c>
      <c r="R199" s="141">
        <f>Q199*H199</f>
        <v>0</v>
      </c>
      <c r="S199" s="141">
        <v>0</v>
      </c>
      <c r="T199" s="142">
        <f>S199*H199</f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43" t="s">
        <v>207</v>
      </c>
      <c r="AT199" s="143" t="s">
        <v>116</v>
      </c>
      <c r="AU199" s="143" t="s">
        <v>76</v>
      </c>
      <c r="AY199" s="16" t="s">
        <v>113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6" t="s">
        <v>74</v>
      </c>
      <c r="BK199" s="144">
        <f>ROUND(I199*H199,2)</f>
        <v>0</v>
      </c>
      <c r="BL199" s="16" t="s">
        <v>207</v>
      </c>
      <c r="BM199" s="143" t="s">
        <v>326</v>
      </c>
    </row>
    <row r="200" spans="1:65" s="2" customFormat="1" ht="48.75">
      <c r="A200" s="31"/>
      <c r="B200" s="32"/>
      <c r="C200" s="31"/>
      <c r="D200" s="145" t="s">
        <v>123</v>
      </c>
      <c r="E200" s="31"/>
      <c r="F200" s="146" t="s">
        <v>327</v>
      </c>
      <c r="G200" s="31"/>
      <c r="H200" s="31"/>
      <c r="I200" s="147"/>
      <c r="J200" s="31"/>
      <c r="K200" s="31"/>
      <c r="L200" s="32"/>
      <c r="M200" s="148"/>
      <c r="N200" s="149"/>
      <c r="O200" s="52"/>
      <c r="P200" s="52"/>
      <c r="Q200" s="52"/>
      <c r="R200" s="52"/>
      <c r="S200" s="52"/>
      <c r="T200" s="53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T200" s="16" t="s">
        <v>123</v>
      </c>
      <c r="AU200" s="16" t="s">
        <v>76</v>
      </c>
    </row>
    <row r="201" spans="1:65" s="2" customFormat="1">
      <c r="A201" s="31"/>
      <c r="B201" s="32"/>
      <c r="C201" s="31"/>
      <c r="D201" s="150" t="s">
        <v>125</v>
      </c>
      <c r="E201" s="31"/>
      <c r="F201" s="151" t="s">
        <v>328</v>
      </c>
      <c r="G201" s="31"/>
      <c r="H201" s="31"/>
      <c r="I201" s="147"/>
      <c r="J201" s="31"/>
      <c r="K201" s="31"/>
      <c r="L201" s="32"/>
      <c r="M201" s="148"/>
      <c r="N201" s="149"/>
      <c r="O201" s="52"/>
      <c r="P201" s="52"/>
      <c r="Q201" s="52"/>
      <c r="R201" s="52"/>
      <c r="S201" s="52"/>
      <c r="T201" s="53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T201" s="16" t="s">
        <v>125</v>
      </c>
      <c r="AU201" s="16" t="s">
        <v>76</v>
      </c>
    </row>
    <row r="202" spans="1:65" s="12" customFormat="1" ht="22.9" customHeight="1">
      <c r="B202" s="118"/>
      <c r="D202" s="119" t="s">
        <v>68</v>
      </c>
      <c r="E202" s="129" t="s">
        <v>329</v>
      </c>
      <c r="F202" s="129" t="s">
        <v>330</v>
      </c>
      <c r="I202" s="121"/>
      <c r="J202" s="130">
        <f>BK202</f>
        <v>0</v>
      </c>
      <c r="L202" s="118"/>
      <c r="M202" s="123"/>
      <c r="N202" s="124"/>
      <c r="O202" s="124"/>
      <c r="P202" s="125">
        <f>SUM(P203:P237)</f>
        <v>0</v>
      </c>
      <c r="Q202" s="124"/>
      <c r="R202" s="125">
        <f>SUM(R203:R237)</f>
        <v>4.8690000000000004E-2</v>
      </c>
      <c r="S202" s="124"/>
      <c r="T202" s="126">
        <f>SUM(T203:T237)</f>
        <v>5.7279999999999998E-2</v>
      </c>
      <c r="AR202" s="119" t="s">
        <v>76</v>
      </c>
      <c r="AT202" s="127" t="s">
        <v>68</v>
      </c>
      <c r="AU202" s="127" t="s">
        <v>74</v>
      </c>
      <c r="AY202" s="119" t="s">
        <v>113</v>
      </c>
      <c r="BK202" s="128">
        <f>SUM(BK203:BK237)</f>
        <v>0</v>
      </c>
    </row>
    <row r="203" spans="1:65" s="2" customFormat="1" ht="16.5" customHeight="1">
      <c r="A203" s="31"/>
      <c r="B203" s="131"/>
      <c r="C203" s="132" t="s">
        <v>331</v>
      </c>
      <c r="D203" s="132" t="s">
        <v>116</v>
      </c>
      <c r="E203" s="133" t="s">
        <v>332</v>
      </c>
      <c r="F203" s="134" t="s">
        <v>333</v>
      </c>
      <c r="G203" s="135" t="s">
        <v>334</v>
      </c>
      <c r="H203" s="136">
        <v>1</v>
      </c>
      <c r="I203" s="137"/>
      <c r="J203" s="138">
        <f>ROUND(I203*H203,2)</f>
        <v>0</v>
      </c>
      <c r="K203" s="134" t="s">
        <v>120</v>
      </c>
      <c r="L203" s="32"/>
      <c r="M203" s="139" t="s">
        <v>3</v>
      </c>
      <c r="N203" s="140" t="s">
        <v>40</v>
      </c>
      <c r="O203" s="52"/>
      <c r="P203" s="141">
        <f>O203*H203</f>
        <v>0</v>
      </c>
      <c r="Q203" s="141">
        <v>0</v>
      </c>
      <c r="R203" s="141">
        <f>Q203*H203</f>
        <v>0</v>
      </c>
      <c r="S203" s="141">
        <v>3.4200000000000001E-2</v>
      </c>
      <c r="T203" s="142">
        <f>S203*H203</f>
        <v>3.4200000000000001E-2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43" t="s">
        <v>207</v>
      </c>
      <c r="AT203" s="143" t="s">
        <v>116</v>
      </c>
      <c r="AU203" s="143" t="s">
        <v>76</v>
      </c>
      <c r="AY203" s="16" t="s">
        <v>113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6" t="s">
        <v>74</v>
      </c>
      <c r="BK203" s="144">
        <f>ROUND(I203*H203,2)</f>
        <v>0</v>
      </c>
      <c r="BL203" s="16" t="s">
        <v>207</v>
      </c>
      <c r="BM203" s="143" t="s">
        <v>335</v>
      </c>
    </row>
    <row r="204" spans="1:65" s="2" customFormat="1">
      <c r="A204" s="31"/>
      <c r="B204" s="32"/>
      <c r="C204" s="31"/>
      <c r="D204" s="145" t="s">
        <v>123</v>
      </c>
      <c r="E204" s="31"/>
      <c r="F204" s="146" t="s">
        <v>336</v>
      </c>
      <c r="G204" s="31"/>
      <c r="H204" s="31"/>
      <c r="I204" s="147"/>
      <c r="J204" s="31"/>
      <c r="K204" s="31"/>
      <c r="L204" s="32"/>
      <c r="M204" s="148"/>
      <c r="N204" s="149"/>
      <c r="O204" s="52"/>
      <c r="P204" s="52"/>
      <c r="Q204" s="52"/>
      <c r="R204" s="52"/>
      <c r="S204" s="52"/>
      <c r="T204" s="53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T204" s="16" t="s">
        <v>123</v>
      </c>
      <c r="AU204" s="16" t="s">
        <v>76</v>
      </c>
    </row>
    <row r="205" spans="1:65" s="2" customFormat="1">
      <c r="A205" s="31"/>
      <c r="B205" s="32"/>
      <c r="C205" s="31"/>
      <c r="D205" s="150" t="s">
        <v>125</v>
      </c>
      <c r="E205" s="31"/>
      <c r="F205" s="151" t="s">
        <v>337</v>
      </c>
      <c r="G205" s="31"/>
      <c r="H205" s="31"/>
      <c r="I205" s="147"/>
      <c r="J205" s="31"/>
      <c r="K205" s="31"/>
      <c r="L205" s="32"/>
      <c r="M205" s="148"/>
      <c r="N205" s="149"/>
      <c r="O205" s="52"/>
      <c r="P205" s="52"/>
      <c r="Q205" s="52"/>
      <c r="R205" s="52"/>
      <c r="S205" s="52"/>
      <c r="T205" s="53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T205" s="16" t="s">
        <v>125</v>
      </c>
      <c r="AU205" s="16" t="s">
        <v>76</v>
      </c>
    </row>
    <row r="206" spans="1:65" s="2" customFormat="1" ht="24.2" customHeight="1">
      <c r="A206" s="31"/>
      <c r="B206" s="131"/>
      <c r="C206" s="132" t="s">
        <v>338</v>
      </c>
      <c r="D206" s="132" t="s">
        <v>116</v>
      </c>
      <c r="E206" s="133" t="s">
        <v>339</v>
      </c>
      <c r="F206" s="134" t="s">
        <v>340</v>
      </c>
      <c r="G206" s="135" t="s">
        <v>334</v>
      </c>
      <c r="H206" s="136">
        <v>1</v>
      </c>
      <c r="I206" s="137"/>
      <c r="J206" s="138">
        <f>ROUND(I206*H206,2)</f>
        <v>0</v>
      </c>
      <c r="K206" s="134" t="s">
        <v>120</v>
      </c>
      <c r="L206" s="32"/>
      <c r="M206" s="139" t="s">
        <v>3</v>
      </c>
      <c r="N206" s="140" t="s">
        <v>40</v>
      </c>
      <c r="O206" s="52"/>
      <c r="P206" s="141">
        <f>O206*H206</f>
        <v>0</v>
      </c>
      <c r="Q206" s="141">
        <v>2.9440000000000001E-2</v>
      </c>
      <c r="R206" s="141">
        <f>Q206*H206</f>
        <v>2.9440000000000001E-2</v>
      </c>
      <c r="S206" s="141">
        <v>0</v>
      </c>
      <c r="T206" s="142">
        <f>S206*H206</f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43" t="s">
        <v>207</v>
      </c>
      <c r="AT206" s="143" t="s">
        <v>116</v>
      </c>
      <c r="AU206" s="143" t="s">
        <v>76</v>
      </c>
      <c r="AY206" s="16" t="s">
        <v>113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6" t="s">
        <v>74</v>
      </c>
      <c r="BK206" s="144">
        <f>ROUND(I206*H206,2)</f>
        <v>0</v>
      </c>
      <c r="BL206" s="16" t="s">
        <v>207</v>
      </c>
      <c r="BM206" s="143" t="s">
        <v>341</v>
      </c>
    </row>
    <row r="207" spans="1:65" s="2" customFormat="1" ht="19.5">
      <c r="A207" s="31"/>
      <c r="B207" s="32"/>
      <c r="C207" s="31"/>
      <c r="D207" s="145" t="s">
        <v>123</v>
      </c>
      <c r="E207" s="31"/>
      <c r="F207" s="146" t="s">
        <v>342</v>
      </c>
      <c r="G207" s="31"/>
      <c r="H207" s="31"/>
      <c r="I207" s="147"/>
      <c r="J207" s="31"/>
      <c r="K207" s="31"/>
      <c r="L207" s="32"/>
      <c r="M207" s="148"/>
      <c r="N207" s="149"/>
      <c r="O207" s="52"/>
      <c r="P207" s="52"/>
      <c r="Q207" s="52"/>
      <c r="R207" s="52"/>
      <c r="S207" s="52"/>
      <c r="T207" s="53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T207" s="16" t="s">
        <v>123</v>
      </c>
      <c r="AU207" s="16" t="s">
        <v>76</v>
      </c>
    </row>
    <row r="208" spans="1:65" s="2" customFormat="1">
      <c r="A208" s="31"/>
      <c r="B208" s="32"/>
      <c r="C208" s="31"/>
      <c r="D208" s="150" t="s">
        <v>125</v>
      </c>
      <c r="E208" s="31"/>
      <c r="F208" s="151" t="s">
        <v>343</v>
      </c>
      <c r="G208" s="31"/>
      <c r="H208" s="31"/>
      <c r="I208" s="147"/>
      <c r="J208" s="31"/>
      <c r="K208" s="31"/>
      <c r="L208" s="32"/>
      <c r="M208" s="148"/>
      <c r="N208" s="149"/>
      <c r="O208" s="52"/>
      <c r="P208" s="52"/>
      <c r="Q208" s="52"/>
      <c r="R208" s="52"/>
      <c r="S208" s="52"/>
      <c r="T208" s="53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T208" s="16" t="s">
        <v>125</v>
      </c>
      <c r="AU208" s="16" t="s">
        <v>76</v>
      </c>
    </row>
    <row r="209" spans="1:65" s="2" customFormat="1" ht="16.5" customHeight="1">
      <c r="A209" s="31"/>
      <c r="B209" s="131"/>
      <c r="C209" s="132" t="s">
        <v>344</v>
      </c>
      <c r="D209" s="132" t="s">
        <v>116</v>
      </c>
      <c r="E209" s="133" t="s">
        <v>345</v>
      </c>
      <c r="F209" s="134" t="s">
        <v>346</v>
      </c>
      <c r="G209" s="135" t="s">
        <v>334</v>
      </c>
      <c r="H209" s="136">
        <v>1</v>
      </c>
      <c r="I209" s="137"/>
      <c r="J209" s="138">
        <f>ROUND(I209*H209,2)</f>
        <v>0</v>
      </c>
      <c r="K209" s="134" t="s">
        <v>120</v>
      </c>
      <c r="L209" s="32"/>
      <c r="M209" s="139" t="s">
        <v>3</v>
      </c>
      <c r="N209" s="140" t="s">
        <v>40</v>
      </c>
      <c r="O209" s="52"/>
      <c r="P209" s="141">
        <f>O209*H209</f>
        <v>0</v>
      </c>
      <c r="Q209" s="141">
        <v>0</v>
      </c>
      <c r="R209" s="141">
        <f>Q209*H209</f>
        <v>0</v>
      </c>
      <c r="S209" s="141">
        <v>1.9460000000000002E-2</v>
      </c>
      <c r="T209" s="142">
        <f>S209*H209</f>
        <v>1.9460000000000002E-2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43" t="s">
        <v>207</v>
      </c>
      <c r="AT209" s="143" t="s">
        <v>116</v>
      </c>
      <c r="AU209" s="143" t="s">
        <v>76</v>
      </c>
      <c r="AY209" s="16" t="s">
        <v>113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6" t="s">
        <v>74</v>
      </c>
      <c r="BK209" s="144">
        <f>ROUND(I209*H209,2)</f>
        <v>0</v>
      </c>
      <c r="BL209" s="16" t="s">
        <v>207</v>
      </c>
      <c r="BM209" s="143" t="s">
        <v>347</v>
      </c>
    </row>
    <row r="210" spans="1:65" s="2" customFormat="1">
      <c r="A210" s="31"/>
      <c r="B210" s="32"/>
      <c r="C210" s="31"/>
      <c r="D210" s="145" t="s">
        <v>123</v>
      </c>
      <c r="E210" s="31"/>
      <c r="F210" s="146" t="s">
        <v>348</v>
      </c>
      <c r="G210" s="31"/>
      <c r="H210" s="31"/>
      <c r="I210" s="147"/>
      <c r="J210" s="31"/>
      <c r="K210" s="31"/>
      <c r="L210" s="32"/>
      <c r="M210" s="148"/>
      <c r="N210" s="149"/>
      <c r="O210" s="52"/>
      <c r="P210" s="52"/>
      <c r="Q210" s="52"/>
      <c r="R210" s="52"/>
      <c r="S210" s="52"/>
      <c r="T210" s="53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T210" s="16" t="s">
        <v>123</v>
      </c>
      <c r="AU210" s="16" t="s">
        <v>76</v>
      </c>
    </row>
    <row r="211" spans="1:65" s="2" customFormat="1">
      <c r="A211" s="31"/>
      <c r="B211" s="32"/>
      <c r="C211" s="31"/>
      <c r="D211" s="150" t="s">
        <v>125</v>
      </c>
      <c r="E211" s="31"/>
      <c r="F211" s="151" t="s">
        <v>349</v>
      </c>
      <c r="G211" s="31"/>
      <c r="H211" s="31"/>
      <c r="I211" s="147"/>
      <c r="J211" s="31"/>
      <c r="K211" s="31"/>
      <c r="L211" s="32"/>
      <c r="M211" s="148"/>
      <c r="N211" s="149"/>
      <c r="O211" s="52"/>
      <c r="P211" s="52"/>
      <c r="Q211" s="52"/>
      <c r="R211" s="52"/>
      <c r="S211" s="52"/>
      <c r="T211" s="53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T211" s="16" t="s">
        <v>125</v>
      </c>
      <c r="AU211" s="16" t="s">
        <v>76</v>
      </c>
    </row>
    <row r="212" spans="1:65" s="2" customFormat="1" ht="24.2" customHeight="1">
      <c r="A212" s="31"/>
      <c r="B212" s="131"/>
      <c r="C212" s="132" t="s">
        <v>350</v>
      </c>
      <c r="D212" s="132" t="s">
        <v>116</v>
      </c>
      <c r="E212" s="133" t="s">
        <v>351</v>
      </c>
      <c r="F212" s="134" t="s">
        <v>352</v>
      </c>
      <c r="G212" s="135" t="s">
        <v>334</v>
      </c>
      <c r="H212" s="136">
        <v>1</v>
      </c>
      <c r="I212" s="137"/>
      <c r="J212" s="138">
        <f>ROUND(I212*H212,2)</f>
        <v>0</v>
      </c>
      <c r="K212" s="134" t="s">
        <v>120</v>
      </c>
      <c r="L212" s="32"/>
      <c r="M212" s="139" t="s">
        <v>3</v>
      </c>
      <c r="N212" s="140" t="s">
        <v>40</v>
      </c>
      <c r="O212" s="52"/>
      <c r="P212" s="141">
        <f>O212*H212</f>
        <v>0</v>
      </c>
      <c r="Q212" s="141">
        <v>1.5469999999999999E-2</v>
      </c>
      <c r="R212" s="141">
        <f>Q212*H212</f>
        <v>1.5469999999999999E-2</v>
      </c>
      <c r="S212" s="141">
        <v>0</v>
      </c>
      <c r="T212" s="142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43" t="s">
        <v>207</v>
      </c>
      <c r="AT212" s="143" t="s">
        <v>116</v>
      </c>
      <c r="AU212" s="143" t="s">
        <v>76</v>
      </c>
      <c r="AY212" s="16" t="s">
        <v>113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6" t="s">
        <v>74</v>
      </c>
      <c r="BK212" s="144">
        <f>ROUND(I212*H212,2)</f>
        <v>0</v>
      </c>
      <c r="BL212" s="16" t="s">
        <v>207</v>
      </c>
      <c r="BM212" s="143" t="s">
        <v>353</v>
      </c>
    </row>
    <row r="213" spans="1:65" s="2" customFormat="1" ht="29.25">
      <c r="A213" s="31"/>
      <c r="B213" s="32"/>
      <c r="C213" s="31"/>
      <c r="D213" s="145" t="s">
        <v>123</v>
      </c>
      <c r="E213" s="31"/>
      <c r="F213" s="146" t="s">
        <v>354</v>
      </c>
      <c r="G213" s="31"/>
      <c r="H213" s="31"/>
      <c r="I213" s="147"/>
      <c r="J213" s="31"/>
      <c r="K213" s="31"/>
      <c r="L213" s="32"/>
      <c r="M213" s="148"/>
      <c r="N213" s="149"/>
      <c r="O213" s="52"/>
      <c r="P213" s="52"/>
      <c r="Q213" s="52"/>
      <c r="R213" s="52"/>
      <c r="S213" s="52"/>
      <c r="T213" s="53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T213" s="16" t="s">
        <v>123</v>
      </c>
      <c r="AU213" s="16" t="s">
        <v>76</v>
      </c>
    </row>
    <row r="214" spans="1:65" s="2" customFormat="1">
      <c r="A214" s="31"/>
      <c r="B214" s="32"/>
      <c r="C214" s="31"/>
      <c r="D214" s="150" t="s">
        <v>125</v>
      </c>
      <c r="E214" s="31"/>
      <c r="F214" s="151" t="s">
        <v>355</v>
      </c>
      <c r="G214" s="31"/>
      <c r="H214" s="31"/>
      <c r="I214" s="147"/>
      <c r="J214" s="31"/>
      <c r="K214" s="31"/>
      <c r="L214" s="32"/>
      <c r="M214" s="148"/>
      <c r="N214" s="149"/>
      <c r="O214" s="52"/>
      <c r="P214" s="52"/>
      <c r="Q214" s="52"/>
      <c r="R214" s="52"/>
      <c r="S214" s="52"/>
      <c r="T214" s="53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T214" s="16" t="s">
        <v>125</v>
      </c>
      <c r="AU214" s="16" t="s">
        <v>76</v>
      </c>
    </row>
    <row r="215" spans="1:65" s="2" customFormat="1" ht="16.5" customHeight="1">
      <c r="A215" s="31"/>
      <c r="B215" s="131"/>
      <c r="C215" s="132" t="s">
        <v>356</v>
      </c>
      <c r="D215" s="132" t="s">
        <v>116</v>
      </c>
      <c r="E215" s="133" t="s">
        <v>357</v>
      </c>
      <c r="F215" s="134" t="s">
        <v>358</v>
      </c>
      <c r="G215" s="135" t="s">
        <v>334</v>
      </c>
      <c r="H215" s="136">
        <v>1</v>
      </c>
      <c r="I215" s="137"/>
      <c r="J215" s="138">
        <f>ROUND(I215*H215,2)</f>
        <v>0</v>
      </c>
      <c r="K215" s="134" t="s">
        <v>120</v>
      </c>
      <c r="L215" s="32"/>
      <c r="M215" s="139" t="s">
        <v>3</v>
      </c>
      <c r="N215" s="140" t="s">
        <v>40</v>
      </c>
      <c r="O215" s="52"/>
      <c r="P215" s="141">
        <f>O215*H215</f>
        <v>0</v>
      </c>
      <c r="Q215" s="141">
        <v>1.8400000000000001E-3</v>
      </c>
      <c r="R215" s="141">
        <f>Q215*H215</f>
        <v>1.8400000000000001E-3</v>
      </c>
      <c r="S215" s="141">
        <v>0</v>
      </c>
      <c r="T215" s="142">
        <f>S215*H215</f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43" t="s">
        <v>207</v>
      </c>
      <c r="AT215" s="143" t="s">
        <v>116</v>
      </c>
      <c r="AU215" s="143" t="s">
        <v>76</v>
      </c>
      <c r="AY215" s="16" t="s">
        <v>113</v>
      </c>
      <c r="BE215" s="144">
        <f>IF(N215="základní",J215,0)</f>
        <v>0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6" t="s">
        <v>74</v>
      </c>
      <c r="BK215" s="144">
        <f>ROUND(I215*H215,2)</f>
        <v>0</v>
      </c>
      <c r="BL215" s="16" t="s">
        <v>207</v>
      </c>
      <c r="BM215" s="143" t="s">
        <v>359</v>
      </c>
    </row>
    <row r="216" spans="1:65" s="2" customFormat="1">
      <c r="A216" s="31"/>
      <c r="B216" s="32"/>
      <c r="C216" s="31"/>
      <c r="D216" s="145" t="s">
        <v>123</v>
      </c>
      <c r="E216" s="31"/>
      <c r="F216" s="146" t="s">
        <v>360</v>
      </c>
      <c r="G216" s="31"/>
      <c r="H216" s="31"/>
      <c r="I216" s="147"/>
      <c r="J216" s="31"/>
      <c r="K216" s="31"/>
      <c r="L216" s="32"/>
      <c r="M216" s="148"/>
      <c r="N216" s="149"/>
      <c r="O216" s="52"/>
      <c r="P216" s="52"/>
      <c r="Q216" s="52"/>
      <c r="R216" s="52"/>
      <c r="S216" s="52"/>
      <c r="T216" s="53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T216" s="16" t="s">
        <v>123</v>
      </c>
      <c r="AU216" s="16" t="s">
        <v>76</v>
      </c>
    </row>
    <row r="217" spans="1:65" s="2" customFormat="1">
      <c r="A217" s="31"/>
      <c r="B217" s="32"/>
      <c r="C217" s="31"/>
      <c r="D217" s="150" t="s">
        <v>125</v>
      </c>
      <c r="E217" s="31"/>
      <c r="F217" s="151" t="s">
        <v>361</v>
      </c>
      <c r="G217" s="31"/>
      <c r="H217" s="31"/>
      <c r="I217" s="147"/>
      <c r="J217" s="31"/>
      <c r="K217" s="31"/>
      <c r="L217" s="32"/>
      <c r="M217" s="148"/>
      <c r="N217" s="149"/>
      <c r="O217" s="52"/>
      <c r="P217" s="52"/>
      <c r="Q217" s="52"/>
      <c r="R217" s="52"/>
      <c r="S217" s="52"/>
      <c r="T217" s="53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T217" s="16" t="s">
        <v>125</v>
      </c>
      <c r="AU217" s="16" t="s">
        <v>76</v>
      </c>
    </row>
    <row r="218" spans="1:65" s="2" customFormat="1" ht="16.5" customHeight="1">
      <c r="A218" s="31"/>
      <c r="B218" s="131"/>
      <c r="C218" s="132" t="s">
        <v>362</v>
      </c>
      <c r="D218" s="132" t="s">
        <v>116</v>
      </c>
      <c r="E218" s="133" t="s">
        <v>363</v>
      </c>
      <c r="F218" s="134" t="s">
        <v>364</v>
      </c>
      <c r="G218" s="135" t="s">
        <v>227</v>
      </c>
      <c r="H218" s="136">
        <v>1</v>
      </c>
      <c r="I218" s="137"/>
      <c r="J218" s="138">
        <f>ROUND(I218*H218,2)</f>
        <v>0</v>
      </c>
      <c r="K218" s="134" t="s">
        <v>120</v>
      </c>
      <c r="L218" s="32"/>
      <c r="M218" s="139" t="s">
        <v>3</v>
      </c>
      <c r="N218" s="140" t="s">
        <v>40</v>
      </c>
      <c r="O218" s="52"/>
      <c r="P218" s="141">
        <f>O218*H218</f>
        <v>0</v>
      </c>
      <c r="Q218" s="141">
        <v>0</v>
      </c>
      <c r="R218" s="141">
        <f>Q218*H218</f>
        <v>0</v>
      </c>
      <c r="S218" s="141">
        <v>2.2499999999999998E-3</v>
      </c>
      <c r="T218" s="142">
        <f>S218*H218</f>
        <v>2.2499999999999998E-3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43" t="s">
        <v>207</v>
      </c>
      <c r="AT218" s="143" t="s">
        <v>116</v>
      </c>
      <c r="AU218" s="143" t="s">
        <v>76</v>
      </c>
      <c r="AY218" s="16" t="s">
        <v>113</v>
      </c>
      <c r="BE218" s="144">
        <f>IF(N218="základní",J218,0)</f>
        <v>0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6" t="s">
        <v>74</v>
      </c>
      <c r="BK218" s="144">
        <f>ROUND(I218*H218,2)</f>
        <v>0</v>
      </c>
      <c r="BL218" s="16" t="s">
        <v>207</v>
      </c>
      <c r="BM218" s="143" t="s">
        <v>365</v>
      </c>
    </row>
    <row r="219" spans="1:65" s="2" customFormat="1">
      <c r="A219" s="31"/>
      <c r="B219" s="32"/>
      <c r="C219" s="31"/>
      <c r="D219" s="145" t="s">
        <v>123</v>
      </c>
      <c r="E219" s="31"/>
      <c r="F219" s="146" t="s">
        <v>366</v>
      </c>
      <c r="G219" s="31"/>
      <c r="H219" s="31"/>
      <c r="I219" s="147"/>
      <c r="J219" s="31"/>
      <c r="K219" s="31"/>
      <c r="L219" s="32"/>
      <c r="M219" s="148"/>
      <c r="N219" s="149"/>
      <c r="O219" s="52"/>
      <c r="P219" s="52"/>
      <c r="Q219" s="52"/>
      <c r="R219" s="52"/>
      <c r="S219" s="52"/>
      <c r="T219" s="53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T219" s="16" t="s">
        <v>123</v>
      </c>
      <c r="AU219" s="16" t="s">
        <v>76</v>
      </c>
    </row>
    <row r="220" spans="1:65" s="2" customFormat="1">
      <c r="A220" s="31"/>
      <c r="B220" s="32"/>
      <c r="C220" s="31"/>
      <c r="D220" s="150" t="s">
        <v>125</v>
      </c>
      <c r="E220" s="31"/>
      <c r="F220" s="151" t="s">
        <v>367</v>
      </c>
      <c r="G220" s="31"/>
      <c r="H220" s="31"/>
      <c r="I220" s="147"/>
      <c r="J220" s="31"/>
      <c r="K220" s="31"/>
      <c r="L220" s="32"/>
      <c r="M220" s="148"/>
      <c r="N220" s="149"/>
      <c r="O220" s="52"/>
      <c r="P220" s="52"/>
      <c r="Q220" s="52"/>
      <c r="R220" s="52"/>
      <c r="S220" s="52"/>
      <c r="T220" s="53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T220" s="16" t="s">
        <v>125</v>
      </c>
      <c r="AU220" s="16" t="s">
        <v>76</v>
      </c>
    </row>
    <row r="221" spans="1:65" s="2" customFormat="1" ht="21.75" customHeight="1">
      <c r="A221" s="31"/>
      <c r="B221" s="131"/>
      <c r="C221" s="132" t="s">
        <v>368</v>
      </c>
      <c r="D221" s="132" t="s">
        <v>116</v>
      </c>
      <c r="E221" s="133" t="s">
        <v>369</v>
      </c>
      <c r="F221" s="134" t="s">
        <v>370</v>
      </c>
      <c r="G221" s="135" t="s">
        <v>227</v>
      </c>
      <c r="H221" s="136">
        <v>1</v>
      </c>
      <c r="I221" s="137"/>
      <c r="J221" s="138">
        <f>ROUND(I221*H221,2)</f>
        <v>0</v>
      </c>
      <c r="K221" s="134" t="s">
        <v>120</v>
      </c>
      <c r="L221" s="32"/>
      <c r="M221" s="139" t="s">
        <v>3</v>
      </c>
      <c r="N221" s="140" t="s">
        <v>40</v>
      </c>
      <c r="O221" s="52"/>
      <c r="P221" s="141">
        <f>O221*H221</f>
        <v>0</v>
      </c>
      <c r="Q221" s="141">
        <v>0</v>
      </c>
      <c r="R221" s="141">
        <f>Q221*H221</f>
        <v>0</v>
      </c>
      <c r="S221" s="141">
        <v>5.1999999999999995E-4</v>
      </c>
      <c r="T221" s="142">
        <f>S221*H221</f>
        <v>5.1999999999999995E-4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43" t="s">
        <v>207</v>
      </c>
      <c r="AT221" s="143" t="s">
        <v>116</v>
      </c>
      <c r="AU221" s="143" t="s">
        <v>76</v>
      </c>
      <c r="AY221" s="16" t="s">
        <v>113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6" t="s">
        <v>74</v>
      </c>
      <c r="BK221" s="144">
        <f>ROUND(I221*H221,2)</f>
        <v>0</v>
      </c>
      <c r="BL221" s="16" t="s">
        <v>207</v>
      </c>
      <c r="BM221" s="143" t="s">
        <v>371</v>
      </c>
    </row>
    <row r="222" spans="1:65" s="2" customFormat="1" ht="19.5">
      <c r="A222" s="31"/>
      <c r="B222" s="32"/>
      <c r="C222" s="31"/>
      <c r="D222" s="145" t="s">
        <v>123</v>
      </c>
      <c r="E222" s="31"/>
      <c r="F222" s="146" t="s">
        <v>372</v>
      </c>
      <c r="G222" s="31"/>
      <c r="H222" s="31"/>
      <c r="I222" s="147"/>
      <c r="J222" s="31"/>
      <c r="K222" s="31"/>
      <c r="L222" s="32"/>
      <c r="M222" s="148"/>
      <c r="N222" s="149"/>
      <c r="O222" s="52"/>
      <c r="P222" s="52"/>
      <c r="Q222" s="52"/>
      <c r="R222" s="52"/>
      <c r="S222" s="52"/>
      <c r="T222" s="53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T222" s="16" t="s">
        <v>123</v>
      </c>
      <c r="AU222" s="16" t="s">
        <v>76</v>
      </c>
    </row>
    <row r="223" spans="1:65" s="2" customFormat="1">
      <c r="A223" s="31"/>
      <c r="B223" s="32"/>
      <c r="C223" s="31"/>
      <c r="D223" s="150" t="s">
        <v>125</v>
      </c>
      <c r="E223" s="31"/>
      <c r="F223" s="151" t="s">
        <v>373</v>
      </c>
      <c r="G223" s="31"/>
      <c r="H223" s="31"/>
      <c r="I223" s="147"/>
      <c r="J223" s="31"/>
      <c r="K223" s="31"/>
      <c r="L223" s="32"/>
      <c r="M223" s="148"/>
      <c r="N223" s="149"/>
      <c r="O223" s="52"/>
      <c r="P223" s="52"/>
      <c r="Q223" s="52"/>
      <c r="R223" s="52"/>
      <c r="S223" s="52"/>
      <c r="T223" s="53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T223" s="16" t="s">
        <v>125</v>
      </c>
      <c r="AU223" s="16" t="s">
        <v>76</v>
      </c>
    </row>
    <row r="224" spans="1:65" s="2" customFormat="1" ht="24.2" customHeight="1">
      <c r="A224" s="31"/>
      <c r="B224" s="131"/>
      <c r="C224" s="132" t="s">
        <v>374</v>
      </c>
      <c r="D224" s="132" t="s">
        <v>116</v>
      </c>
      <c r="E224" s="133" t="s">
        <v>375</v>
      </c>
      <c r="F224" s="134" t="s">
        <v>376</v>
      </c>
      <c r="G224" s="135" t="s">
        <v>227</v>
      </c>
      <c r="H224" s="136">
        <v>1</v>
      </c>
      <c r="I224" s="137"/>
      <c r="J224" s="138">
        <f>ROUND(I224*H224,2)</f>
        <v>0</v>
      </c>
      <c r="K224" s="134" t="s">
        <v>120</v>
      </c>
      <c r="L224" s="32"/>
      <c r="M224" s="139" t="s">
        <v>3</v>
      </c>
      <c r="N224" s="140" t="s">
        <v>40</v>
      </c>
      <c r="O224" s="52"/>
      <c r="P224" s="141">
        <f>O224*H224</f>
        <v>0</v>
      </c>
      <c r="Q224" s="141">
        <v>1.3999999999999999E-4</v>
      </c>
      <c r="R224" s="141">
        <f>Q224*H224</f>
        <v>1.3999999999999999E-4</v>
      </c>
      <c r="S224" s="141">
        <v>0</v>
      </c>
      <c r="T224" s="142">
        <f>S224*H224</f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43" t="s">
        <v>207</v>
      </c>
      <c r="AT224" s="143" t="s">
        <v>116</v>
      </c>
      <c r="AU224" s="143" t="s">
        <v>76</v>
      </c>
      <c r="AY224" s="16" t="s">
        <v>113</v>
      </c>
      <c r="BE224" s="144">
        <f>IF(N224="základní",J224,0)</f>
        <v>0</v>
      </c>
      <c r="BF224" s="144">
        <f>IF(N224="snížená",J224,0)</f>
        <v>0</v>
      </c>
      <c r="BG224" s="144">
        <f>IF(N224="zákl. přenesená",J224,0)</f>
        <v>0</v>
      </c>
      <c r="BH224" s="144">
        <f>IF(N224="sníž. přenesená",J224,0)</f>
        <v>0</v>
      </c>
      <c r="BI224" s="144">
        <f>IF(N224="nulová",J224,0)</f>
        <v>0</v>
      </c>
      <c r="BJ224" s="16" t="s">
        <v>74</v>
      </c>
      <c r="BK224" s="144">
        <f>ROUND(I224*H224,2)</f>
        <v>0</v>
      </c>
      <c r="BL224" s="16" t="s">
        <v>207</v>
      </c>
      <c r="BM224" s="143" t="s">
        <v>377</v>
      </c>
    </row>
    <row r="225" spans="1:65" s="2" customFormat="1" ht="19.5">
      <c r="A225" s="31"/>
      <c r="B225" s="32"/>
      <c r="C225" s="31"/>
      <c r="D225" s="145" t="s">
        <v>123</v>
      </c>
      <c r="E225" s="31"/>
      <c r="F225" s="146" t="s">
        <v>378</v>
      </c>
      <c r="G225" s="31"/>
      <c r="H225" s="31"/>
      <c r="I225" s="147"/>
      <c r="J225" s="31"/>
      <c r="K225" s="31"/>
      <c r="L225" s="32"/>
      <c r="M225" s="148"/>
      <c r="N225" s="149"/>
      <c r="O225" s="52"/>
      <c r="P225" s="52"/>
      <c r="Q225" s="52"/>
      <c r="R225" s="52"/>
      <c r="S225" s="52"/>
      <c r="T225" s="53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T225" s="16" t="s">
        <v>123</v>
      </c>
      <c r="AU225" s="16" t="s">
        <v>76</v>
      </c>
    </row>
    <row r="226" spans="1:65" s="2" customFormat="1">
      <c r="A226" s="31"/>
      <c r="B226" s="32"/>
      <c r="C226" s="31"/>
      <c r="D226" s="150" t="s">
        <v>125</v>
      </c>
      <c r="E226" s="31"/>
      <c r="F226" s="151" t="s">
        <v>379</v>
      </c>
      <c r="G226" s="31"/>
      <c r="H226" s="31"/>
      <c r="I226" s="147"/>
      <c r="J226" s="31"/>
      <c r="K226" s="31"/>
      <c r="L226" s="32"/>
      <c r="M226" s="148"/>
      <c r="N226" s="149"/>
      <c r="O226" s="52"/>
      <c r="P226" s="52"/>
      <c r="Q226" s="52"/>
      <c r="R226" s="52"/>
      <c r="S226" s="52"/>
      <c r="T226" s="53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T226" s="16" t="s">
        <v>125</v>
      </c>
      <c r="AU226" s="16" t="s">
        <v>76</v>
      </c>
    </row>
    <row r="227" spans="1:65" s="2" customFormat="1" ht="16.5" customHeight="1">
      <c r="A227" s="31"/>
      <c r="B227" s="131"/>
      <c r="C227" s="160" t="s">
        <v>380</v>
      </c>
      <c r="D227" s="160" t="s">
        <v>381</v>
      </c>
      <c r="E227" s="161" t="s">
        <v>382</v>
      </c>
      <c r="F227" s="162" t="s">
        <v>383</v>
      </c>
      <c r="G227" s="163" t="s">
        <v>227</v>
      </c>
      <c r="H227" s="164">
        <v>1</v>
      </c>
      <c r="I227" s="165"/>
      <c r="J227" s="166">
        <f>ROUND(I227*H227,2)</f>
        <v>0</v>
      </c>
      <c r="K227" s="162" t="s">
        <v>120</v>
      </c>
      <c r="L227" s="167"/>
      <c r="M227" s="168" t="s">
        <v>3</v>
      </c>
      <c r="N227" s="169" t="s">
        <v>40</v>
      </c>
      <c r="O227" s="52"/>
      <c r="P227" s="141">
        <f>O227*H227</f>
        <v>0</v>
      </c>
      <c r="Q227" s="141">
        <v>1.8E-3</v>
      </c>
      <c r="R227" s="141">
        <f>Q227*H227</f>
        <v>1.8E-3</v>
      </c>
      <c r="S227" s="141">
        <v>0</v>
      </c>
      <c r="T227" s="142">
        <f>S227*H227</f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43" t="s">
        <v>323</v>
      </c>
      <c r="AT227" s="143" t="s">
        <v>381</v>
      </c>
      <c r="AU227" s="143" t="s">
        <v>76</v>
      </c>
      <c r="AY227" s="16" t="s">
        <v>113</v>
      </c>
      <c r="BE227" s="144">
        <f>IF(N227="základní",J227,0)</f>
        <v>0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6" t="s">
        <v>74</v>
      </c>
      <c r="BK227" s="144">
        <f>ROUND(I227*H227,2)</f>
        <v>0</v>
      </c>
      <c r="BL227" s="16" t="s">
        <v>207</v>
      </c>
      <c r="BM227" s="143" t="s">
        <v>384</v>
      </c>
    </row>
    <row r="228" spans="1:65" s="2" customFormat="1">
      <c r="A228" s="31"/>
      <c r="B228" s="32"/>
      <c r="C228" s="31"/>
      <c r="D228" s="145" t="s">
        <v>123</v>
      </c>
      <c r="E228" s="31"/>
      <c r="F228" s="146" t="s">
        <v>383</v>
      </c>
      <c r="G228" s="31"/>
      <c r="H228" s="31"/>
      <c r="I228" s="147"/>
      <c r="J228" s="31"/>
      <c r="K228" s="31"/>
      <c r="L228" s="32"/>
      <c r="M228" s="148"/>
      <c r="N228" s="149"/>
      <c r="O228" s="52"/>
      <c r="P228" s="52"/>
      <c r="Q228" s="52"/>
      <c r="R228" s="52"/>
      <c r="S228" s="52"/>
      <c r="T228" s="53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T228" s="16" t="s">
        <v>123</v>
      </c>
      <c r="AU228" s="16" t="s">
        <v>76</v>
      </c>
    </row>
    <row r="229" spans="1:65" s="2" customFormat="1" ht="16.5" customHeight="1">
      <c r="A229" s="31"/>
      <c r="B229" s="131"/>
      <c r="C229" s="132" t="s">
        <v>385</v>
      </c>
      <c r="D229" s="132" t="s">
        <v>116</v>
      </c>
      <c r="E229" s="133" t="s">
        <v>386</v>
      </c>
      <c r="F229" s="134" t="s">
        <v>387</v>
      </c>
      <c r="G229" s="135" t="s">
        <v>227</v>
      </c>
      <c r="H229" s="136">
        <v>1</v>
      </c>
      <c r="I229" s="137"/>
      <c r="J229" s="138">
        <f>ROUND(I229*H229,2)</f>
        <v>0</v>
      </c>
      <c r="K229" s="134" t="s">
        <v>120</v>
      </c>
      <c r="L229" s="32"/>
      <c r="M229" s="139" t="s">
        <v>3</v>
      </c>
      <c r="N229" s="140" t="s">
        <v>40</v>
      </c>
      <c r="O229" s="52"/>
      <c r="P229" s="141">
        <f>O229*H229</f>
        <v>0</v>
      </c>
      <c r="Q229" s="141">
        <v>0</v>
      </c>
      <c r="R229" s="141">
        <f>Q229*H229</f>
        <v>0</v>
      </c>
      <c r="S229" s="141">
        <v>8.4999999999999995E-4</v>
      </c>
      <c r="T229" s="142">
        <f>S229*H229</f>
        <v>8.4999999999999995E-4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43" t="s">
        <v>207</v>
      </c>
      <c r="AT229" s="143" t="s">
        <v>116</v>
      </c>
      <c r="AU229" s="143" t="s">
        <v>76</v>
      </c>
      <c r="AY229" s="16" t="s">
        <v>113</v>
      </c>
      <c r="BE229" s="144">
        <f>IF(N229="základní",J229,0)</f>
        <v>0</v>
      </c>
      <c r="BF229" s="144">
        <f>IF(N229="snížená",J229,0)</f>
        <v>0</v>
      </c>
      <c r="BG229" s="144">
        <f>IF(N229="zákl. přenesená",J229,0)</f>
        <v>0</v>
      </c>
      <c r="BH229" s="144">
        <f>IF(N229="sníž. přenesená",J229,0)</f>
        <v>0</v>
      </c>
      <c r="BI229" s="144">
        <f>IF(N229="nulová",J229,0)</f>
        <v>0</v>
      </c>
      <c r="BJ229" s="16" t="s">
        <v>74</v>
      </c>
      <c r="BK229" s="144">
        <f>ROUND(I229*H229,2)</f>
        <v>0</v>
      </c>
      <c r="BL229" s="16" t="s">
        <v>207</v>
      </c>
      <c r="BM229" s="143" t="s">
        <v>388</v>
      </c>
    </row>
    <row r="230" spans="1:65" s="2" customFormat="1" ht="19.5">
      <c r="A230" s="31"/>
      <c r="B230" s="32"/>
      <c r="C230" s="31"/>
      <c r="D230" s="145" t="s">
        <v>123</v>
      </c>
      <c r="E230" s="31"/>
      <c r="F230" s="146" t="s">
        <v>389</v>
      </c>
      <c r="G230" s="31"/>
      <c r="H230" s="31"/>
      <c r="I230" s="147"/>
      <c r="J230" s="31"/>
      <c r="K230" s="31"/>
      <c r="L230" s="32"/>
      <c r="M230" s="148"/>
      <c r="N230" s="149"/>
      <c r="O230" s="52"/>
      <c r="P230" s="52"/>
      <c r="Q230" s="52"/>
      <c r="R230" s="52"/>
      <c r="S230" s="52"/>
      <c r="T230" s="53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T230" s="16" t="s">
        <v>123</v>
      </c>
      <c r="AU230" s="16" t="s">
        <v>76</v>
      </c>
    </row>
    <row r="231" spans="1:65" s="2" customFormat="1">
      <c r="A231" s="31"/>
      <c r="B231" s="32"/>
      <c r="C231" s="31"/>
      <c r="D231" s="150" t="s">
        <v>125</v>
      </c>
      <c r="E231" s="31"/>
      <c r="F231" s="151" t="s">
        <v>390</v>
      </c>
      <c r="G231" s="31"/>
      <c r="H231" s="31"/>
      <c r="I231" s="147"/>
      <c r="J231" s="31"/>
      <c r="K231" s="31"/>
      <c r="L231" s="32"/>
      <c r="M231" s="148"/>
      <c r="N231" s="149"/>
      <c r="O231" s="52"/>
      <c r="P231" s="52"/>
      <c r="Q231" s="52"/>
      <c r="R231" s="52"/>
      <c r="S231" s="52"/>
      <c r="T231" s="53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T231" s="16" t="s">
        <v>125</v>
      </c>
      <c r="AU231" s="16" t="s">
        <v>76</v>
      </c>
    </row>
    <row r="232" spans="1:65" s="2" customFormat="1" ht="24.2" customHeight="1">
      <c r="A232" s="31"/>
      <c r="B232" s="131"/>
      <c r="C232" s="132" t="s">
        <v>391</v>
      </c>
      <c r="D232" s="132" t="s">
        <v>116</v>
      </c>
      <c r="E232" s="133" t="s">
        <v>392</v>
      </c>
      <c r="F232" s="134" t="s">
        <v>393</v>
      </c>
      <c r="G232" s="135" t="s">
        <v>172</v>
      </c>
      <c r="H232" s="136">
        <v>4.9000000000000002E-2</v>
      </c>
      <c r="I232" s="137"/>
      <c r="J232" s="138">
        <f>ROUND(I232*H232,2)</f>
        <v>0</v>
      </c>
      <c r="K232" s="134" t="s">
        <v>120</v>
      </c>
      <c r="L232" s="32"/>
      <c r="M232" s="139" t="s">
        <v>3</v>
      </c>
      <c r="N232" s="140" t="s">
        <v>40</v>
      </c>
      <c r="O232" s="52"/>
      <c r="P232" s="141">
        <f>O232*H232</f>
        <v>0</v>
      </c>
      <c r="Q232" s="141">
        <v>0</v>
      </c>
      <c r="R232" s="141">
        <f>Q232*H232</f>
        <v>0</v>
      </c>
      <c r="S232" s="141">
        <v>0</v>
      </c>
      <c r="T232" s="142">
        <f>S232*H232</f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43" t="s">
        <v>207</v>
      </c>
      <c r="AT232" s="143" t="s">
        <v>116</v>
      </c>
      <c r="AU232" s="143" t="s">
        <v>76</v>
      </c>
      <c r="AY232" s="16" t="s">
        <v>113</v>
      </c>
      <c r="BE232" s="144">
        <f>IF(N232="základní",J232,0)</f>
        <v>0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6" t="s">
        <v>74</v>
      </c>
      <c r="BK232" s="144">
        <f>ROUND(I232*H232,2)</f>
        <v>0</v>
      </c>
      <c r="BL232" s="16" t="s">
        <v>207</v>
      </c>
      <c r="BM232" s="143" t="s">
        <v>394</v>
      </c>
    </row>
    <row r="233" spans="1:65" s="2" customFormat="1" ht="29.25">
      <c r="A233" s="31"/>
      <c r="B233" s="32"/>
      <c r="C233" s="31"/>
      <c r="D233" s="145" t="s">
        <v>123</v>
      </c>
      <c r="E233" s="31"/>
      <c r="F233" s="146" t="s">
        <v>395</v>
      </c>
      <c r="G233" s="31"/>
      <c r="H233" s="31"/>
      <c r="I233" s="147"/>
      <c r="J233" s="31"/>
      <c r="K233" s="31"/>
      <c r="L233" s="32"/>
      <c r="M233" s="148"/>
      <c r="N233" s="149"/>
      <c r="O233" s="52"/>
      <c r="P233" s="52"/>
      <c r="Q233" s="52"/>
      <c r="R233" s="52"/>
      <c r="S233" s="52"/>
      <c r="T233" s="53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T233" s="16" t="s">
        <v>123</v>
      </c>
      <c r="AU233" s="16" t="s">
        <v>76</v>
      </c>
    </row>
    <row r="234" spans="1:65" s="2" customFormat="1">
      <c r="A234" s="31"/>
      <c r="B234" s="32"/>
      <c r="C234" s="31"/>
      <c r="D234" s="150" t="s">
        <v>125</v>
      </c>
      <c r="E234" s="31"/>
      <c r="F234" s="151" t="s">
        <v>396</v>
      </c>
      <c r="G234" s="31"/>
      <c r="H234" s="31"/>
      <c r="I234" s="147"/>
      <c r="J234" s="31"/>
      <c r="K234" s="31"/>
      <c r="L234" s="32"/>
      <c r="M234" s="148"/>
      <c r="N234" s="149"/>
      <c r="O234" s="52"/>
      <c r="P234" s="52"/>
      <c r="Q234" s="52"/>
      <c r="R234" s="52"/>
      <c r="S234" s="52"/>
      <c r="T234" s="53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T234" s="16" t="s">
        <v>125</v>
      </c>
      <c r="AU234" s="16" t="s">
        <v>76</v>
      </c>
    </row>
    <row r="235" spans="1:65" s="2" customFormat="1" ht="33" customHeight="1">
      <c r="A235" s="31"/>
      <c r="B235" s="131"/>
      <c r="C235" s="132" t="s">
        <v>397</v>
      </c>
      <c r="D235" s="132" t="s">
        <v>116</v>
      </c>
      <c r="E235" s="133" t="s">
        <v>398</v>
      </c>
      <c r="F235" s="134" t="s">
        <v>399</v>
      </c>
      <c r="G235" s="135" t="s">
        <v>172</v>
      </c>
      <c r="H235" s="136">
        <v>4.9000000000000002E-2</v>
      </c>
      <c r="I235" s="137"/>
      <c r="J235" s="138">
        <f>ROUND(I235*H235,2)</f>
        <v>0</v>
      </c>
      <c r="K235" s="134" t="s">
        <v>120</v>
      </c>
      <c r="L235" s="32"/>
      <c r="M235" s="139" t="s">
        <v>3</v>
      </c>
      <c r="N235" s="140" t="s">
        <v>40</v>
      </c>
      <c r="O235" s="52"/>
      <c r="P235" s="141">
        <f>O235*H235</f>
        <v>0</v>
      </c>
      <c r="Q235" s="141">
        <v>0</v>
      </c>
      <c r="R235" s="141">
        <f>Q235*H235</f>
        <v>0</v>
      </c>
      <c r="S235" s="141">
        <v>0</v>
      </c>
      <c r="T235" s="142">
        <f>S235*H235</f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43" t="s">
        <v>207</v>
      </c>
      <c r="AT235" s="143" t="s">
        <v>116</v>
      </c>
      <c r="AU235" s="143" t="s">
        <v>76</v>
      </c>
      <c r="AY235" s="16" t="s">
        <v>113</v>
      </c>
      <c r="BE235" s="144">
        <f>IF(N235="základní",J235,0)</f>
        <v>0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6" t="s">
        <v>74</v>
      </c>
      <c r="BK235" s="144">
        <f>ROUND(I235*H235,2)</f>
        <v>0</v>
      </c>
      <c r="BL235" s="16" t="s">
        <v>207</v>
      </c>
      <c r="BM235" s="143" t="s">
        <v>400</v>
      </c>
    </row>
    <row r="236" spans="1:65" s="2" customFormat="1" ht="48.75">
      <c r="A236" s="31"/>
      <c r="B236" s="32"/>
      <c r="C236" s="31"/>
      <c r="D236" s="145" t="s">
        <v>123</v>
      </c>
      <c r="E236" s="31"/>
      <c r="F236" s="146" t="s">
        <v>401</v>
      </c>
      <c r="G236" s="31"/>
      <c r="H236" s="31"/>
      <c r="I236" s="147"/>
      <c r="J236" s="31"/>
      <c r="K236" s="31"/>
      <c r="L236" s="32"/>
      <c r="M236" s="148"/>
      <c r="N236" s="149"/>
      <c r="O236" s="52"/>
      <c r="P236" s="52"/>
      <c r="Q236" s="52"/>
      <c r="R236" s="52"/>
      <c r="S236" s="52"/>
      <c r="T236" s="53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T236" s="16" t="s">
        <v>123</v>
      </c>
      <c r="AU236" s="16" t="s">
        <v>76</v>
      </c>
    </row>
    <row r="237" spans="1:65" s="2" customFormat="1">
      <c r="A237" s="31"/>
      <c r="B237" s="32"/>
      <c r="C237" s="31"/>
      <c r="D237" s="150" t="s">
        <v>125</v>
      </c>
      <c r="E237" s="31"/>
      <c r="F237" s="151" t="s">
        <v>402</v>
      </c>
      <c r="G237" s="31"/>
      <c r="H237" s="31"/>
      <c r="I237" s="147"/>
      <c r="J237" s="31"/>
      <c r="K237" s="31"/>
      <c r="L237" s="32"/>
      <c r="M237" s="148"/>
      <c r="N237" s="149"/>
      <c r="O237" s="52"/>
      <c r="P237" s="52"/>
      <c r="Q237" s="52"/>
      <c r="R237" s="52"/>
      <c r="S237" s="52"/>
      <c r="T237" s="53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T237" s="16" t="s">
        <v>125</v>
      </c>
      <c r="AU237" s="16" t="s">
        <v>76</v>
      </c>
    </row>
    <row r="238" spans="1:65" s="12" customFormat="1" ht="22.9" customHeight="1">
      <c r="B238" s="118"/>
      <c r="D238" s="119" t="s">
        <v>68</v>
      </c>
      <c r="E238" s="129" t="s">
        <v>403</v>
      </c>
      <c r="F238" s="129" t="s">
        <v>404</v>
      </c>
      <c r="I238" s="121"/>
      <c r="J238" s="130">
        <f>BK238</f>
        <v>0</v>
      </c>
      <c r="L238" s="118"/>
      <c r="M238" s="123"/>
      <c r="N238" s="124"/>
      <c r="O238" s="124"/>
      <c r="P238" s="125">
        <f>SUM(P239:P242)</f>
        <v>0</v>
      </c>
      <c r="Q238" s="124"/>
      <c r="R238" s="125">
        <f>SUM(R239:R242)</f>
        <v>0</v>
      </c>
      <c r="S238" s="124"/>
      <c r="T238" s="126">
        <f>SUM(T239:T242)</f>
        <v>0</v>
      </c>
      <c r="AR238" s="119" t="s">
        <v>76</v>
      </c>
      <c r="AT238" s="127" t="s">
        <v>68</v>
      </c>
      <c r="AU238" s="127" t="s">
        <v>74</v>
      </c>
      <c r="AY238" s="119" t="s">
        <v>113</v>
      </c>
      <c r="BK238" s="128">
        <f>SUM(BK239:BK242)</f>
        <v>0</v>
      </c>
    </row>
    <row r="239" spans="1:65" s="2" customFormat="1" ht="16.5" customHeight="1">
      <c r="A239" s="31"/>
      <c r="B239" s="131"/>
      <c r="C239" s="132" t="s">
        <v>405</v>
      </c>
      <c r="D239" s="132" t="s">
        <v>116</v>
      </c>
      <c r="E239" s="133" t="s">
        <v>406</v>
      </c>
      <c r="F239" s="134" t="s">
        <v>407</v>
      </c>
      <c r="G239" s="135" t="s">
        <v>408</v>
      </c>
      <c r="H239" s="136">
        <v>1</v>
      </c>
      <c r="I239" s="137"/>
      <c r="J239" s="138">
        <f>ROUND(I239*H239,2)</f>
        <v>0</v>
      </c>
      <c r="K239" s="134" t="s">
        <v>3</v>
      </c>
      <c r="L239" s="32"/>
      <c r="M239" s="139" t="s">
        <v>3</v>
      </c>
      <c r="N239" s="140" t="s">
        <v>40</v>
      </c>
      <c r="O239" s="52"/>
      <c r="P239" s="141">
        <f>O239*H239</f>
        <v>0</v>
      </c>
      <c r="Q239" s="141">
        <v>0</v>
      </c>
      <c r="R239" s="141">
        <f>Q239*H239</f>
        <v>0</v>
      </c>
      <c r="S239" s="141">
        <v>0</v>
      </c>
      <c r="T239" s="142">
        <f>S239*H239</f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43" t="s">
        <v>207</v>
      </c>
      <c r="AT239" s="143" t="s">
        <v>116</v>
      </c>
      <c r="AU239" s="143" t="s">
        <v>76</v>
      </c>
      <c r="AY239" s="16" t="s">
        <v>113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6" t="s">
        <v>74</v>
      </c>
      <c r="BK239" s="144">
        <f>ROUND(I239*H239,2)</f>
        <v>0</v>
      </c>
      <c r="BL239" s="16" t="s">
        <v>207</v>
      </c>
      <c r="BM239" s="143" t="s">
        <v>409</v>
      </c>
    </row>
    <row r="240" spans="1:65" s="2" customFormat="1">
      <c r="A240" s="31"/>
      <c r="B240" s="32"/>
      <c r="C240" s="31"/>
      <c r="D240" s="145" t="s">
        <v>123</v>
      </c>
      <c r="E240" s="31"/>
      <c r="F240" s="146" t="s">
        <v>407</v>
      </c>
      <c r="G240" s="31"/>
      <c r="H240" s="31"/>
      <c r="I240" s="147"/>
      <c r="J240" s="31"/>
      <c r="K240" s="31"/>
      <c r="L240" s="32"/>
      <c r="M240" s="148"/>
      <c r="N240" s="149"/>
      <c r="O240" s="52"/>
      <c r="P240" s="52"/>
      <c r="Q240" s="52"/>
      <c r="R240" s="52"/>
      <c r="S240" s="52"/>
      <c r="T240" s="53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T240" s="16" t="s">
        <v>123</v>
      </c>
      <c r="AU240" s="16" t="s">
        <v>76</v>
      </c>
    </row>
    <row r="241" spans="1:65" s="2" customFormat="1" ht="24.2" customHeight="1">
      <c r="A241" s="31"/>
      <c r="B241" s="131"/>
      <c r="C241" s="132" t="s">
        <v>410</v>
      </c>
      <c r="D241" s="132" t="s">
        <v>116</v>
      </c>
      <c r="E241" s="133" t="s">
        <v>411</v>
      </c>
      <c r="F241" s="134" t="s">
        <v>412</v>
      </c>
      <c r="G241" s="135" t="s">
        <v>227</v>
      </c>
      <c r="H241" s="136">
        <v>1</v>
      </c>
      <c r="I241" s="137"/>
      <c r="J241" s="138">
        <f>ROUND(I241*H241,2)</f>
        <v>0</v>
      </c>
      <c r="K241" s="134" t="s">
        <v>3</v>
      </c>
      <c r="L241" s="32"/>
      <c r="M241" s="139" t="s">
        <v>3</v>
      </c>
      <c r="N241" s="140" t="s">
        <v>40</v>
      </c>
      <c r="O241" s="52"/>
      <c r="P241" s="141">
        <f>O241*H241</f>
        <v>0</v>
      </c>
      <c r="Q241" s="141">
        <v>0</v>
      </c>
      <c r="R241" s="141">
        <f>Q241*H241</f>
        <v>0</v>
      </c>
      <c r="S241" s="141">
        <v>0</v>
      </c>
      <c r="T241" s="142">
        <f>S241*H241</f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43" t="s">
        <v>207</v>
      </c>
      <c r="AT241" s="143" t="s">
        <v>116</v>
      </c>
      <c r="AU241" s="143" t="s">
        <v>76</v>
      </c>
      <c r="AY241" s="16" t="s">
        <v>113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6" t="s">
        <v>74</v>
      </c>
      <c r="BK241" s="144">
        <f>ROUND(I241*H241,2)</f>
        <v>0</v>
      </c>
      <c r="BL241" s="16" t="s">
        <v>207</v>
      </c>
      <c r="BM241" s="143" t="s">
        <v>413</v>
      </c>
    </row>
    <row r="242" spans="1:65" s="2" customFormat="1" ht="19.5">
      <c r="A242" s="31"/>
      <c r="B242" s="32"/>
      <c r="C242" s="31"/>
      <c r="D242" s="145" t="s">
        <v>123</v>
      </c>
      <c r="E242" s="31"/>
      <c r="F242" s="146" t="s">
        <v>412</v>
      </c>
      <c r="G242" s="31"/>
      <c r="H242" s="31"/>
      <c r="I242" s="147"/>
      <c r="J242" s="31"/>
      <c r="K242" s="31"/>
      <c r="L242" s="32"/>
      <c r="M242" s="148"/>
      <c r="N242" s="149"/>
      <c r="O242" s="52"/>
      <c r="P242" s="52"/>
      <c r="Q242" s="52"/>
      <c r="R242" s="52"/>
      <c r="S242" s="52"/>
      <c r="T242" s="53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T242" s="16" t="s">
        <v>123</v>
      </c>
      <c r="AU242" s="16" t="s">
        <v>76</v>
      </c>
    </row>
    <row r="243" spans="1:65" s="12" customFormat="1" ht="22.9" customHeight="1">
      <c r="B243" s="118"/>
      <c r="D243" s="119" t="s">
        <v>68</v>
      </c>
      <c r="E243" s="129" t="s">
        <v>414</v>
      </c>
      <c r="F243" s="129" t="s">
        <v>415</v>
      </c>
      <c r="I243" s="121"/>
      <c r="J243" s="130">
        <f>BK243</f>
        <v>0</v>
      </c>
      <c r="L243" s="118"/>
      <c r="M243" s="123"/>
      <c r="N243" s="124"/>
      <c r="O243" s="124"/>
      <c r="P243" s="125">
        <f>SUM(P244:P257)</f>
        <v>0</v>
      </c>
      <c r="Q243" s="124"/>
      <c r="R243" s="125">
        <f>SUM(R244:R257)</f>
        <v>1.1000000000000001E-3</v>
      </c>
      <c r="S243" s="124"/>
      <c r="T243" s="126">
        <f>SUM(T244:T257)</f>
        <v>5.0000000000000002E-5</v>
      </c>
      <c r="AR243" s="119" t="s">
        <v>76</v>
      </c>
      <c r="AT243" s="127" t="s">
        <v>68</v>
      </c>
      <c r="AU243" s="127" t="s">
        <v>74</v>
      </c>
      <c r="AY243" s="119" t="s">
        <v>113</v>
      </c>
      <c r="BK243" s="128">
        <f>SUM(BK244:BK257)</f>
        <v>0</v>
      </c>
    </row>
    <row r="244" spans="1:65" s="2" customFormat="1" ht="16.5" customHeight="1">
      <c r="A244" s="31"/>
      <c r="B244" s="131"/>
      <c r="C244" s="132" t="s">
        <v>416</v>
      </c>
      <c r="D244" s="132" t="s">
        <v>116</v>
      </c>
      <c r="E244" s="133" t="s">
        <v>417</v>
      </c>
      <c r="F244" s="134" t="s">
        <v>418</v>
      </c>
      <c r="G244" s="135" t="s">
        <v>227</v>
      </c>
      <c r="H244" s="136">
        <v>1</v>
      </c>
      <c r="I244" s="137"/>
      <c r="J244" s="138">
        <f>ROUND(I244*H244,2)</f>
        <v>0</v>
      </c>
      <c r="K244" s="134" t="s">
        <v>120</v>
      </c>
      <c r="L244" s="32"/>
      <c r="M244" s="139" t="s">
        <v>3</v>
      </c>
      <c r="N244" s="140" t="s">
        <v>40</v>
      </c>
      <c r="O244" s="52"/>
      <c r="P244" s="141">
        <f>O244*H244</f>
        <v>0</v>
      </c>
      <c r="Q244" s="141">
        <v>0</v>
      </c>
      <c r="R244" s="141">
        <f>Q244*H244</f>
        <v>0</v>
      </c>
      <c r="S244" s="141">
        <v>0</v>
      </c>
      <c r="T244" s="142">
        <f>S244*H244</f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43" t="s">
        <v>207</v>
      </c>
      <c r="AT244" s="143" t="s">
        <v>116</v>
      </c>
      <c r="AU244" s="143" t="s">
        <v>76</v>
      </c>
      <c r="AY244" s="16" t="s">
        <v>113</v>
      </c>
      <c r="BE244" s="144">
        <f>IF(N244="základní",J244,0)</f>
        <v>0</v>
      </c>
      <c r="BF244" s="144">
        <f>IF(N244="snížená",J244,0)</f>
        <v>0</v>
      </c>
      <c r="BG244" s="144">
        <f>IF(N244="zákl. přenesená",J244,0)</f>
        <v>0</v>
      </c>
      <c r="BH244" s="144">
        <f>IF(N244="sníž. přenesená",J244,0)</f>
        <v>0</v>
      </c>
      <c r="BI244" s="144">
        <f>IF(N244="nulová",J244,0)</f>
        <v>0</v>
      </c>
      <c r="BJ244" s="16" t="s">
        <v>74</v>
      </c>
      <c r="BK244" s="144">
        <f>ROUND(I244*H244,2)</f>
        <v>0</v>
      </c>
      <c r="BL244" s="16" t="s">
        <v>207</v>
      </c>
      <c r="BM244" s="143" t="s">
        <v>419</v>
      </c>
    </row>
    <row r="245" spans="1:65" s="2" customFormat="1" ht="19.5">
      <c r="A245" s="31"/>
      <c r="B245" s="32"/>
      <c r="C245" s="31"/>
      <c r="D245" s="145" t="s">
        <v>123</v>
      </c>
      <c r="E245" s="31"/>
      <c r="F245" s="146" t="s">
        <v>420</v>
      </c>
      <c r="G245" s="31"/>
      <c r="H245" s="31"/>
      <c r="I245" s="147"/>
      <c r="J245" s="31"/>
      <c r="K245" s="31"/>
      <c r="L245" s="32"/>
      <c r="M245" s="148"/>
      <c r="N245" s="149"/>
      <c r="O245" s="52"/>
      <c r="P245" s="52"/>
      <c r="Q245" s="52"/>
      <c r="R245" s="52"/>
      <c r="S245" s="52"/>
      <c r="T245" s="53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T245" s="16" t="s">
        <v>123</v>
      </c>
      <c r="AU245" s="16" t="s">
        <v>76</v>
      </c>
    </row>
    <row r="246" spans="1:65" s="2" customFormat="1">
      <c r="A246" s="31"/>
      <c r="B246" s="32"/>
      <c r="C246" s="31"/>
      <c r="D246" s="150" t="s">
        <v>125</v>
      </c>
      <c r="E246" s="31"/>
      <c r="F246" s="151" t="s">
        <v>421</v>
      </c>
      <c r="G246" s="31"/>
      <c r="H246" s="31"/>
      <c r="I246" s="147"/>
      <c r="J246" s="31"/>
      <c r="K246" s="31"/>
      <c r="L246" s="32"/>
      <c r="M246" s="148"/>
      <c r="N246" s="149"/>
      <c r="O246" s="52"/>
      <c r="P246" s="52"/>
      <c r="Q246" s="52"/>
      <c r="R246" s="52"/>
      <c r="S246" s="52"/>
      <c r="T246" s="53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T246" s="16" t="s">
        <v>125</v>
      </c>
      <c r="AU246" s="16" t="s">
        <v>76</v>
      </c>
    </row>
    <row r="247" spans="1:65" s="2" customFormat="1" ht="24.2" customHeight="1">
      <c r="A247" s="31"/>
      <c r="B247" s="131"/>
      <c r="C247" s="160" t="s">
        <v>422</v>
      </c>
      <c r="D247" s="160" t="s">
        <v>381</v>
      </c>
      <c r="E247" s="161" t="s">
        <v>423</v>
      </c>
      <c r="F247" s="162" t="s">
        <v>424</v>
      </c>
      <c r="G247" s="163" t="s">
        <v>227</v>
      </c>
      <c r="H247" s="164">
        <v>1</v>
      </c>
      <c r="I247" s="165"/>
      <c r="J247" s="166">
        <f>ROUND(I247*H247,2)</f>
        <v>0</v>
      </c>
      <c r="K247" s="162" t="s">
        <v>120</v>
      </c>
      <c r="L247" s="167"/>
      <c r="M247" s="168" t="s">
        <v>3</v>
      </c>
      <c r="N247" s="169" t="s">
        <v>40</v>
      </c>
      <c r="O247" s="52"/>
      <c r="P247" s="141">
        <f>O247*H247</f>
        <v>0</v>
      </c>
      <c r="Q247" s="141">
        <v>1.1000000000000001E-3</v>
      </c>
      <c r="R247" s="141">
        <f>Q247*H247</f>
        <v>1.1000000000000001E-3</v>
      </c>
      <c r="S247" s="141">
        <v>0</v>
      </c>
      <c r="T247" s="142">
        <f>S247*H247</f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43" t="s">
        <v>323</v>
      </c>
      <c r="AT247" s="143" t="s">
        <v>381</v>
      </c>
      <c r="AU247" s="143" t="s">
        <v>76</v>
      </c>
      <c r="AY247" s="16" t="s">
        <v>113</v>
      </c>
      <c r="BE247" s="144">
        <f>IF(N247="základní",J247,0)</f>
        <v>0</v>
      </c>
      <c r="BF247" s="144">
        <f>IF(N247="snížená",J247,0)</f>
        <v>0</v>
      </c>
      <c r="BG247" s="144">
        <f>IF(N247="zákl. přenesená",J247,0)</f>
        <v>0</v>
      </c>
      <c r="BH247" s="144">
        <f>IF(N247="sníž. přenesená",J247,0)</f>
        <v>0</v>
      </c>
      <c r="BI247" s="144">
        <f>IF(N247="nulová",J247,0)</f>
        <v>0</v>
      </c>
      <c r="BJ247" s="16" t="s">
        <v>74</v>
      </c>
      <c r="BK247" s="144">
        <f>ROUND(I247*H247,2)</f>
        <v>0</v>
      </c>
      <c r="BL247" s="16" t="s">
        <v>207</v>
      </c>
      <c r="BM247" s="143" t="s">
        <v>425</v>
      </c>
    </row>
    <row r="248" spans="1:65" s="2" customFormat="1" ht="19.5">
      <c r="A248" s="31"/>
      <c r="B248" s="32"/>
      <c r="C248" s="31"/>
      <c r="D248" s="145" t="s">
        <v>123</v>
      </c>
      <c r="E248" s="31"/>
      <c r="F248" s="146" t="s">
        <v>424</v>
      </c>
      <c r="G248" s="31"/>
      <c r="H248" s="31"/>
      <c r="I248" s="147"/>
      <c r="J248" s="31"/>
      <c r="K248" s="31"/>
      <c r="L248" s="32"/>
      <c r="M248" s="148"/>
      <c r="N248" s="149"/>
      <c r="O248" s="52"/>
      <c r="P248" s="52"/>
      <c r="Q248" s="52"/>
      <c r="R248" s="52"/>
      <c r="S248" s="52"/>
      <c r="T248" s="53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T248" s="16" t="s">
        <v>123</v>
      </c>
      <c r="AU248" s="16" t="s">
        <v>76</v>
      </c>
    </row>
    <row r="249" spans="1:65" s="2" customFormat="1" ht="21.75" customHeight="1">
      <c r="A249" s="31"/>
      <c r="B249" s="131"/>
      <c r="C249" s="132" t="s">
        <v>426</v>
      </c>
      <c r="D249" s="132" t="s">
        <v>116</v>
      </c>
      <c r="E249" s="133" t="s">
        <v>427</v>
      </c>
      <c r="F249" s="134" t="s">
        <v>428</v>
      </c>
      <c r="G249" s="135" t="s">
        <v>227</v>
      </c>
      <c r="H249" s="136">
        <v>1</v>
      </c>
      <c r="I249" s="137"/>
      <c r="J249" s="138">
        <f>ROUND(I249*H249,2)</f>
        <v>0</v>
      </c>
      <c r="K249" s="134" t="s">
        <v>120</v>
      </c>
      <c r="L249" s="32"/>
      <c r="M249" s="139" t="s">
        <v>3</v>
      </c>
      <c r="N249" s="140" t="s">
        <v>40</v>
      </c>
      <c r="O249" s="52"/>
      <c r="P249" s="141">
        <f>O249*H249</f>
        <v>0</v>
      </c>
      <c r="Q249" s="141">
        <v>0</v>
      </c>
      <c r="R249" s="141">
        <f>Q249*H249</f>
        <v>0</v>
      </c>
      <c r="S249" s="141">
        <v>5.0000000000000002E-5</v>
      </c>
      <c r="T249" s="142">
        <f>S249*H249</f>
        <v>5.0000000000000002E-5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43" t="s">
        <v>207</v>
      </c>
      <c r="AT249" s="143" t="s">
        <v>116</v>
      </c>
      <c r="AU249" s="143" t="s">
        <v>76</v>
      </c>
      <c r="AY249" s="16" t="s">
        <v>113</v>
      </c>
      <c r="BE249" s="144">
        <f>IF(N249="základní",J249,0)</f>
        <v>0</v>
      </c>
      <c r="BF249" s="144">
        <f>IF(N249="snížená",J249,0)</f>
        <v>0</v>
      </c>
      <c r="BG249" s="144">
        <f>IF(N249="zákl. přenesená",J249,0)</f>
        <v>0</v>
      </c>
      <c r="BH249" s="144">
        <f>IF(N249="sníž. přenesená",J249,0)</f>
        <v>0</v>
      </c>
      <c r="BI249" s="144">
        <f>IF(N249="nulová",J249,0)</f>
        <v>0</v>
      </c>
      <c r="BJ249" s="16" t="s">
        <v>74</v>
      </c>
      <c r="BK249" s="144">
        <f>ROUND(I249*H249,2)</f>
        <v>0</v>
      </c>
      <c r="BL249" s="16" t="s">
        <v>207</v>
      </c>
      <c r="BM249" s="143" t="s">
        <v>429</v>
      </c>
    </row>
    <row r="250" spans="1:65" s="2" customFormat="1" ht="19.5">
      <c r="A250" s="31"/>
      <c r="B250" s="32"/>
      <c r="C250" s="31"/>
      <c r="D250" s="145" t="s">
        <v>123</v>
      </c>
      <c r="E250" s="31"/>
      <c r="F250" s="146" t="s">
        <v>430</v>
      </c>
      <c r="G250" s="31"/>
      <c r="H250" s="31"/>
      <c r="I250" s="147"/>
      <c r="J250" s="31"/>
      <c r="K250" s="31"/>
      <c r="L250" s="32"/>
      <c r="M250" s="148"/>
      <c r="N250" s="149"/>
      <c r="O250" s="52"/>
      <c r="P250" s="52"/>
      <c r="Q250" s="52"/>
      <c r="R250" s="52"/>
      <c r="S250" s="52"/>
      <c r="T250" s="53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T250" s="16" t="s">
        <v>123</v>
      </c>
      <c r="AU250" s="16" t="s">
        <v>76</v>
      </c>
    </row>
    <row r="251" spans="1:65" s="2" customFormat="1">
      <c r="A251" s="31"/>
      <c r="B251" s="32"/>
      <c r="C251" s="31"/>
      <c r="D251" s="150" t="s">
        <v>125</v>
      </c>
      <c r="E251" s="31"/>
      <c r="F251" s="151" t="s">
        <v>431</v>
      </c>
      <c r="G251" s="31"/>
      <c r="H251" s="31"/>
      <c r="I251" s="147"/>
      <c r="J251" s="31"/>
      <c r="K251" s="31"/>
      <c r="L251" s="32"/>
      <c r="M251" s="148"/>
      <c r="N251" s="149"/>
      <c r="O251" s="52"/>
      <c r="P251" s="52"/>
      <c r="Q251" s="52"/>
      <c r="R251" s="52"/>
      <c r="S251" s="52"/>
      <c r="T251" s="53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T251" s="16" t="s">
        <v>125</v>
      </c>
      <c r="AU251" s="16" t="s">
        <v>76</v>
      </c>
    </row>
    <row r="252" spans="1:65" s="2" customFormat="1" ht="24.2" customHeight="1">
      <c r="A252" s="31"/>
      <c r="B252" s="131"/>
      <c r="C252" s="132" t="s">
        <v>432</v>
      </c>
      <c r="D252" s="132" t="s">
        <v>116</v>
      </c>
      <c r="E252" s="133" t="s">
        <v>433</v>
      </c>
      <c r="F252" s="134" t="s">
        <v>434</v>
      </c>
      <c r="G252" s="135" t="s">
        <v>172</v>
      </c>
      <c r="H252" s="136">
        <v>1E-3</v>
      </c>
      <c r="I252" s="137"/>
      <c r="J252" s="138">
        <f>ROUND(I252*H252,2)</f>
        <v>0</v>
      </c>
      <c r="K252" s="134" t="s">
        <v>120</v>
      </c>
      <c r="L252" s="32"/>
      <c r="M252" s="139" t="s">
        <v>3</v>
      </c>
      <c r="N252" s="140" t="s">
        <v>40</v>
      </c>
      <c r="O252" s="52"/>
      <c r="P252" s="141">
        <f>O252*H252</f>
        <v>0</v>
      </c>
      <c r="Q252" s="141">
        <v>0</v>
      </c>
      <c r="R252" s="141">
        <f>Q252*H252</f>
        <v>0</v>
      </c>
      <c r="S252" s="141">
        <v>0</v>
      </c>
      <c r="T252" s="142">
        <f>S252*H252</f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143" t="s">
        <v>207</v>
      </c>
      <c r="AT252" s="143" t="s">
        <v>116</v>
      </c>
      <c r="AU252" s="143" t="s">
        <v>76</v>
      </c>
      <c r="AY252" s="16" t="s">
        <v>113</v>
      </c>
      <c r="BE252" s="144">
        <f>IF(N252="základní",J252,0)</f>
        <v>0</v>
      </c>
      <c r="BF252" s="144">
        <f>IF(N252="snížená",J252,0)</f>
        <v>0</v>
      </c>
      <c r="BG252" s="144">
        <f>IF(N252="zákl. přenesená",J252,0)</f>
        <v>0</v>
      </c>
      <c r="BH252" s="144">
        <f>IF(N252="sníž. přenesená",J252,0)</f>
        <v>0</v>
      </c>
      <c r="BI252" s="144">
        <f>IF(N252="nulová",J252,0)</f>
        <v>0</v>
      </c>
      <c r="BJ252" s="16" t="s">
        <v>74</v>
      </c>
      <c r="BK252" s="144">
        <f>ROUND(I252*H252,2)</f>
        <v>0</v>
      </c>
      <c r="BL252" s="16" t="s">
        <v>207</v>
      </c>
      <c r="BM252" s="143" t="s">
        <v>435</v>
      </c>
    </row>
    <row r="253" spans="1:65" s="2" customFormat="1" ht="29.25">
      <c r="A253" s="31"/>
      <c r="B253" s="32"/>
      <c r="C253" s="31"/>
      <c r="D253" s="145" t="s">
        <v>123</v>
      </c>
      <c r="E253" s="31"/>
      <c r="F253" s="146" t="s">
        <v>436</v>
      </c>
      <c r="G253" s="31"/>
      <c r="H253" s="31"/>
      <c r="I253" s="147"/>
      <c r="J253" s="31"/>
      <c r="K253" s="31"/>
      <c r="L253" s="32"/>
      <c r="M253" s="148"/>
      <c r="N253" s="149"/>
      <c r="O253" s="52"/>
      <c r="P253" s="52"/>
      <c r="Q253" s="52"/>
      <c r="R253" s="52"/>
      <c r="S253" s="52"/>
      <c r="T253" s="53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T253" s="16" t="s">
        <v>123</v>
      </c>
      <c r="AU253" s="16" t="s">
        <v>76</v>
      </c>
    </row>
    <row r="254" spans="1:65" s="2" customFormat="1">
      <c r="A254" s="31"/>
      <c r="B254" s="32"/>
      <c r="C254" s="31"/>
      <c r="D254" s="150" t="s">
        <v>125</v>
      </c>
      <c r="E254" s="31"/>
      <c r="F254" s="151" t="s">
        <v>437</v>
      </c>
      <c r="G254" s="31"/>
      <c r="H254" s="31"/>
      <c r="I254" s="147"/>
      <c r="J254" s="31"/>
      <c r="K254" s="31"/>
      <c r="L254" s="32"/>
      <c r="M254" s="148"/>
      <c r="N254" s="149"/>
      <c r="O254" s="52"/>
      <c r="P254" s="52"/>
      <c r="Q254" s="52"/>
      <c r="R254" s="52"/>
      <c r="S254" s="52"/>
      <c r="T254" s="53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T254" s="16" t="s">
        <v>125</v>
      </c>
      <c r="AU254" s="16" t="s">
        <v>76</v>
      </c>
    </row>
    <row r="255" spans="1:65" s="2" customFormat="1" ht="33" customHeight="1">
      <c r="A255" s="31"/>
      <c r="B255" s="131"/>
      <c r="C255" s="132" t="s">
        <v>438</v>
      </c>
      <c r="D255" s="132" t="s">
        <v>116</v>
      </c>
      <c r="E255" s="133" t="s">
        <v>439</v>
      </c>
      <c r="F255" s="134" t="s">
        <v>440</v>
      </c>
      <c r="G255" s="135" t="s">
        <v>172</v>
      </c>
      <c r="H255" s="136">
        <v>1E-3</v>
      </c>
      <c r="I255" s="137"/>
      <c r="J255" s="138">
        <f>ROUND(I255*H255,2)</f>
        <v>0</v>
      </c>
      <c r="K255" s="134" t="s">
        <v>120</v>
      </c>
      <c r="L255" s="32"/>
      <c r="M255" s="139" t="s">
        <v>3</v>
      </c>
      <c r="N255" s="140" t="s">
        <v>40</v>
      </c>
      <c r="O255" s="52"/>
      <c r="P255" s="141">
        <f>O255*H255</f>
        <v>0</v>
      </c>
      <c r="Q255" s="141">
        <v>0</v>
      </c>
      <c r="R255" s="141">
        <f>Q255*H255</f>
        <v>0</v>
      </c>
      <c r="S255" s="141">
        <v>0</v>
      </c>
      <c r="T255" s="142">
        <f>S255*H255</f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143" t="s">
        <v>207</v>
      </c>
      <c r="AT255" s="143" t="s">
        <v>116</v>
      </c>
      <c r="AU255" s="143" t="s">
        <v>76</v>
      </c>
      <c r="AY255" s="16" t="s">
        <v>113</v>
      </c>
      <c r="BE255" s="144">
        <f>IF(N255="základní",J255,0)</f>
        <v>0</v>
      </c>
      <c r="BF255" s="144">
        <f>IF(N255="snížená",J255,0)</f>
        <v>0</v>
      </c>
      <c r="BG255" s="144">
        <f>IF(N255="zákl. přenesená",J255,0)</f>
        <v>0</v>
      </c>
      <c r="BH255" s="144">
        <f>IF(N255="sníž. přenesená",J255,0)</f>
        <v>0</v>
      </c>
      <c r="BI255" s="144">
        <f>IF(N255="nulová",J255,0)</f>
        <v>0</v>
      </c>
      <c r="BJ255" s="16" t="s">
        <v>74</v>
      </c>
      <c r="BK255" s="144">
        <f>ROUND(I255*H255,2)</f>
        <v>0</v>
      </c>
      <c r="BL255" s="16" t="s">
        <v>207</v>
      </c>
      <c r="BM255" s="143" t="s">
        <v>441</v>
      </c>
    </row>
    <row r="256" spans="1:65" s="2" customFormat="1" ht="48.75">
      <c r="A256" s="31"/>
      <c r="B256" s="32"/>
      <c r="C256" s="31"/>
      <c r="D256" s="145" t="s">
        <v>123</v>
      </c>
      <c r="E256" s="31"/>
      <c r="F256" s="146" t="s">
        <v>442</v>
      </c>
      <c r="G256" s="31"/>
      <c r="H256" s="31"/>
      <c r="I256" s="147"/>
      <c r="J256" s="31"/>
      <c r="K256" s="31"/>
      <c r="L256" s="32"/>
      <c r="M256" s="148"/>
      <c r="N256" s="149"/>
      <c r="O256" s="52"/>
      <c r="P256" s="52"/>
      <c r="Q256" s="52"/>
      <c r="R256" s="52"/>
      <c r="S256" s="52"/>
      <c r="T256" s="53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T256" s="16" t="s">
        <v>123</v>
      </c>
      <c r="AU256" s="16" t="s">
        <v>76</v>
      </c>
    </row>
    <row r="257" spans="1:65" s="2" customFormat="1">
      <c r="A257" s="31"/>
      <c r="B257" s="32"/>
      <c r="C257" s="31"/>
      <c r="D257" s="150" t="s">
        <v>125</v>
      </c>
      <c r="E257" s="31"/>
      <c r="F257" s="151" t="s">
        <v>443</v>
      </c>
      <c r="G257" s="31"/>
      <c r="H257" s="31"/>
      <c r="I257" s="147"/>
      <c r="J257" s="31"/>
      <c r="K257" s="31"/>
      <c r="L257" s="32"/>
      <c r="M257" s="148"/>
      <c r="N257" s="149"/>
      <c r="O257" s="52"/>
      <c r="P257" s="52"/>
      <c r="Q257" s="52"/>
      <c r="R257" s="52"/>
      <c r="S257" s="52"/>
      <c r="T257" s="53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T257" s="16" t="s">
        <v>125</v>
      </c>
      <c r="AU257" s="16" t="s">
        <v>76</v>
      </c>
    </row>
    <row r="258" spans="1:65" s="12" customFormat="1" ht="22.9" customHeight="1">
      <c r="B258" s="118"/>
      <c r="D258" s="119" t="s">
        <v>68</v>
      </c>
      <c r="E258" s="129" t="s">
        <v>444</v>
      </c>
      <c r="F258" s="129" t="s">
        <v>445</v>
      </c>
      <c r="I258" s="121"/>
      <c r="J258" s="130">
        <f>BK258</f>
        <v>0</v>
      </c>
      <c r="L258" s="118"/>
      <c r="M258" s="123"/>
      <c r="N258" s="124"/>
      <c r="O258" s="124"/>
      <c r="P258" s="125">
        <f>SUM(P259:P271)</f>
        <v>0</v>
      </c>
      <c r="Q258" s="124"/>
      <c r="R258" s="125">
        <f>SUM(R259:R271)</f>
        <v>6.6040000000000015E-2</v>
      </c>
      <c r="S258" s="124"/>
      <c r="T258" s="126">
        <f>SUM(T259:T271)</f>
        <v>0</v>
      </c>
      <c r="AR258" s="119" t="s">
        <v>76</v>
      </c>
      <c r="AT258" s="127" t="s">
        <v>68</v>
      </c>
      <c r="AU258" s="127" t="s">
        <v>74</v>
      </c>
      <c r="AY258" s="119" t="s">
        <v>113</v>
      </c>
      <c r="BK258" s="128">
        <f>SUM(BK259:BK271)</f>
        <v>0</v>
      </c>
    </row>
    <row r="259" spans="1:65" s="2" customFormat="1" ht="24.2" customHeight="1">
      <c r="A259" s="31"/>
      <c r="B259" s="131"/>
      <c r="C259" s="132" t="s">
        <v>446</v>
      </c>
      <c r="D259" s="132" t="s">
        <v>116</v>
      </c>
      <c r="E259" s="133" t="s">
        <v>447</v>
      </c>
      <c r="F259" s="134" t="s">
        <v>448</v>
      </c>
      <c r="G259" s="135" t="s">
        <v>119</v>
      </c>
      <c r="H259" s="136">
        <v>5.2</v>
      </c>
      <c r="I259" s="137"/>
      <c r="J259" s="138">
        <f>ROUND(I259*H259,2)</f>
        <v>0</v>
      </c>
      <c r="K259" s="134" t="s">
        <v>120</v>
      </c>
      <c r="L259" s="32"/>
      <c r="M259" s="139" t="s">
        <v>3</v>
      </c>
      <c r="N259" s="140" t="s">
        <v>40</v>
      </c>
      <c r="O259" s="52"/>
      <c r="P259" s="141">
        <f>O259*H259</f>
        <v>0</v>
      </c>
      <c r="Q259" s="141">
        <v>1.26E-2</v>
      </c>
      <c r="R259" s="141">
        <f>Q259*H259</f>
        <v>6.5520000000000009E-2</v>
      </c>
      <c r="S259" s="141">
        <v>0</v>
      </c>
      <c r="T259" s="142">
        <f>S259*H259</f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43" t="s">
        <v>207</v>
      </c>
      <c r="AT259" s="143" t="s">
        <v>116</v>
      </c>
      <c r="AU259" s="143" t="s">
        <v>76</v>
      </c>
      <c r="AY259" s="16" t="s">
        <v>113</v>
      </c>
      <c r="BE259" s="144">
        <f>IF(N259="základní",J259,0)</f>
        <v>0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6" t="s">
        <v>74</v>
      </c>
      <c r="BK259" s="144">
        <f>ROUND(I259*H259,2)</f>
        <v>0</v>
      </c>
      <c r="BL259" s="16" t="s">
        <v>207</v>
      </c>
      <c r="BM259" s="143" t="s">
        <v>449</v>
      </c>
    </row>
    <row r="260" spans="1:65" s="2" customFormat="1" ht="29.25">
      <c r="A260" s="31"/>
      <c r="B260" s="32"/>
      <c r="C260" s="31"/>
      <c r="D260" s="145" t="s">
        <v>123</v>
      </c>
      <c r="E260" s="31"/>
      <c r="F260" s="146" t="s">
        <v>450</v>
      </c>
      <c r="G260" s="31"/>
      <c r="H260" s="31"/>
      <c r="I260" s="147"/>
      <c r="J260" s="31"/>
      <c r="K260" s="31"/>
      <c r="L260" s="32"/>
      <c r="M260" s="148"/>
      <c r="N260" s="149"/>
      <c r="O260" s="52"/>
      <c r="P260" s="52"/>
      <c r="Q260" s="52"/>
      <c r="R260" s="52"/>
      <c r="S260" s="52"/>
      <c r="T260" s="53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T260" s="16" t="s">
        <v>123</v>
      </c>
      <c r="AU260" s="16" t="s">
        <v>76</v>
      </c>
    </row>
    <row r="261" spans="1:65" s="2" customFormat="1">
      <c r="A261" s="31"/>
      <c r="B261" s="32"/>
      <c r="C261" s="31"/>
      <c r="D261" s="150" t="s">
        <v>125</v>
      </c>
      <c r="E261" s="31"/>
      <c r="F261" s="151" t="s">
        <v>451</v>
      </c>
      <c r="G261" s="31"/>
      <c r="H261" s="31"/>
      <c r="I261" s="147"/>
      <c r="J261" s="31"/>
      <c r="K261" s="31"/>
      <c r="L261" s="32"/>
      <c r="M261" s="148"/>
      <c r="N261" s="149"/>
      <c r="O261" s="52"/>
      <c r="P261" s="52"/>
      <c r="Q261" s="52"/>
      <c r="R261" s="52"/>
      <c r="S261" s="52"/>
      <c r="T261" s="53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T261" s="16" t="s">
        <v>125</v>
      </c>
      <c r="AU261" s="16" t="s">
        <v>76</v>
      </c>
    </row>
    <row r="262" spans="1:65" s="13" customFormat="1">
      <c r="B262" s="152"/>
      <c r="D262" s="145" t="s">
        <v>127</v>
      </c>
      <c r="E262" s="153" t="s">
        <v>3</v>
      </c>
      <c r="F262" s="154" t="s">
        <v>128</v>
      </c>
      <c r="H262" s="155">
        <v>5.2</v>
      </c>
      <c r="I262" s="156"/>
      <c r="L262" s="152"/>
      <c r="M262" s="157"/>
      <c r="N262" s="158"/>
      <c r="O262" s="158"/>
      <c r="P262" s="158"/>
      <c r="Q262" s="158"/>
      <c r="R262" s="158"/>
      <c r="S262" s="158"/>
      <c r="T262" s="159"/>
      <c r="AT262" s="153" t="s">
        <v>127</v>
      </c>
      <c r="AU262" s="153" t="s">
        <v>76</v>
      </c>
      <c r="AV262" s="13" t="s">
        <v>76</v>
      </c>
      <c r="AW262" s="13" t="s">
        <v>31</v>
      </c>
      <c r="AX262" s="13" t="s">
        <v>74</v>
      </c>
      <c r="AY262" s="153" t="s">
        <v>113</v>
      </c>
    </row>
    <row r="263" spans="1:65" s="2" customFormat="1" ht="16.5" customHeight="1">
      <c r="A263" s="31"/>
      <c r="B263" s="131"/>
      <c r="C263" s="132" t="s">
        <v>452</v>
      </c>
      <c r="D263" s="132" t="s">
        <v>116</v>
      </c>
      <c r="E263" s="133" t="s">
        <v>453</v>
      </c>
      <c r="F263" s="134" t="s">
        <v>454</v>
      </c>
      <c r="G263" s="135" t="s">
        <v>119</v>
      </c>
      <c r="H263" s="136">
        <v>5.2</v>
      </c>
      <c r="I263" s="137"/>
      <c r="J263" s="138">
        <f>ROUND(I263*H263,2)</f>
        <v>0</v>
      </c>
      <c r="K263" s="134" t="s">
        <v>120</v>
      </c>
      <c r="L263" s="32"/>
      <c r="M263" s="139" t="s">
        <v>3</v>
      </c>
      <c r="N263" s="140" t="s">
        <v>40</v>
      </c>
      <c r="O263" s="52"/>
      <c r="P263" s="141">
        <f>O263*H263</f>
        <v>0</v>
      </c>
      <c r="Q263" s="141">
        <v>1E-4</v>
      </c>
      <c r="R263" s="141">
        <f>Q263*H263</f>
        <v>5.2000000000000006E-4</v>
      </c>
      <c r="S263" s="141">
        <v>0</v>
      </c>
      <c r="T263" s="142">
        <f>S263*H263</f>
        <v>0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143" t="s">
        <v>207</v>
      </c>
      <c r="AT263" s="143" t="s">
        <v>116</v>
      </c>
      <c r="AU263" s="143" t="s">
        <v>76</v>
      </c>
      <c r="AY263" s="16" t="s">
        <v>113</v>
      </c>
      <c r="BE263" s="144">
        <f>IF(N263="základní",J263,0)</f>
        <v>0</v>
      </c>
      <c r="BF263" s="144">
        <f>IF(N263="snížená",J263,0)</f>
        <v>0</v>
      </c>
      <c r="BG263" s="144">
        <f>IF(N263="zákl. přenesená",J263,0)</f>
        <v>0</v>
      </c>
      <c r="BH263" s="144">
        <f>IF(N263="sníž. přenesená",J263,0)</f>
        <v>0</v>
      </c>
      <c r="BI263" s="144">
        <f>IF(N263="nulová",J263,0)</f>
        <v>0</v>
      </c>
      <c r="BJ263" s="16" t="s">
        <v>74</v>
      </c>
      <c r="BK263" s="144">
        <f>ROUND(I263*H263,2)</f>
        <v>0</v>
      </c>
      <c r="BL263" s="16" t="s">
        <v>207</v>
      </c>
      <c r="BM263" s="143" t="s">
        <v>455</v>
      </c>
    </row>
    <row r="264" spans="1:65" s="2" customFormat="1" ht="19.5">
      <c r="A264" s="31"/>
      <c r="B264" s="32"/>
      <c r="C264" s="31"/>
      <c r="D264" s="145" t="s">
        <v>123</v>
      </c>
      <c r="E264" s="31"/>
      <c r="F264" s="146" t="s">
        <v>456</v>
      </c>
      <c r="G264" s="31"/>
      <c r="H264" s="31"/>
      <c r="I264" s="147"/>
      <c r="J264" s="31"/>
      <c r="K264" s="31"/>
      <c r="L264" s="32"/>
      <c r="M264" s="148"/>
      <c r="N264" s="149"/>
      <c r="O264" s="52"/>
      <c r="P264" s="52"/>
      <c r="Q264" s="52"/>
      <c r="R264" s="52"/>
      <c r="S264" s="52"/>
      <c r="T264" s="53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T264" s="16" t="s">
        <v>123</v>
      </c>
      <c r="AU264" s="16" t="s">
        <v>76</v>
      </c>
    </row>
    <row r="265" spans="1:65" s="2" customFormat="1">
      <c r="A265" s="31"/>
      <c r="B265" s="32"/>
      <c r="C265" s="31"/>
      <c r="D265" s="150" t="s">
        <v>125</v>
      </c>
      <c r="E265" s="31"/>
      <c r="F265" s="151" t="s">
        <v>457</v>
      </c>
      <c r="G265" s="31"/>
      <c r="H265" s="31"/>
      <c r="I265" s="147"/>
      <c r="J265" s="31"/>
      <c r="K265" s="31"/>
      <c r="L265" s="32"/>
      <c r="M265" s="148"/>
      <c r="N265" s="149"/>
      <c r="O265" s="52"/>
      <c r="P265" s="52"/>
      <c r="Q265" s="52"/>
      <c r="R265" s="52"/>
      <c r="S265" s="52"/>
      <c r="T265" s="53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T265" s="16" t="s">
        <v>125</v>
      </c>
      <c r="AU265" s="16" t="s">
        <v>76</v>
      </c>
    </row>
    <row r="266" spans="1:65" s="2" customFormat="1" ht="24.2" customHeight="1">
      <c r="A266" s="31"/>
      <c r="B266" s="131"/>
      <c r="C266" s="132" t="s">
        <v>458</v>
      </c>
      <c r="D266" s="132" t="s">
        <v>116</v>
      </c>
      <c r="E266" s="133" t="s">
        <v>459</v>
      </c>
      <c r="F266" s="134" t="s">
        <v>460</v>
      </c>
      <c r="G266" s="135" t="s">
        <v>172</v>
      </c>
      <c r="H266" s="136">
        <v>6.6000000000000003E-2</v>
      </c>
      <c r="I266" s="137"/>
      <c r="J266" s="138">
        <f>ROUND(I266*H266,2)</f>
        <v>0</v>
      </c>
      <c r="K266" s="134" t="s">
        <v>120</v>
      </c>
      <c r="L266" s="32"/>
      <c r="M266" s="139" t="s">
        <v>3</v>
      </c>
      <c r="N266" s="140" t="s">
        <v>40</v>
      </c>
      <c r="O266" s="52"/>
      <c r="P266" s="141">
        <f>O266*H266</f>
        <v>0</v>
      </c>
      <c r="Q266" s="141">
        <v>0</v>
      </c>
      <c r="R266" s="141">
        <f>Q266*H266</f>
        <v>0</v>
      </c>
      <c r="S266" s="141">
        <v>0</v>
      </c>
      <c r="T266" s="142">
        <f>S266*H266</f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43" t="s">
        <v>207</v>
      </c>
      <c r="AT266" s="143" t="s">
        <v>116</v>
      </c>
      <c r="AU266" s="143" t="s">
        <v>76</v>
      </c>
      <c r="AY266" s="16" t="s">
        <v>113</v>
      </c>
      <c r="BE266" s="144">
        <f>IF(N266="základní",J266,0)</f>
        <v>0</v>
      </c>
      <c r="BF266" s="144">
        <f>IF(N266="snížená",J266,0)</f>
        <v>0</v>
      </c>
      <c r="BG266" s="144">
        <f>IF(N266="zákl. přenesená",J266,0)</f>
        <v>0</v>
      </c>
      <c r="BH266" s="144">
        <f>IF(N266="sníž. přenesená",J266,0)</f>
        <v>0</v>
      </c>
      <c r="BI266" s="144">
        <f>IF(N266="nulová",J266,0)</f>
        <v>0</v>
      </c>
      <c r="BJ266" s="16" t="s">
        <v>74</v>
      </c>
      <c r="BK266" s="144">
        <f>ROUND(I266*H266,2)</f>
        <v>0</v>
      </c>
      <c r="BL266" s="16" t="s">
        <v>207</v>
      </c>
      <c r="BM266" s="143" t="s">
        <v>461</v>
      </c>
    </row>
    <row r="267" spans="1:65" s="2" customFormat="1" ht="48.75">
      <c r="A267" s="31"/>
      <c r="B267" s="32"/>
      <c r="C267" s="31"/>
      <c r="D267" s="145" t="s">
        <v>123</v>
      </c>
      <c r="E267" s="31"/>
      <c r="F267" s="146" t="s">
        <v>462</v>
      </c>
      <c r="G267" s="31"/>
      <c r="H267" s="31"/>
      <c r="I267" s="147"/>
      <c r="J267" s="31"/>
      <c r="K267" s="31"/>
      <c r="L267" s="32"/>
      <c r="M267" s="148"/>
      <c r="N267" s="149"/>
      <c r="O267" s="52"/>
      <c r="P267" s="52"/>
      <c r="Q267" s="52"/>
      <c r="R267" s="52"/>
      <c r="S267" s="52"/>
      <c r="T267" s="53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T267" s="16" t="s">
        <v>123</v>
      </c>
      <c r="AU267" s="16" t="s">
        <v>76</v>
      </c>
    </row>
    <row r="268" spans="1:65" s="2" customFormat="1">
      <c r="A268" s="31"/>
      <c r="B268" s="32"/>
      <c r="C268" s="31"/>
      <c r="D268" s="150" t="s">
        <v>125</v>
      </c>
      <c r="E268" s="31"/>
      <c r="F268" s="151" t="s">
        <v>463</v>
      </c>
      <c r="G268" s="31"/>
      <c r="H268" s="31"/>
      <c r="I268" s="147"/>
      <c r="J268" s="31"/>
      <c r="K268" s="31"/>
      <c r="L268" s="32"/>
      <c r="M268" s="148"/>
      <c r="N268" s="149"/>
      <c r="O268" s="52"/>
      <c r="P268" s="52"/>
      <c r="Q268" s="52"/>
      <c r="R268" s="52"/>
      <c r="S268" s="52"/>
      <c r="T268" s="53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T268" s="16" t="s">
        <v>125</v>
      </c>
      <c r="AU268" s="16" t="s">
        <v>76</v>
      </c>
    </row>
    <row r="269" spans="1:65" s="2" customFormat="1" ht="37.9" customHeight="1">
      <c r="A269" s="31"/>
      <c r="B269" s="131"/>
      <c r="C269" s="132" t="s">
        <v>464</v>
      </c>
      <c r="D269" s="132" t="s">
        <v>116</v>
      </c>
      <c r="E269" s="133" t="s">
        <v>465</v>
      </c>
      <c r="F269" s="134" t="s">
        <v>466</v>
      </c>
      <c r="G269" s="135" t="s">
        <v>172</v>
      </c>
      <c r="H269" s="136">
        <v>6.6000000000000003E-2</v>
      </c>
      <c r="I269" s="137"/>
      <c r="J269" s="138">
        <f>ROUND(I269*H269,2)</f>
        <v>0</v>
      </c>
      <c r="K269" s="134" t="s">
        <v>120</v>
      </c>
      <c r="L269" s="32"/>
      <c r="M269" s="139" t="s">
        <v>3</v>
      </c>
      <c r="N269" s="140" t="s">
        <v>40</v>
      </c>
      <c r="O269" s="52"/>
      <c r="P269" s="141">
        <f>O269*H269</f>
        <v>0</v>
      </c>
      <c r="Q269" s="141">
        <v>0</v>
      </c>
      <c r="R269" s="141">
        <f>Q269*H269</f>
        <v>0</v>
      </c>
      <c r="S269" s="141">
        <v>0</v>
      </c>
      <c r="T269" s="142">
        <f>S269*H269</f>
        <v>0</v>
      </c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143" t="s">
        <v>207</v>
      </c>
      <c r="AT269" s="143" t="s">
        <v>116</v>
      </c>
      <c r="AU269" s="143" t="s">
        <v>76</v>
      </c>
      <c r="AY269" s="16" t="s">
        <v>113</v>
      </c>
      <c r="BE269" s="144">
        <f>IF(N269="základní",J269,0)</f>
        <v>0</v>
      </c>
      <c r="BF269" s="144">
        <f>IF(N269="snížená",J269,0)</f>
        <v>0</v>
      </c>
      <c r="BG269" s="144">
        <f>IF(N269="zákl. přenesená",J269,0)</f>
        <v>0</v>
      </c>
      <c r="BH269" s="144">
        <f>IF(N269="sníž. přenesená",J269,0)</f>
        <v>0</v>
      </c>
      <c r="BI269" s="144">
        <f>IF(N269="nulová",J269,0)</f>
        <v>0</v>
      </c>
      <c r="BJ269" s="16" t="s">
        <v>74</v>
      </c>
      <c r="BK269" s="144">
        <f>ROUND(I269*H269,2)</f>
        <v>0</v>
      </c>
      <c r="BL269" s="16" t="s">
        <v>207</v>
      </c>
      <c r="BM269" s="143" t="s">
        <v>467</v>
      </c>
    </row>
    <row r="270" spans="1:65" s="2" customFormat="1" ht="58.5">
      <c r="A270" s="31"/>
      <c r="B270" s="32"/>
      <c r="C270" s="31"/>
      <c r="D270" s="145" t="s">
        <v>123</v>
      </c>
      <c r="E270" s="31"/>
      <c r="F270" s="146" t="s">
        <v>468</v>
      </c>
      <c r="G270" s="31"/>
      <c r="H270" s="31"/>
      <c r="I270" s="147"/>
      <c r="J270" s="31"/>
      <c r="K270" s="31"/>
      <c r="L270" s="32"/>
      <c r="M270" s="148"/>
      <c r="N270" s="149"/>
      <c r="O270" s="52"/>
      <c r="P270" s="52"/>
      <c r="Q270" s="52"/>
      <c r="R270" s="52"/>
      <c r="S270" s="52"/>
      <c r="T270" s="53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T270" s="16" t="s">
        <v>123</v>
      </c>
      <c r="AU270" s="16" t="s">
        <v>76</v>
      </c>
    </row>
    <row r="271" spans="1:65" s="2" customFormat="1">
      <c r="A271" s="31"/>
      <c r="B271" s="32"/>
      <c r="C271" s="31"/>
      <c r="D271" s="150" t="s">
        <v>125</v>
      </c>
      <c r="E271" s="31"/>
      <c r="F271" s="151" t="s">
        <v>469</v>
      </c>
      <c r="G271" s="31"/>
      <c r="H271" s="31"/>
      <c r="I271" s="147"/>
      <c r="J271" s="31"/>
      <c r="K271" s="31"/>
      <c r="L271" s="32"/>
      <c r="M271" s="148"/>
      <c r="N271" s="149"/>
      <c r="O271" s="52"/>
      <c r="P271" s="52"/>
      <c r="Q271" s="52"/>
      <c r="R271" s="52"/>
      <c r="S271" s="52"/>
      <c r="T271" s="53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T271" s="16" t="s">
        <v>125</v>
      </c>
      <c r="AU271" s="16" t="s">
        <v>76</v>
      </c>
    </row>
    <row r="272" spans="1:65" s="12" customFormat="1" ht="22.9" customHeight="1">
      <c r="B272" s="118"/>
      <c r="D272" s="119" t="s">
        <v>68</v>
      </c>
      <c r="E272" s="129" t="s">
        <v>470</v>
      </c>
      <c r="F272" s="129" t="s">
        <v>471</v>
      </c>
      <c r="I272" s="121"/>
      <c r="J272" s="130">
        <f>BK272</f>
        <v>0</v>
      </c>
      <c r="L272" s="118"/>
      <c r="M272" s="123"/>
      <c r="N272" s="124"/>
      <c r="O272" s="124"/>
      <c r="P272" s="125">
        <f>SUM(P273:P287)</f>
        <v>0</v>
      </c>
      <c r="Q272" s="124"/>
      <c r="R272" s="125">
        <f>SUM(R273:R287)</f>
        <v>1.8200000000000001E-2</v>
      </c>
      <c r="S272" s="124"/>
      <c r="T272" s="126">
        <f>SUM(T273:T287)</f>
        <v>0</v>
      </c>
      <c r="AR272" s="119" t="s">
        <v>76</v>
      </c>
      <c r="AT272" s="127" t="s">
        <v>68</v>
      </c>
      <c r="AU272" s="127" t="s">
        <v>74</v>
      </c>
      <c r="AY272" s="119" t="s">
        <v>113</v>
      </c>
      <c r="BK272" s="128">
        <f>SUM(BK273:BK287)</f>
        <v>0</v>
      </c>
    </row>
    <row r="273" spans="1:65" s="2" customFormat="1" ht="24.2" customHeight="1">
      <c r="A273" s="31"/>
      <c r="B273" s="131"/>
      <c r="C273" s="132" t="s">
        <v>472</v>
      </c>
      <c r="D273" s="132" t="s">
        <v>116</v>
      </c>
      <c r="E273" s="133" t="s">
        <v>473</v>
      </c>
      <c r="F273" s="134" t="s">
        <v>474</v>
      </c>
      <c r="G273" s="135" t="s">
        <v>227</v>
      </c>
      <c r="H273" s="136">
        <v>1</v>
      </c>
      <c r="I273" s="137"/>
      <c r="J273" s="138">
        <f>ROUND(I273*H273,2)</f>
        <v>0</v>
      </c>
      <c r="K273" s="134" t="s">
        <v>120</v>
      </c>
      <c r="L273" s="32"/>
      <c r="M273" s="139" t="s">
        <v>3</v>
      </c>
      <c r="N273" s="140" t="s">
        <v>40</v>
      </c>
      <c r="O273" s="52"/>
      <c r="P273" s="141">
        <f>O273*H273</f>
        <v>0</v>
      </c>
      <c r="Q273" s="141">
        <v>0</v>
      </c>
      <c r="R273" s="141">
        <f>Q273*H273</f>
        <v>0</v>
      </c>
      <c r="S273" s="141">
        <v>0</v>
      </c>
      <c r="T273" s="142">
        <f>S273*H273</f>
        <v>0</v>
      </c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R273" s="143" t="s">
        <v>207</v>
      </c>
      <c r="AT273" s="143" t="s">
        <v>116</v>
      </c>
      <c r="AU273" s="143" t="s">
        <v>76</v>
      </c>
      <c r="AY273" s="16" t="s">
        <v>113</v>
      </c>
      <c r="BE273" s="144">
        <f>IF(N273="základní",J273,0)</f>
        <v>0</v>
      </c>
      <c r="BF273" s="144">
        <f>IF(N273="snížená",J273,0)</f>
        <v>0</v>
      </c>
      <c r="BG273" s="144">
        <f>IF(N273="zákl. přenesená",J273,0)</f>
        <v>0</v>
      </c>
      <c r="BH273" s="144">
        <f>IF(N273="sníž. přenesená",J273,0)</f>
        <v>0</v>
      </c>
      <c r="BI273" s="144">
        <f>IF(N273="nulová",J273,0)</f>
        <v>0</v>
      </c>
      <c r="BJ273" s="16" t="s">
        <v>74</v>
      </c>
      <c r="BK273" s="144">
        <f>ROUND(I273*H273,2)</f>
        <v>0</v>
      </c>
      <c r="BL273" s="16" t="s">
        <v>207</v>
      </c>
      <c r="BM273" s="143" t="s">
        <v>475</v>
      </c>
    </row>
    <row r="274" spans="1:65" s="2" customFormat="1" ht="29.25">
      <c r="A274" s="31"/>
      <c r="B274" s="32"/>
      <c r="C274" s="31"/>
      <c r="D274" s="145" t="s">
        <v>123</v>
      </c>
      <c r="E274" s="31"/>
      <c r="F274" s="146" t="s">
        <v>476</v>
      </c>
      <c r="G274" s="31"/>
      <c r="H274" s="31"/>
      <c r="I274" s="147"/>
      <c r="J274" s="31"/>
      <c r="K274" s="31"/>
      <c r="L274" s="32"/>
      <c r="M274" s="148"/>
      <c r="N274" s="149"/>
      <c r="O274" s="52"/>
      <c r="P274" s="52"/>
      <c r="Q274" s="52"/>
      <c r="R274" s="52"/>
      <c r="S274" s="52"/>
      <c r="T274" s="53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T274" s="16" t="s">
        <v>123</v>
      </c>
      <c r="AU274" s="16" t="s">
        <v>76</v>
      </c>
    </row>
    <row r="275" spans="1:65" s="2" customFormat="1">
      <c r="A275" s="31"/>
      <c r="B275" s="32"/>
      <c r="C275" s="31"/>
      <c r="D275" s="150" t="s">
        <v>125</v>
      </c>
      <c r="E275" s="31"/>
      <c r="F275" s="151" t="s">
        <v>477</v>
      </c>
      <c r="G275" s="31"/>
      <c r="H275" s="31"/>
      <c r="I275" s="147"/>
      <c r="J275" s="31"/>
      <c r="K275" s="31"/>
      <c r="L275" s="32"/>
      <c r="M275" s="148"/>
      <c r="N275" s="149"/>
      <c r="O275" s="52"/>
      <c r="P275" s="52"/>
      <c r="Q275" s="52"/>
      <c r="R275" s="52"/>
      <c r="S275" s="52"/>
      <c r="T275" s="53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T275" s="16" t="s">
        <v>125</v>
      </c>
      <c r="AU275" s="16" t="s">
        <v>76</v>
      </c>
    </row>
    <row r="276" spans="1:65" s="2" customFormat="1" ht="24.2" customHeight="1">
      <c r="A276" s="31"/>
      <c r="B276" s="131"/>
      <c r="C276" s="160" t="s">
        <v>478</v>
      </c>
      <c r="D276" s="160" t="s">
        <v>381</v>
      </c>
      <c r="E276" s="161" t="s">
        <v>479</v>
      </c>
      <c r="F276" s="162" t="s">
        <v>480</v>
      </c>
      <c r="G276" s="163" t="s">
        <v>227</v>
      </c>
      <c r="H276" s="164">
        <v>1</v>
      </c>
      <c r="I276" s="165"/>
      <c r="J276" s="166">
        <f>ROUND(I276*H276,2)</f>
        <v>0</v>
      </c>
      <c r="K276" s="162" t="s">
        <v>120</v>
      </c>
      <c r="L276" s="167"/>
      <c r="M276" s="168" t="s">
        <v>3</v>
      </c>
      <c r="N276" s="169" t="s">
        <v>40</v>
      </c>
      <c r="O276" s="52"/>
      <c r="P276" s="141">
        <f>O276*H276</f>
        <v>0</v>
      </c>
      <c r="Q276" s="141">
        <v>1.6E-2</v>
      </c>
      <c r="R276" s="141">
        <f>Q276*H276</f>
        <v>1.6E-2</v>
      </c>
      <c r="S276" s="141">
        <v>0</v>
      </c>
      <c r="T276" s="142">
        <f>S276*H276</f>
        <v>0</v>
      </c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R276" s="143" t="s">
        <v>323</v>
      </c>
      <c r="AT276" s="143" t="s">
        <v>381</v>
      </c>
      <c r="AU276" s="143" t="s">
        <v>76</v>
      </c>
      <c r="AY276" s="16" t="s">
        <v>113</v>
      </c>
      <c r="BE276" s="144">
        <f>IF(N276="základní",J276,0)</f>
        <v>0</v>
      </c>
      <c r="BF276" s="144">
        <f>IF(N276="snížená",J276,0)</f>
        <v>0</v>
      </c>
      <c r="BG276" s="144">
        <f>IF(N276="zákl. přenesená",J276,0)</f>
        <v>0</v>
      </c>
      <c r="BH276" s="144">
        <f>IF(N276="sníž. přenesená",J276,0)</f>
        <v>0</v>
      </c>
      <c r="BI276" s="144">
        <f>IF(N276="nulová",J276,0)</f>
        <v>0</v>
      </c>
      <c r="BJ276" s="16" t="s">
        <v>74</v>
      </c>
      <c r="BK276" s="144">
        <f>ROUND(I276*H276,2)</f>
        <v>0</v>
      </c>
      <c r="BL276" s="16" t="s">
        <v>207</v>
      </c>
      <c r="BM276" s="143" t="s">
        <v>481</v>
      </c>
    </row>
    <row r="277" spans="1:65" s="2" customFormat="1" ht="19.5">
      <c r="A277" s="31"/>
      <c r="B277" s="32"/>
      <c r="C277" s="31"/>
      <c r="D277" s="145" t="s">
        <v>123</v>
      </c>
      <c r="E277" s="31"/>
      <c r="F277" s="146" t="s">
        <v>480</v>
      </c>
      <c r="G277" s="31"/>
      <c r="H277" s="31"/>
      <c r="I277" s="147"/>
      <c r="J277" s="31"/>
      <c r="K277" s="31"/>
      <c r="L277" s="32"/>
      <c r="M277" s="148"/>
      <c r="N277" s="149"/>
      <c r="O277" s="52"/>
      <c r="P277" s="52"/>
      <c r="Q277" s="52"/>
      <c r="R277" s="52"/>
      <c r="S277" s="52"/>
      <c r="T277" s="53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T277" s="16" t="s">
        <v>123</v>
      </c>
      <c r="AU277" s="16" t="s">
        <v>76</v>
      </c>
    </row>
    <row r="278" spans="1:65" s="2" customFormat="1" ht="21.75" customHeight="1">
      <c r="A278" s="31"/>
      <c r="B278" s="131"/>
      <c r="C278" s="132" t="s">
        <v>482</v>
      </c>
      <c r="D278" s="132" t="s">
        <v>116</v>
      </c>
      <c r="E278" s="133" t="s">
        <v>483</v>
      </c>
      <c r="F278" s="134" t="s">
        <v>484</v>
      </c>
      <c r="G278" s="135" t="s">
        <v>227</v>
      </c>
      <c r="H278" s="136">
        <v>1</v>
      </c>
      <c r="I278" s="137"/>
      <c r="J278" s="138">
        <f>ROUND(I278*H278,2)</f>
        <v>0</v>
      </c>
      <c r="K278" s="134" t="s">
        <v>3</v>
      </c>
      <c r="L278" s="32"/>
      <c r="M278" s="139" t="s">
        <v>3</v>
      </c>
      <c r="N278" s="140" t="s">
        <v>40</v>
      </c>
      <c r="O278" s="52"/>
      <c r="P278" s="141">
        <f>O278*H278</f>
        <v>0</v>
      </c>
      <c r="Q278" s="141">
        <v>0</v>
      </c>
      <c r="R278" s="141">
        <f>Q278*H278</f>
        <v>0</v>
      </c>
      <c r="S278" s="141">
        <v>0</v>
      </c>
      <c r="T278" s="142">
        <f>S278*H278</f>
        <v>0</v>
      </c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R278" s="143" t="s">
        <v>207</v>
      </c>
      <c r="AT278" s="143" t="s">
        <v>116</v>
      </c>
      <c r="AU278" s="143" t="s">
        <v>76</v>
      </c>
      <c r="AY278" s="16" t="s">
        <v>113</v>
      </c>
      <c r="BE278" s="144">
        <f>IF(N278="základní",J278,0)</f>
        <v>0</v>
      </c>
      <c r="BF278" s="144">
        <f>IF(N278="snížená",J278,0)</f>
        <v>0</v>
      </c>
      <c r="BG278" s="144">
        <f>IF(N278="zákl. přenesená",J278,0)</f>
        <v>0</v>
      </c>
      <c r="BH278" s="144">
        <f>IF(N278="sníž. přenesená",J278,0)</f>
        <v>0</v>
      </c>
      <c r="BI278" s="144">
        <f>IF(N278="nulová",J278,0)</f>
        <v>0</v>
      </c>
      <c r="BJ278" s="16" t="s">
        <v>74</v>
      </c>
      <c r="BK278" s="144">
        <f>ROUND(I278*H278,2)</f>
        <v>0</v>
      </c>
      <c r="BL278" s="16" t="s">
        <v>207</v>
      </c>
      <c r="BM278" s="143" t="s">
        <v>485</v>
      </c>
    </row>
    <row r="279" spans="1:65" s="2" customFormat="1">
      <c r="A279" s="31"/>
      <c r="B279" s="32"/>
      <c r="C279" s="31"/>
      <c r="D279" s="145" t="s">
        <v>123</v>
      </c>
      <c r="E279" s="31"/>
      <c r="F279" s="146" t="s">
        <v>484</v>
      </c>
      <c r="G279" s="31"/>
      <c r="H279" s="31"/>
      <c r="I279" s="147"/>
      <c r="J279" s="31"/>
      <c r="K279" s="31"/>
      <c r="L279" s="32"/>
      <c r="M279" s="148"/>
      <c r="N279" s="149"/>
      <c r="O279" s="52"/>
      <c r="P279" s="52"/>
      <c r="Q279" s="52"/>
      <c r="R279" s="52"/>
      <c r="S279" s="52"/>
      <c r="T279" s="53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T279" s="16" t="s">
        <v>123</v>
      </c>
      <c r="AU279" s="16" t="s">
        <v>76</v>
      </c>
    </row>
    <row r="280" spans="1:65" s="2" customFormat="1" ht="16.5" customHeight="1">
      <c r="A280" s="31"/>
      <c r="B280" s="131"/>
      <c r="C280" s="160" t="s">
        <v>486</v>
      </c>
      <c r="D280" s="160" t="s">
        <v>381</v>
      </c>
      <c r="E280" s="161" t="s">
        <v>487</v>
      </c>
      <c r="F280" s="162" t="s">
        <v>488</v>
      </c>
      <c r="G280" s="163" t="s">
        <v>227</v>
      </c>
      <c r="H280" s="164">
        <v>1</v>
      </c>
      <c r="I280" s="165"/>
      <c r="J280" s="166">
        <f>ROUND(I280*H280,2)</f>
        <v>0</v>
      </c>
      <c r="K280" s="162" t="s">
        <v>120</v>
      </c>
      <c r="L280" s="167"/>
      <c r="M280" s="168" t="s">
        <v>3</v>
      </c>
      <c r="N280" s="169" t="s">
        <v>40</v>
      </c>
      <c r="O280" s="52"/>
      <c r="P280" s="141">
        <f>O280*H280</f>
        <v>0</v>
      </c>
      <c r="Q280" s="141">
        <v>2.2000000000000001E-3</v>
      </c>
      <c r="R280" s="141">
        <f>Q280*H280</f>
        <v>2.2000000000000001E-3</v>
      </c>
      <c r="S280" s="141">
        <v>0</v>
      </c>
      <c r="T280" s="142">
        <f>S280*H280</f>
        <v>0</v>
      </c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R280" s="143" t="s">
        <v>323</v>
      </c>
      <c r="AT280" s="143" t="s">
        <v>381</v>
      </c>
      <c r="AU280" s="143" t="s">
        <v>76</v>
      </c>
      <c r="AY280" s="16" t="s">
        <v>113</v>
      </c>
      <c r="BE280" s="144">
        <f>IF(N280="základní",J280,0)</f>
        <v>0</v>
      </c>
      <c r="BF280" s="144">
        <f>IF(N280="snížená",J280,0)</f>
        <v>0</v>
      </c>
      <c r="BG280" s="144">
        <f>IF(N280="zákl. přenesená",J280,0)</f>
        <v>0</v>
      </c>
      <c r="BH280" s="144">
        <f>IF(N280="sníž. přenesená",J280,0)</f>
        <v>0</v>
      </c>
      <c r="BI280" s="144">
        <f>IF(N280="nulová",J280,0)</f>
        <v>0</v>
      </c>
      <c r="BJ280" s="16" t="s">
        <v>74</v>
      </c>
      <c r="BK280" s="144">
        <f>ROUND(I280*H280,2)</f>
        <v>0</v>
      </c>
      <c r="BL280" s="16" t="s">
        <v>207</v>
      </c>
      <c r="BM280" s="143" t="s">
        <v>489</v>
      </c>
    </row>
    <row r="281" spans="1:65" s="2" customFormat="1">
      <c r="A281" s="31"/>
      <c r="B281" s="32"/>
      <c r="C281" s="31"/>
      <c r="D281" s="145" t="s">
        <v>123</v>
      </c>
      <c r="E281" s="31"/>
      <c r="F281" s="146" t="s">
        <v>488</v>
      </c>
      <c r="G281" s="31"/>
      <c r="H281" s="31"/>
      <c r="I281" s="147"/>
      <c r="J281" s="31"/>
      <c r="K281" s="31"/>
      <c r="L281" s="32"/>
      <c r="M281" s="148"/>
      <c r="N281" s="149"/>
      <c r="O281" s="52"/>
      <c r="P281" s="52"/>
      <c r="Q281" s="52"/>
      <c r="R281" s="52"/>
      <c r="S281" s="52"/>
      <c r="T281" s="53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T281" s="16" t="s">
        <v>123</v>
      </c>
      <c r="AU281" s="16" t="s">
        <v>76</v>
      </c>
    </row>
    <row r="282" spans="1:65" s="2" customFormat="1" ht="24.2" customHeight="1">
      <c r="A282" s="31"/>
      <c r="B282" s="131"/>
      <c r="C282" s="132" t="s">
        <v>490</v>
      </c>
      <c r="D282" s="132" t="s">
        <v>116</v>
      </c>
      <c r="E282" s="133" t="s">
        <v>491</v>
      </c>
      <c r="F282" s="134" t="s">
        <v>492</v>
      </c>
      <c r="G282" s="135" t="s">
        <v>172</v>
      </c>
      <c r="H282" s="136">
        <v>1.7999999999999999E-2</v>
      </c>
      <c r="I282" s="137"/>
      <c r="J282" s="138">
        <f>ROUND(I282*H282,2)</f>
        <v>0</v>
      </c>
      <c r="K282" s="134" t="s">
        <v>120</v>
      </c>
      <c r="L282" s="32"/>
      <c r="M282" s="139" t="s">
        <v>3</v>
      </c>
      <c r="N282" s="140" t="s">
        <v>40</v>
      </c>
      <c r="O282" s="52"/>
      <c r="P282" s="141">
        <f>O282*H282</f>
        <v>0</v>
      </c>
      <c r="Q282" s="141">
        <v>0</v>
      </c>
      <c r="R282" s="141">
        <f>Q282*H282</f>
        <v>0</v>
      </c>
      <c r="S282" s="141">
        <v>0</v>
      </c>
      <c r="T282" s="142">
        <f>S282*H282</f>
        <v>0</v>
      </c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R282" s="143" t="s">
        <v>207</v>
      </c>
      <c r="AT282" s="143" t="s">
        <v>116</v>
      </c>
      <c r="AU282" s="143" t="s">
        <v>76</v>
      </c>
      <c r="AY282" s="16" t="s">
        <v>113</v>
      </c>
      <c r="BE282" s="144">
        <f>IF(N282="základní",J282,0)</f>
        <v>0</v>
      </c>
      <c r="BF282" s="144">
        <f>IF(N282="snížená",J282,0)</f>
        <v>0</v>
      </c>
      <c r="BG282" s="144">
        <f>IF(N282="zákl. přenesená",J282,0)</f>
        <v>0</v>
      </c>
      <c r="BH282" s="144">
        <f>IF(N282="sníž. přenesená",J282,0)</f>
        <v>0</v>
      </c>
      <c r="BI282" s="144">
        <f>IF(N282="nulová",J282,0)</f>
        <v>0</v>
      </c>
      <c r="BJ282" s="16" t="s">
        <v>74</v>
      </c>
      <c r="BK282" s="144">
        <f>ROUND(I282*H282,2)</f>
        <v>0</v>
      </c>
      <c r="BL282" s="16" t="s">
        <v>207</v>
      </c>
      <c r="BM282" s="143" t="s">
        <v>493</v>
      </c>
    </row>
    <row r="283" spans="1:65" s="2" customFormat="1" ht="29.25">
      <c r="A283" s="31"/>
      <c r="B283" s="32"/>
      <c r="C283" s="31"/>
      <c r="D283" s="145" t="s">
        <v>123</v>
      </c>
      <c r="E283" s="31"/>
      <c r="F283" s="146" t="s">
        <v>494</v>
      </c>
      <c r="G283" s="31"/>
      <c r="H283" s="31"/>
      <c r="I283" s="147"/>
      <c r="J283" s="31"/>
      <c r="K283" s="31"/>
      <c r="L283" s="32"/>
      <c r="M283" s="148"/>
      <c r="N283" s="149"/>
      <c r="O283" s="52"/>
      <c r="P283" s="52"/>
      <c r="Q283" s="52"/>
      <c r="R283" s="52"/>
      <c r="S283" s="52"/>
      <c r="T283" s="53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T283" s="16" t="s">
        <v>123</v>
      </c>
      <c r="AU283" s="16" t="s">
        <v>76</v>
      </c>
    </row>
    <row r="284" spans="1:65" s="2" customFormat="1">
      <c r="A284" s="31"/>
      <c r="B284" s="32"/>
      <c r="C284" s="31"/>
      <c r="D284" s="150" t="s">
        <v>125</v>
      </c>
      <c r="E284" s="31"/>
      <c r="F284" s="151" t="s">
        <v>495</v>
      </c>
      <c r="G284" s="31"/>
      <c r="H284" s="31"/>
      <c r="I284" s="147"/>
      <c r="J284" s="31"/>
      <c r="K284" s="31"/>
      <c r="L284" s="32"/>
      <c r="M284" s="148"/>
      <c r="N284" s="149"/>
      <c r="O284" s="52"/>
      <c r="P284" s="52"/>
      <c r="Q284" s="52"/>
      <c r="R284" s="52"/>
      <c r="S284" s="52"/>
      <c r="T284" s="53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T284" s="16" t="s">
        <v>125</v>
      </c>
      <c r="AU284" s="16" t="s">
        <v>76</v>
      </c>
    </row>
    <row r="285" spans="1:65" s="2" customFormat="1" ht="33" customHeight="1">
      <c r="A285" s="31"/>
      <c r="B285" s="131"/>
      <c r="C285" s="132" t="s">
        <v>496</v>
      </c>
      <c r="D285" s="132" t="s">
        <v>116</v>
      </c>
      <c r="E285" s="133" t="s">
        <v>497</v>
      </c>
      <c r="F285" s="134" t="s">
        <v>498</v>
      </c>
      <c r="G285" s="135" t="s">
        <v>172</v>
      </c>
      <c r="H285" s="136">
        <v>1.7999999999999999E-2</v>
      </c>
      <c r="I285" s="137"/>
      <c r="J285" s="138">
        <f>ROUND(I285*H285,2)</f>
        <v>0</v>
      </c>
      <c r="K285" s="134" t="s">
        <v>120</v>
      </c>
      <c r="L285" s="32"/>
      <c r="M285" s="139" t="s">
        <v>3</v>
      </c>
      <c r="N285" s="140" t="s">
        <v>40</v>
      </c>
      <c r="O285" s="52"/>
      <c r="P285" s="141">
        <f>O285*H285</f>
        <v>0</v>
      </c>
      <c r="Q285" s="141">
        <v>0</v>
      </c>
      <c r="R285" s="141">
        <f>Q285*H285</f>
        <v>0</v>
      </c>
      <c r="S285" s="141">
        <v>0</v>
      </c>
      <c r="T285" s="142">
        <f>S285*H285</f>
        <v>0</v>
      </c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R285" s="143" t="s">
        <v>207</v>
      </c>
      <c r="AT285" s="143" t="s">
        <v>116</v>
      </c>
      <c r="AU285" s="143" t="s">
        <v>76</v>
      </c>
      <c r="AY285" s="16" t="s">
        <v>113</v>
      </c>
      <c r="BE285" s="144">
        <f>IF(N285="základní",J285,0)</f>
        <v>0</v>
      </c>
      <c r="BF285" s="144">
        <f>IF(N285="snížená",J285,0)</f>
        <v>0</v>
      </c>
      <c r="BG285" s="144">
        <f>IF(N285="zákl. přenesená",J285,0)</f>
        <v>0</v>
      </c>
      <c r="BH285" s="144">
        <f>IF(N285="sníž. přenesená",J285,0)</f>
        <v>0</v>
      </c>
      <c r="BI285" s="144">
        <f>IF(N285="nulová",J285,0)</f>
        <v>0</v>
      </c>
      <c r="BJ285" s="16" t="s">
        <v>74</v>
      </c>
      <c r="BK285" s="144">
        <f>ROUND(I285*H285,2)</f>
        <v>0</v>
      </c>
      <c r="BL285" s="16" t="s">
        <v>207</v>
      </c>
      <c r="BM285" s="143" t="s">
        <v>499</v>
      </c>
    </row>
    <row r="286" spans="1:65" s="2" customFormat="1" ht="48.75">
      <c r="A286" s="31"/>
      <c r="B286" s="32"/>
      <c r="C286" s="31"/>
      <c r="D286" s="145" t="s">
        <v>123</v>
      </c>
      <c r="E286" s="31"/>
      <c r="F286" s="146" t="s">
        <v>500</v>
      </c>
      <c r="G286" s="31"/>
      <c r="H286" s="31"/>
      <c r="I286" s="147"/>
      <c r="J286" s="31"/>
      <c r="K286" s="31"/>
      <c r="L286" s="32"/>
      <c r="M286" s="148"/>
      <c r="N286" s="149"/>
      <c r="O286" s="52"/>
      <c r="P286" s="52"/>
      <c r="Q286" s="52"/>
      <c r="R286" s="52"/>
      <c r="S286" s="52"/>
      <c r="T286" s="53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T286" s="16" t="s">
        <v>123</v>
      </c>
      <c r="AU286" s="16" t="s">
        <v>76</v>
      </c>
    </row>
    <row r="287" spans="1:65" s="2" customFormat="1">
      <c r="A287" s="31"/>
      <c r="B287" s="32"/>
      <c r="C287" s="31"/>
      <c r="D287" s="150" t="s">
        <v>125</v>
      </c>
      <c r="E287" s="31"/>
      <c r="F287" s="151" t="s">
        <v>501</v>
      </c>
      <c r="G287" s="31"/>
      <c r="H287" s="31"/>
      <c r="I287" s="147"/>
      <c r="J287" s="31"/>
      <c r="K287" s="31"/>
      <c r="L287" s="32"/>
      <c r="M287" s="148"/>
      <c r="N287" s="149"/>
      <c r="O287" s="52"/>
      <c r="P287" s="52"/>
      <c r="Q287" s="52"/>
      <c r="R287" s="52"/>
      <c r="S287" s="52"/>
      <c r="T287" s="53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T287" s="16" t="s">
        <v>125</v>
      </c>
      <c r="AU287" s="16" t="s">
        <v>76</v>
      </c>
    </row>
    <row r="288" spans="1:65" s="12" customFormat="1" ht="22.9" customHeight="1">
      <c r="B288" s="118"/>
      <c r="D288" s="119" t="s">
        <v>68</v>
      </c>
      <c r="E288" s="129" t="s">
        <v>502</v>
      </c>
      <c r="F288" s="129" t="s">
        <v>503</v>
      </c>
      <c r="I288" s="121"/>
      <c r="J288" s="130">
        <f>BK288</f>
        <v>0</v>
      </c>
      <c r="L288" s="118"/>
      <c r="M288" s="123"/>
      <c r="N288" s="124"/>
      <c r="O288" s="124"/>
      <c r="P288" s="125">
        <f>SUM(P289:P318)</f>
        <v>0</v>
      </c>
      <c r="Q288" s="124"/>
      <c r="R288" s="125">
        <f>SUM(R289:R318)</f>
        <v>0.21231000000000003</v>
      </c>
      <c r="S288" s="124"/>
      <c r="T288" s="126">
        <f>SUM(T289:T318)</f>
        <v>0</v>
      </c>
      <c r="AR288" s="119" t="s">
        <v>76</v>
      </c>
      <c r="AT288" s="127" t="s">
        <v>68</v>
      </c>
      <c r="AU288" s="127" t="s">
        <v>74</v>
      </c>
      <c r="AY288" s="119" t="s">
        <v>113</v>
      </c>
      <c r="BK288" s="128">
        <f>SUM(BK289:BK318)</f>
        <v>0</v>
      </c>
    </row>
    <row r="289" spans="1:65" s="2" customFormat="1" ht="16.5" customHeight="1">
      <c r="A289" s="31"/>
      <c r="B289" s="131"/>
      <c r="C289" s="132" t="s">
        <v>504</v>
      </c>
      <c r="D289" s="132" t="s">
        <v>116</v>
      </c>
      <c r="E289" s="133" t="s">
        <v>505</v>
      </c>
      <c r="F289" s="134" t="s">
        <v>506</v>
      </c>
      <c r="G289" s="135" t="s">
        <v>119</v>
      </c>
      <c r="H289" s="136">
        <v>10.4</v>
      </c>
      <c r="I289" s="137"/>
      <c r="J289" s="138">
        <f>ROUND(I289*H289,2)</f>
        <v>0</v>
      </c>
      <c r="K289" s="134" t="s">
        <v>120</v>
      </c>
      <c r="L289" s="32"/>
      <c r="M289" s="139" t="s">
        <v>3</v>
      </c>
      <c r="N289" s="140" t="s">
        <v>40</v>
      </c>
      <c r="O289" s="52"/>
      <c r="P289" s="141">
        <f>O289*H289</f>
        <v>0</v>
      </c>
      <c r="Q289" s="141">
        <v>0</v>
      </c>
      <c r="R289" s="141">
        <f>Q289*H289</f>
        <v>0</v>
      </c>
      <c r="S289" s="141">
        <v>0</v>
      </c>
      <c r="T289" s="142">
        <f>S289*H289</f>
        <v>0</v>
      </c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R289" s="143" t="s">
        <v>207</v>
      </c>
      <c r="AT289" s="143" t="s">
        <v>116</v>
      </c>
      <c r="AU289" s="143" t="s">
        <v>76</v>
      </c>
      <c r="AY289" s="16" t="s">
        <v>113</v>
      </c>
      <c r="BE289" s="144">
        <f>IF(N289="základní",J289,0)</f>
        <v>0</v>
      </c>
      <c r="BF289" s="144">
        <f>IF(N289="snížená",J289,0)</f>
        <v>0</v>
      </c>
      <c r="BG289" s="144">
        <f>IF(N289="zákl. přenesená",J289,0)</f>
        <v>0</v>
      </c>
      <c r="BH289" s="144">
        <f>IF(N289="sníž. přenesená",J289,0)</f>
        <v>0</v>
      </c>
      <c r="BI289" s="144">
        <f>IF(N289="nulová",J289,0)</f>
        <v>0</v>
      </c>
      <c r="BJ289" s="16" t="s">
        <v>74</v>
      </c>
      <c r="BK289" s="144">
        <f>ROUND(I289*H289,2)</f>
        <v>0</v>
      </c>
      <c r="BL289" s="16" t="s">
        <v>207</v>
      </c>
      <c r="BM289" s="143" t="s">
        <v>507</v>
      </c>
    </row>
    <row r="290" spans="1:65" s="2" customFormat="1">
      <c r="A290" s="31"/>
      <c r="B290" s="32"/>
      <c r="C290" s="31"/>
      <c r="D290" s="145" t="s">
        <v>123</v>
      </c>
      <c r="E290" s="31"/>
      <c r="F290" s="146" t="s">
        <v>508</v>
      </c>
      <c r="G290" s="31"/>
      <c r="H290" s="31"/>
      <c r="I290" s="147"/>
      <c r="J290" s="31"/>
      <c r="K290" s="31"/>
      <c r="L290" s="32"/>
      <c r="M290" s="148"/>
      <c r="N290" s="149"/>
      <c r="O290" s="52"/>
      <c r="P290" s="52"/>
      <c r="Q290" s="52"/>
      <c r="R290" s="52"/>
      <c r="S290" s="52"/>
      <c r="T290" s="53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T290" s="16" t="s">
        <v>123</v>
      </c>
      <c r="AU290" s="16" t="s">
        <v>76</v>
      </c>
    </row>
    <row r="291" spans="1:65" s="2" customFormat="1">
      <c r="A291" s="31"/>
      <c r="B291" s="32"/>
      <c r="C291" s="31"/>
      <c r="D291" s="150" t="s">
        <v>125</v>
      </c>
      <c r="E291" s="31"/>
      <c r="F291" s="151" t="s">
        <v>509</v>
      </c>
      <c r="G291" s="31"/>
      <c r="H291" s="31"/>
      <c r="I291" s="147"/>
      <c r="J291" s="31"/>
      <c r="K291" s="31"/>
      <c r="L291" s="32"/>
      <c r="M291" s="148"/>
      <c r="N291" s="149"/>
      <c r="O291" s="52"/>
      <c r="P291" s="52"/>
      <c r="Q291" s="52"/>
      <c r="R291" s="52"/>
      <c r="S291" s="52"/>
      <c r="T291" s="53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T291" s="16" t="s">
        <v>125</v>
      </c>
      <c r="AU291" s="16" t="s">
        <v>76</v>
      </c>
    </row>
    <row r="292" spans="1:65" s="13" customFormat="1">
      <c r="B292" s="152"/>
      <c r="D292" s="145" t="s">
        <v>127</v>
      </c>
      <c r="E292" s="153" t="s">
        <v>3</v>
      </c>
      <c r="F292" s="154" t="s">
        <v>510</v>
      </c>
      <c r="H292" s="155">
        <v>10.4</v>
      </c>
      <c r="I292" s="156"/>
      <c r="L292" s="152"/>
      <c r="M292" s="157"/>
      <c r="N292" s="158"/>
      <c r="O292" s="158"/>
      <c r="P292" s="158"/>
      <c r="Q292" s="158"/>
      <c r="R292" s="158"/>
      <c r="S292" s="158"/>
      <c r="T292" s="159"/>
      <c r="AT292" s="153" t="s">
        <v>127</v>
      </c>
      <c r="AU292" s="153" t="s">
        <v>76</v>
      </c>
      <c r="AV292" s="13" t="s">
        <v>76</v>
      </c>
      <c r="AW292" s="13" t="s">
        <v>31</v>
      </c>
      <c r="AX292" s="13" t="s">
        <v>74</v>
      </c>
      <c r="AY292" s="153" t="s">
        <v>113</v>
      </c>
    </row>
    <row r="293" spans="1:65" s="2" customFormat="1" ht="16.5" customHeight="1">
      <c r="A293" s="31"/>
      <c r="B293" s="131"/>
      <c r="C293" s="132" t="s">
        <v>511</v>
      </c>
      <c r="D293" s="132" t="s">
        <v>116</v>
      </c>
      <c r="E293" s="133" t="s">
        <v>512</v>
      </c>
      <c r="F293" s="134" t="s">
        <v>513</v>
      </c>
      <c r="G293" s="135" t="s">
        <v>119</v>
      </c>
      <c r="H293" s="136">
        <v>5.2</v>
      </c>
      <c r="I293" s="137"/>
      <c r="J293" s="138">
        <f>ROUND(I293*H293,2)</f>
        <v>0</v>
      </c>
      <c r="K293" s="134" t="s">
        <v>120</v>
      </c>
      <c r="L293" s="32"/>
      <c r="M293" s="139" t="s">
        <v>3</v>
      </c>
      <c r="N293" s="140" t="s">
        <v>40</v>
      </c>
      <c r="O293" s="52"/>
      <c r="P293" s="141">
        <f>O293*H293</f>
        <v>0</v>
      </c>
      <c r="Q293" s="141">
        <v>2.9999999999999997E-4</v>
      </c>
      <c r="R293" s="141">
        <f>Q293*H293</f>
        <v>1.56E-3</v>
      </c>
      <c r="S293" s="141">
        <v>0</v>
      </c>
      <c r="T293" s="142">
        <f>S293*H293</f>
        <v>0</v>
      </c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R293" s="143" t="s">
        <v>207</v>
      </c>
      <c r="AT293" s="143" t="s">
        <v>116</v>
      </c>
      <c r="AU293" s="143" t="s">
        <v>76</v>
      </c>
      <c r="AY293" s="16" t="s">
        <v>113</v>
      </c>
      <c r="BE293" s="144">
        <f>IF(N293="základní",J293,0)</f>
        <v>0</v>
      </c>
      <c r="BF293" s="144">
        <f>IF(N293="snížená",J293,0)</f>
        <v>0</v>
      </c>
      <c r="BG293" s="144">
        <f>IF(N293="zákl. přenesená",J293,0)</f>
        <v>0</v>
      </c>
      <c r="BH293" s="144">
        <f>IF(N293="sníž. přenesená",J293,0)</f>
        <v>0</v>
      </c>
      <c r="BI293" s="144">
        <f>IF(N293="nulová",J293,0)</f>
        <v>0</v>
      </c>
      <c r="BJ293" s="16" t="s">
        <v>74</v>
      </c>
      <c r="BK293" s="144">
        <f>ROUND(I293*H293,2)</f>
        <v>0</v>
      </c>
      <c r="BL293" s="16" t="s">
        <v>207</v>
      </c>
      <c r="BM293" s="143" t="s">
        <v>514</v>
      </c>
    </row>
    <row r="294" spans="1:65" s="2" customFormat="1" ht="19.5">
      <c r="A294" s="31"/>
      <c r="B294" s="32"/>
      <c r="C294" s="31"/>
      <c r="D294" s="145" t="s">
        <v>123</v>
      </c>
      <c r="E294" s="31"/>
      <c r="F294" s="146" t="s">
        <v>515</v>
      </c>
      <c r="G294" s="31"/>
      <c r="H294" s="31"/>
      <c r="I294" s="147"/>
      <c r="J294" s="31"/>
      <c r="K294" s="31"/>
      <c r="L294" s="32"/>
      <c r="M294" s="148"/>
      <c r="N294" s="149"/>
      <c r="O294" s="52"/>
      <c r="P294" s="52"/>
      <c r="Q294" s="52"/>
      <c r="R294" s="52"/>
      <c r="S294" s="52"/>
      <c r="T294" s="53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T294" s="16" t="s">
        <v>123</v>
      </c>
      <c r="AU294" s="16" t="s">
        <v>76</v>
      </c>
    </row>
    <row r="295" spans="1:65" s="2" customFormat="1">
      <c r="A295" s="31"/>
      <c r="B295" s="32"/>
      <c r="C295" s="31"/>
      <c r="D295" s="150" t="s">
        <v>125</v>
      </c>
      <c r="E295" s="31"/>
      <c r="F295" s="151" t="s">
        <v>516</v>
      </c>
      <c r="G295" s="31"/>
      <c r="H295" s="31"/>
      <c r="I295" s="147"/>
      <c r="J295" s="31"/>
      <c r="K295" s="31"/>
      <c r="L295" s="32"/>
      <c r="M295" s="148"/>
      <c r="N295" s="149"/>
      <c r="O295" s="52"/>
      <c r="P295" s="52"/>
      <c r="Q295" s="52"/>
      <c r="R295" s="52"/>
      <c r="S295" s="52"/>
      <c r="T295" s="53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T295" s="16" t="s">
        <v>125</v>
      </c>
      <c r="AU295" s="16" t="s">
        <v>76</v>
      </c>
    </row>
    <row r="296" spans="1:65" s="2" customFormat="1" ht="24.2" customHeight="1">
      <c r="A296" s="31"/>
      <c r="B296" s="131"/>
      <c r="C296" s="132" t="s">
        <v>517</v>
      </c>
      <c r="D296" s="132" t="s">
        <v>116</v>
      </c>
      <c r="E296" s="133" t="s">
        <v>518</v>
      </c>
      <c r="F296" s="134" t="s">
        <v>519</v>
      </c>
      <c r="G296" s="135" t="s">
        <v>119</v>
      </c>
      <c r="H296" s="136">
        <v>5.2</v>
      </c>
      <c r="I296" s="137"/>
      <c r="J296" s="138">
        <f>ROUND(I296*H296,2)</f>
        <v>0</v>
      </c>
      <c r="K296" s="134" t="s">
        <v>120</v>
      </c>
      <c r="L296" s="32"/>
      <c r="M296" s="139" t="s">
        <v>3</v>
      </c>
      <c r="N296" s="140" t="s">
        <v>40</v>
      </c>
      <c r="O296" s="52"/>
      <c r="P296" s="141">
        <f>O296*H296</f>
        <v>0</v>
      </c>
      <c r="Q296" s="141">
        <v>7.5799999999999999E-3</v>
      </c>
      <c r="R296" s="141">
        <f>Q296*H296</f>
        <v>3.9416E-2</v>
      </c>
      <c r="S296" s="141">
        <v>0</v>
      </c>
      <c r="T296" s="142">
        <f>S296*H296</f>
        <v>0</v>
      </c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R296" s="143" t="s">
        <v>207</v>
      </c>
      <c r="AT296" s="143" t="s">
        <v>116</v>
      </c>
      <c r="AU296" s="143" t="s">
        <v>76</v>
      </c>
      <c r="AY296" s="16" t="s">
        <v>113</v>
      </c>
      <c r="BE296" s="144">
        <f>IF(N296="základní",J296,0)</f>
        <v>0</v>
      </c>
      <c r="BF296" s="144">
        <f>IF(N296="snížená",J296,0)</f>
        <v>0</v>
      </c>
      <c r="BG296" s="144">
        <f>IF(N296="zákl. přenesená",J296,0)</f>
        <v>0</v>
      </c>
      <c r="BH296" s="144">
        <f>IF(N296="sníž. přenesená",J296,0)</f>
        <v>0</v>
      </c>
      <c r="BI296" s="144">
        <f>IF(N296="nulová",J296,0)</f>
        <v>0</v>
      </c>
      <c r="BJ296" s="16" t="s">
        <v>74</v>
      </c>
      <c r="BK296" s="144">
        <f>ROUND(I296*H296,2)</f>
        <v>0</v>
      </c>
      <c r="BL296" s="16" t="s">
        <v>207</v>
      </c>
      <c r="BM296" s="143" t="s">
        <v>520</v>
      </c>
    </row>
    <row r="297" spans="1:65" s="2" customFormat="1" ht="19.5">
      <c r="A297" s="31"/>
      <c r="B297" s="32"/>
      <c r="C297" s="31"/>
      <c r="D297" s="145" t="s">
        <v>123</v>
      </c>
      <c r="E297" s="31"/>
      <c r="F297" s="146" t="s">
        <v>521</v>
      </c>
      <c r="G297" s="31"/>
      <c r="H297" s="31"/>
      <c r="I297" s="147"/>
      <c r="J297" s="31"/>
      <c r="K297" s="31"/>
      <c r="L297" s="32"/>
      <c r="M297" s="148"/>
      <c r="N297" s="149"/>
      <c r="O297" s="52"/>
      <c r="P297" s="52"/>
      <c r="Q297" s="52"/>
      <c r="R297" s="52"/>
      <c r="S297" s="52"/>
      <c r="T297" s="53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T297" s="16" t="s">
        <v>123</v>
      </c>
      <c r="AU297" s="16" t="s">
        <v>76</v>
      </c>
    </row>
    <row r="298" spans="1:65" s="2" customFormat="1">
      <c r="A298" s="31"/>
      <c r="B298" s="32"/>
      <c r="C298" s="31"/>
      <c r="D298" s="150" t="s">
        <v>125</v>
      </c>
      <c r="E298" s="31"/>
      <c r="F298" s="151" t="s">
        <v>522</v>
      </c>
      <c r="G298" s="31"/>
      <c r="H298" s="31"/>
      <c r="I298" s="147"/>
      <c r="J298" s="31"/>
      <c r="K298" s="31"/>
      <c r="L298" s="32"/>
      <c r="M298" s="148"/>
      <c r="N298" s="149"/>
      <c r="O298" s="52"/>
      <c r="P298" s="52"/>
      <c r="Q298" s="52"/>
      <c r="R298" s="52"/>
      <c r="S298" s="52"/>
      <c r="T298" s="53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T298" s="16" t="s">
        <v>125</v>
      </c>
      <c r="AU298" s="16" t="s">
        <v>76</v>
      </c>
    </row>
    <row r="299" spans="1:65" s="2" customFormat="1" ht="37.9" customHeight="1">
      <c r="A299" s="31"/>
      <c r="B299" s="131"/>
      <c r="C299" s="132" t="s">
        <v>523</v>
      </c>
      <c r="D299" s="132" t="s">
        <v>116</v>
      </c>
      <c r="E299" s="133" t="s">
        <v>524</v>
      </c>
      <c r="F299" s="134" t="s">
        <v>525</v>
      </c>
      <c r="G299" s="135" t="s">
        <v>119</v>
      </c>
      <c r="H299" s="136">
        <v>5.2</v>
      </c>
      <c r="I299" s="137"/>
      <c r="J299" s="138">
        <f>ROUND(I299*H299,2)</f>
        <v>0</v>
      </c>
      <c r="K299" s="134" t="s">
        <v>120</v>
      </c>
      <c r="L299" s="32"/>
      <c r="M299" s="139" t="s">
        <v>3</v>
      </c>
      <c r="N299" s="140" t="s">
        <v>40</v>
      </c>
      <c r="O299" s="52"/>
      <c r="P299" s="141">
        <f>O299*H299</f>
        <v>0</v>
      </c>
      <c r="Q299" s="141">
        <v>6.0000000000000001E-3</v>
      </c>
      <c r="R299" s="141">
        <f>Q299*H299</f>
        <v>3.1200000000000002E-2</v>
      </c>
      <c r="S299" s="141">
        <v>0</v>
      </c>
      <c r="T299" s="142">
        <f>S299*H299</f>
        <v>0</v>
      </c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R299" s="143" t="s">
        <v>207</v>
      </c>
      <c r="AT299" s="143" t="s">
        <v>116</v>
      </c>
      <c r="AU299" s="143" t="s">
        <v>76</v>
      </c>
      <c r="AY299" s="16" t="s">
        <v>113</v>
      </c>
      <c r="BE299" s="144">
        <f>IF(N299="základní",J299,0)</f>
        <v>0</v>
      </c>
      <c r="BF299" s="144">
        <f>IF(N299="snížená",J299,0)</f>
        <v>0</v>
      </c>
      <c r="BG299" s="144">
        <f>IF(N299="zákl. přenesená",J299,0)</f>
        <v>0</v>
      </c>
      <c r="BH299" s="144">
        <f>IF(N299="sníž. přenesená",J299,0)</f>
        <v>0</v>
      </c>
      <c r="BI299" s="144">
        <f>IF(N299="nulová",J299,0)</f>
        <v>0</v>
      </c>
      <c r="BJ299" s="16" t="s">
        <v>74</v>
      </c>
      <c r="BK299" s="144">
        <f>ROUND(I299*H299,2)</f>
        <v>0</v>
      </c>
      <c r="BL299" s="16" t="s">
        <v>207</v>
      </c>
      <c r="BM299" s="143" t="s">
        <v>526</v>
      </c>
    </row>
    <row r="300" spans="1:65" s="2" customFormat="1" ht="29.25">
      <c r="A300" s="31"/>
      <c r="B300" s="32"/>
      <c r="C300" s="31"/>
      <c r="D300" s="145" t="s">
        <v>123</v>
      </c>
      <c r="E300" s="31"/>
      <c r="F300" s="146" t="s">
        <v>527</v>
      </c>
      <c r="G300" s="31"/>
      <c r="H300" s="31"/>
      <c r="I300" s="147"/>
      <c r="J300" s="31"/>
      <c r="K300" s="31"/>
      <c r="L300" s="32"/>
      <c r="M300" s="148"/>
      <c r="N300" s="149"/>
      <c r="O300" s="52"/>
      <c r="P300" s="52"/>
      <c r="Q300" s="52"/>
      <c r="R300" s="52"/>
      <c r="S300" s="52"/>
      <c r="T300" s="53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T300" s="16" t="s">
        <v>123</v>
      </c>
      <c r="AU300" s="16" t="s">
        <v>76</v>
      </c>
    </row>
    <row r="301" spans="1:65" s="2" customFormat="1">
      <c r="A301" s="31"/>
      <c r="B301" s="32"/>
      <c r="C301" s="31"/>
      <c r="D301" s="150" t="s">
        <v>125</v>
      </c>
      <c r="E301" s="31"/>
      <c r="F301" s="151" t="s">
        <v>528</v>
      </c>
      <c r="G301" s="31"/>
      <c r="H301" s="31"/>
      <c r="I301" s="147"/>
      <c r="J301" s="31"/>
      <c r="K301" s="31"/>
      <c r="L301" s="32"/>
      <c r="M301" s="148"/>
      <c r="N301" s="149"/>
      <c r="O301" s="52"/>
      <c r="P301" s="52"/>
      <c r="Q301" s="52"/>
      <c r="R301" s="52"/>
      <c r="S301" s="52"/>
      <c r="T301" s="53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T301" s="16" t="s">
        <v>125</v>
      </c>
      <c r="AU301" s="16" t="s">
        <v>76</v>
      </c>
    </row>
    <row r="302" spans="1:65" s="2" customFormat="1" ht="19.5">
      <c r="A302" s="31"/>
      <c r="B302" s="32"/>
      <c r="C302" s="31"/>
      <c r="D302" s="145" t="s">
        <v>529</v>
      </c>
      <c r="E302" s="31"/>
      <c r="F302" s="170" t="s">
        <v>530</v>
      </c>
      <c r="G302" s="31"/>
      <c r="H302" s="31"/>
      <c r="I302" s="147"/>
      <c r="J302" s="31"/>
      <c r="K302" s="31"/>
      <c r="L302" s="32"/>
      <c r="M302" s="148"/>
      <c r="N302" s="149"/>
      <c r="O302" s="52"/>
      <c r="P302" s="52"/>
      <c r="Q302" s="52"/>
      <c r="R302" s="52"/>
      <c r="S302" s="52"/>
      <c r="T302" s="53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T302" s="16" t="s">
        <v>529</v>
      </c>
      <c r="AU302" s="16" t="s">
        <v>76</v>
      </c>
    </row>
    <row r="303" spans="1:65" s="2" customFormat="1" ht="24.2" customHeight="1">
      <c r="A303" s="31"/>
      <c r="B303" s="131"/>
      <c r="C303" s="160" t="s">
        <v>531</v>
      </c>
      <c r="D303" s="160" t="s">
        <v>381</v>
      </c>
      <c r="E303" s="161" t="s">
        <v>532</v>
      </c>
      <c r="F303" s="162" t="s">
        <v>533</v>
      </c>
      <c r="G303" s="163" t="s">
        <v>119</v>
      </c>
      <c r="H303" s="164">
        <v>5.98</v>
      </c>
      <c r="I303" s="165"/>
      <c r="J303" s="166">
        <f>ROUND(I303*H303,2)</f>
        <v>0</v>
      </c>
      <c r="K303" s="162" t="s">
        <v>3</v>
      </c>
      <c r="L303" s="167"/>
      <c r="M303" s="168" t="s">
        <v>3</v>
      </c>
      <c r="N303" s="169" t="s">
        <v>40</v>
      </c>
      <c r="O303" s="52"/>
      <c r="P303" s="141">
        <f>O303*H303</f>
        <v>0</v>
      </c>
      <c r="Q303" s="141">
        <v>2.1999999999999999E-2</v>
      </c>
      <c r="R303" s="141">
        <f>Q303*H303</f>
        <v>0.13156000000000001</v>
      </c>
      <c r="S303" s="141">
        <v>0</v>
      </c>
      <c r="T303" s="142">
        <f>S303*H303</f>
        <v>0</v>
      </c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R303" s="143" t="s">
        <v>323</v>
      </c>
      <c r="AT303" s="143" t="s">
        <v>381</v>
      </c>
      <c r="AU303" s="143" t="s">
        <v>76</v>
      </c>
      <c r="AY303" s="16" t="s">
        <v>113</v>
      </c>
      <c r="BE303" s="144">
        <f>IF(N303="základní",J303,0)</f>
        <v>0</v>
      </c>
      <c r="BF303" s="144">
        <f>IF(N303="snížená",J303,0)</f>
        <v>0</v>
      </c>
      <c r="BG303" s="144">
        <f>IF(N303="zákl. přenesená",J303,0)</f>
        <v>0</v>
      </c>
      <c r="BH303" s="144">
        <f>IF(N303="sníž. přenesená",J303,0)</f>
        <v>0</v>
      </c>
      <c r="BI303" s="144">
        <f>IF(N303="nulová",J303,0)</f>
        <v>0</v>
      </c>
      <c r="BJ303" s="16" t="s">
        <v>74</v>
      </c>
      <c r="BK303" s="144">
        <f>ROUND(I303*H303,2)</f>
        <v>0</v>
      </c>
      <c r="BL303" s="16" t="s">
        <v>207</v>
      </c>
      <c r="BM303" s="143" t="s">
        <v>534</v>
      </c>
    </row>
    <row r="304" spans="1:65" s="2" customFormat="1" ht="19.5">
      <c r="A304" s="31"/>
      <c r="B304" s="32"/>
      <c r="C304" s="31"/>
      <c r="D304" s="145" t="s">
        <v>123</v>
      </c>
      <c r="E304" s="31"/>
      <c r="F304" s="146" t="s">
        <v>533</v>
      </c>
      <c r="G304" s="31"/>
      <c r="H304" s="31"/>
      <c r="I304" s="147"/>
      <c r="J304" s="31"/>
      <c r="K304" s="31"/>
      <c r="L304" s="32"/>
      <c r="M304" s="148"/>
      <c r="N304" s="149"/>
      <c r="O304" s="52"/>
      <c r="P304" s="52"/>
      <c r="Q304" s="52"/>
      <c r="R304" s="52"/>
      <c r="S304" s="52"/>
      <c r="T304" s="53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T304" s="16" t="s">
        <v>123</v>
      </c>
      <c r="AU304" s="16" t="s">
        <v>76</v>
      </c>
    </row>
    <row r="305" spans="1:65" s="13" customFormat="1">
      <c r="B305" s="152"/>
      <c r="D305" s="145" t="s">
        <v>127</v>
      </c>
      <c r="F305" s="154" t="s">
        <v>535</v>
      </c>
      <c r="H305" s="155">
        <v>5.98</v>
      </c>
      <c r="I305" s="156"/>
      <c r="L305" s="152"/>
      <c r="M305" s="157"/>
      <c r="N305" s="158"/>
      <c r="O305" s="158"/>
      <c r="P305" s="158"/>
      <c r="Q305" s="158"/>
      <c r="R305" s="158"/>
      <c r="S305" s="158"/>
      <c r="T305" s="159"/>
      <c r="AT305" s="153" t="s">
        <v>127</v>
      </c>
      <c r="AU305" s="153" t="s">
        <v>76</v>
      </c>
      <c r="AV305" s="13" t="s">
        <v>76</v>
      </c>
      <c r="AW305" s="13" t="s">
        <v>4</v>
      </c>
      <c r="AX305" s="13" t="s">
        <v>74</v>
      </c>
      <c r="AY305" s="153" t="s">
        <v>113</v>
      </c>
    </row>
    <row r="306" spans="1:65" s="2" customFormat="1" ht="24.2" customHeight="1">
      <c r="A306" s="31"/>
      <c r="B306" s="131"/>
      <c r="C306" s="132" t="s">
        <v>536</v>
      </c>
      <c r="D306" s="132" t="s">
        <v>116</v>
      </c>
      <c r="E306" s="133" t="s">
        <v>537</v>
      </c>
      <c r="F306" s="134" t="s">
        <v>538</v>
      </c>
      <c r="G306" s="135" t="s">
        <v>119</v>
      </c>
      <c r="H306" s="136">
        <v>5.2</v>
      </c>
      <c r="I306" s="137"/>
      <c r="J306" s="138">
        <f>ROUND(I306*H306,2)</f>
        <v>0</v>
      </c>
      <c r="K306" s="134" t="s">
        <v>120</v>
      </c>
      <c r="L306" s="32"/>
      <c r="M306" s="139" t="s">
        <v>3</v>
      </c>
      <c r="N306" s="140" t="s">
        <v>40</v>
      </c>
      <c r="O306" s="52"/>
      <c r="P306" s="141">
        <f>O306*H306</f>
        <v>0</v>
      </c>
      <c r="Q306" s="141">
        <v>1.5E-3</v>
      </c>
      <c r="R306" s="141">
        <f>Q306*H306</f>
        <v>7.8000000000000005E-3</v>
      </c>
      <c r="S306" s="141">
        <v>0</v>
      </c>
      <c r="T306" s="142">
        <f>S306*H306</f>
        <v>0</v>
      </c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R306" s="143" t="s">
        <v>207</v>
      </c>
      <c r="AT306" s="143" t="s">
        <v>116</v>
      </c>
      <c r="AU306" s="143" t="s">
        <v>76</v>
      </c>
      <c r="AY306" s="16" t="s">
        <v>113</v>
      </c>
      <c r="BE306" s="144">
        <f>IF(N306="základní",J306,0)</f>
        <v>0</v>
      </c>
      <c r="BF306" s="144">
        <f>IF(N306="snížená",J306,0)</f>
        <v>0</v>
      </c>
      <c r="BG306" s="144">
        <f>IF(N306="zákl. přenesená",J306,0)</f>
        <v>0</v>
      </c>
      <c r="BH306" s="144">
        <f>IF(N306="sníž. přenesená",J306,0)</f>
        <v>0</v>
      </c>
      <c r="BI306" s="144">
        <f>IF(N306="nulová",J306,0)</f>
        <v>0</v>
      </c>
      <c r="BJ306" s="16" t="s">
        <v>74</v>
      </c>
      <c r="BK306" s="144">
        <f>ROUND(I306*H306,2)</f>
        <v>0</v>
      </c>
      <c r="BL306" s="16" t="s">
        <v>207</v>
      </c>
      <c r="BM306" s="143" t="s">
        <v>539</v>
      </c>
    </row>
    <row r="307" spans="1:65" s="2" customFormat="1">
      <c r="A307" s="31"/>
      <c r="B307" s="32"/>
      <c r="C307" s="31"/>
      <c r="D307" s="145" t="s">
        <v>123</v>
      </c>
      <c r="E307" s="31"/>
      <c r="F307" s="146" t="s">
        <v>540</v>
      </c>
      <c r="G307" s="31"/>
      <c r="H307" s="31"/>
      <c r="I307" s="147"/>
      <c r="J307" s="31"/>
      <c r="K307" s="31"/>
      <c r="L307" s="32"/>
      <c r="M307" s="148"/>
      <c r="N307" s="149"/>
      <c r="O307" s="52"/>
      <c r="P307" s="52"/>
      <c r="Q307" s="52"/>
      <c r="R307" s="52"/>
      <c r="S307" s="52"/>
      <c r="T307" s="53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T307" s="16" t="s">
        <v>123</v>
      </c>
      <c r="AU307" s="16" t="s">
        <v>76</v>
      </c>
    </row>
    <row r="308" spans="1:65" s="2" customFormat="1">
      <c r="A308" s="31"/>
      <c r="B308" s="32"/>
      <c r="C308" s="31"/>
      <c r="D308" s="150" t="s">
        <v>125</v>
      </c>
      <c r="E308" s="31"/>
      <c r="F308" s="151" t="s">
        <v>541</v>
      </c>
      <c r="G308" s="31"/>
      <c r="H308" s="31"/>
      <c r="I308" s="147"/>
      <c r="J308" s="31"/>
      <c r="K308" s="31"/>
      <c r="L308" s="32"/>
      <c r="M308" s="148"/>
      <c r="N308" s="149"/>
      <c r="O308" s="52"/>
      <c r="P308" s="52"/>
      <c r="Q308" s="52"/>
      <c r="R308" s="52"/>
      <c r="S308" s="52"/>
      <c r="T308" s="53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T308" s="16" t="s">
        <v>125</v>
      </c>
      <c r="AU308" s="16" t="s">
        <v>76</v>
      </c>
    </row>
    <row r="309" spans="1:65" s="2" customFormat="1" ht="16.5" customHeight="1">
      <c r="A309" s="31"/>
      <c r="B309" s="131"/>
      <c r="C309" s="132" t="s">
        <v>542</v>
      </c>
      <c r="D309" s="132" t="s">
        <v>116</v>
      </c>
      <c r="E309" s="133" t="s">
        <v>543</v>
      </c>
      <c r="F309" s="134" t="s">
        <v>544</v>
      </c>
      <c r="G309" s="135" t="s">
        <v>277</v>
      </c>
      <c r="H309" s="136">
        <v>8.6</v>
      </c>
      <c r="I309" s="137"/>
      <c r="J309" s="138">
        <f>ROUND(I309*H309,2)</f>
        <v>0</v>
      </c>
      <c r="K309" s="134" t="s">
        <v>120</v>
      </c>
      <c r="L309" s="32"/>
      <c r="M309" s="139" t="s">
        <v>3</v>
      </c>
      <c r="N309" s="140" t="s">
        <v>40</v>
      </c>
      <c r="O309" s="52"/>
      <c r="P309" s="141">
        <f>O309*H309</f>
        <v>0</v>
      </c>
      <c r="Q309" s="141">
        <v>9.0000000000000006E-5</v>
      </c>
      <c r="R309" s="141">
        <f>Q309*H309</f>
        <v>7.7400000000000006E-4</v>
      </c>
      <c r="S309" s="141">
        <v>0</v>
      </c>
      <c r="T309" s="142">
        <f>S309*H309</f>
        <v>0</v>
      </c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R309" s="143" t="s">
        <v>207</v>
      </c>
      <c r="AT309" s="143" t="s">
        <v>116</v>
      </c>
      <c r="AU309" s="143" t="s">
        <v>76</v>
      </c>
      <c r="AY309" s="16" t="s">
        <v>113</v>
      </c>
      <c r="BE309" s="144">
        <f>IF(N309="základní",J309,0)</f>
        <v>0</v>
      </c>
      <c r="BF309" s="144">
        <f>IF(N309="snížená",J309,0)</f>
        <v>0</v>
      </c>
      <c r="BG309" s="144">
        <f>IF(N309="zákl. přenesená",J309,0)</f>
        <v>0</v>
      </c>
      <c r="BH309" s="144">
        <f>IF(N309="sníž. přenesená",J309,0)</f>
        <v>0</v>
      </c>
      <c r="BI309" s="144">
        <f>IF(N309="nulová",J309,0)</f>
        <v>0</v>
      </c>
      <c r="BJ309" s="16" t="s">
        <v>74</v>
      </c>
      <c r="BK309" s="144">
        <f>ROUND(I309*H309,2)</f>
        <v>0</v>
      </c>
      <c r="BL309" s="16" t="s">
        <v>207</v>
      </c>
      <c r="BM309" s="143" t="s">
        <v>545</v>
      </c>
    </row>
    <row r="310" spans="1:65" s="2" customFormat="1">
      <c r="A310" s="31"/>
      <c r="B310" s="32"/>
      <c r="C310" s="31"/>
      <c r="D310" s="145" t="s">
        <v>123</v>
      </c>
      <c r="E310" s="31"/>
      <c r="F310" s="146" t="s">
        <v>546</v>
      </c>
      <c r="G310" s="31"/>
      <c r="H310" s="31"/>
      <c r="I310" s="147"/>
      <c r="J310" s="31"/>
      <c r="K310" s="31"/>
      <c r="L310" s="32"/>
      <c r="M310" s="148"/>
      <c r="N310" s="149"/>
      <c r="O310" s="52"/>
      <c r="P310" s="52"/>
      <c r="Q310" s="52"/>
      <c r="R310" s="52"/>
      <c r="S310" s="52"/>
      <c r="T310" s="53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T310" s="16" t="s">
        <v>123</v>
      </c>
      <c r="AU310" s="16" t="s">
        <v>76</v>
      </c>
    </row>
    <row r="311" spans="1:65" s="2" customFormat="1">
      <c r="A311" s="31"/>
      <c r="B311" s="32"/>
      <c r="C311" s="31"/>
      <c r="D311" s="150" t="s">
        <v>125</v>
      </c>
      <c r="E311" s="31"/>
      <c r="F311" s="151" t="s">
        <v>547</v>
      </c>
      <c r="G311" s="31"/>
      <c r="H311" s="31"/>
      <c r="I311" s="147"/>
      <c r="J311" s="31"/>
      <c r="K311" s="31"/>
      <c r="L311" s="32"/>
      <c r="M311" s="148"/>
      <c r="N311" s="149"/>
      <c r="O311" s="52"/>
      <c r="P311" s="52"/>
      <c r="Q311" s="52"/>
      <c r="R311" s="52"/>
      <c r="S311" s="52"/>
      <c r="T311" s="53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T311" s="16" t="s">
        <v>125</v>
      </c>
      <c r="AU311" s="16" t="s">
        <v>76</v>
      </c>
    </row>
    <row r="312" spans="1:65" s="13" customFormat="1">
      <c r="B312" s="152"/>
      <c r="D312" s="145" t="s">
        <v>127</v>
      </c>
      <c r="E312" s="153" t="s">
        <v>3</v>
      </c>
      <c r="F312" s="154" t="s">
        <v>548</v>
      </c>
      <c r="H312" s="155">
        <v>8.6</v>
      </c>
      <c r="I312" s="156"/>
      <c r="L312" s="152"/>
      <c r="M312" s="157"/>
      <c r="N312" s="158"/>
      <c r="O312" s="158"/>
      <c r="P312" s="158"/>
      <c r="Q312" s="158"/>
      <c r="R312" s="158"/>
      <c r="S312" s="158"/>
      <c r="T312" s="159"/>
      <c r="AT312" s="153" t="s">
        <v>127</v>
      </c>
      <c r="AU312" s="153" t="s">
        <v>76</v>
      </c>
      <c r="AV312" s="13" t="s">
        <v>76</v>
      </c>
      <c r="AW312" s="13" t="s">
        <v>31</v>
      </c>
      <c r="AX312" s="13" t="s">
        <v>74</v>
      </c>
      <c r="AY312" s="153" t="s">
        <v>113</v>
      </c>
    </row>
    <row r="313" spans="1:65" s="2" customFormat="1" ht="24.2" customHeight="1">
      <c r="A313" s="31"/>
      <c r="B313" s="131"/>
      <c r="C313" s="132" t="s">
        <v>549</v>
      </c>
      <c r="D313" s="132" t="s">
        <v>116</v>
      </c>
      <c r="E313" s="133" t="s">
        <v>550</v>
      </c>
      <c r="F313" s="134" t="s">
        <v>551</v>
      </c>
      <c r="G313" s="135" t="s">
        <v>172</v>
      </c>
      <c r="H313" s="136">
        <v>0.21199999999999999</v>
      </c>
      <c r="I313" s="137"/>
      <c r="J313" s="138">
        <f>ROUND(I313*H313,2)</f>
        <v>0</v>
      </c>
      <c r="K313" s="134" t="s">
        <v>120</v>
      </c>
      <c r="L313" s="32"/>
      <c r="M313" s="139" t="s">
        <v>3</v>
      </c>
      <c r="N313" s="140" t="s">
        <v>40</v>
      </c>
      <c r="O313" s="52"/>
      <c r="P313" s="141">
        <f>O313*H313</f>
        <v>0</v>
      </c>
      <c r="Q313" s="141">
        <v>0</v>
      </c>
      <c r="R313" s="141">
        <f>Q313*H313</f>
        <v>0</v>
      </c>
      <c r="S313" s="141">
        <v>0</v>
      </c>
      <c r="T313" s="142">
        <f>S313*H313</f>
        <v>0</v>
      </c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R313" s="143" t="s">
        <v>207</v>
      </c>
      <c r="AT313" s="143" t="s">
        <v>116</v>
      </c>
      <c r="AU313" s="143" t="s">
        <v>76</v>
      </c>
      <c r="AY313" s="16" t="s">
        <v>113</v>
      </c>
      <c r="BE313" s="144">
        <f>IF(N313="základní",J313,0)</f>
        <v>0</v>
      </c>
      <c r="BF313" s="144">
        <f>IF(N313="snížená",J313,0)</f>
        <v>0</v>
      </c>
      <c r="BG313" s="144">
        <f>IF(N313="zákl. přenesená",J313,0)</f>
        <v>0</v>
      </c>
      <c r="BH313" s="144">
        <f>IF(N313="sníž. přenesená",J313,0)</f>
        <v>0</v>
      </c>
      <c r="BI313" s="144">
        <f>IF(N313="nulová",J313,0)</f>
        <v>0</v>
      </c>
      <c r="BJ313" s="16" t="s">
        <v>74</v>
      </c>
      <c r="BK313" s="144">
        <f>ROUND(I313*H313,2)</f>
        <v>0</v>
      </c>
      <c r="BL313" s="16" t="s">
        <v>207</v>
      </c>
      <c r="BM313" s="143" t="s">
        <v>552</v>
      </c>
    </row>
    <row r="314" spans="1:65" s="2" customFormat="1" ht="29.25">
      <c r="A314" s="31"/>
      <c r="B314" s="32"/>
      <c r="C314" s="31"/>
      <c r="D314" s="145" t="s">
        <v>123</v>
      </c>
      <c r="E314" s="31"/>
      <c r="F314" s="146" t="s">
        <v>553</v>
      </c>
      <c r="G314" s="31"/>
      <c r="H314" s="31"/>
      <c r="I314" s="147"/>
      <c r="J314" s="31"/>
      <c r="K314" s="31"/>
      <c r="L314" s="32"/>
      <c r="M314" s="148"/>
      <c r="N314" s="149"/>
      <c r="O314" s="52"/>
      <c r="P314" s="52"/>
      <c r="Q314" s="52"/>
      <c r="R314" s="52"/>
      <c r="S314" s="52"/>
      <c r="T314" s="53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T314" s="16" t="s">
        <v>123</v>
      </c>
      <c r="AU314" s="16" t="s">
        <v>76</v>
      </c>
    </row>
    <row r="315" spans="1:65" s="2" customFormat="1">
      <c r="A315" s="31"/>
      <c r="B315" s="32"/>
      <c r="C315" s="31"/>
      <c r="D315" s="150" t="s">
        <v>125</v>
      </c>
      <c r="E315" s="31"/>
      <c r="F315" s="151" t="s">
        <v>554</v>
      </c>
      <c r="G315" s="31"/>
      <c r="H315" s="31"/>
      <c r="I315" s="147"/>
      <c r="J315" s="31"/>
      <c r="K315" s="31"/>
      <c r="L315" s="32"/>
      <c r="M315" s="148"/>
      <c r="N315" s="149"/>
      <c r="O315" s="52"/>
      <c r="P315" s="52"/>
      <c r="Q315" s="52"/>
      <c r="R315" s="52"/>
      <c r="S315" s="52"/>
      <c r="T315" s="53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T315" s="16" t="s">
        <v>125</v>
      </c>
      <c r="AU315" s="16" t="s">
        <v>76</v>
      </c>
    </row>
    <row r="316" spans="1:65" s="2" customFormat="1" ht="33" customHeight="1">
      <c r="A316" s="31"/>
      <c r="B316" s="131"/>
      <c r="C316" s="132" t="s">
        <v>555</v>
      </c>
      <c r="D316" s="132" t="s">
        <v>116</v>
      </c>
      <c r="E316" s="133" t="s">
        <v>556</v>
      </c>
      <c r="F316" s="134" t="s">
        <v>557</v>
      </c>
      <c r="G316" s="135" t="s">
        <v>172</v>
      </c>
      <c r="H316" s="136">
        <v>0.21199999999999999</v>
      </c>
      <c r="I316" s="137"/>
      <c r="J316" s="138">
        <f>ROUND(I316*H316,2)</f>
        <v>0</v>
      </c>
      <c r="K316" s="134" t="s">
        <v>120</v>
      </c>
      <c r="L316" s="32"/>
      <c r="M316" s="139" t="s">
        <v>3</v>
      </c>
      <c r="N316" s="140" t="s">
        <v>40</v>
      </c>
      <c r="O316" s="52"/>
      <c r="P316" s="141">
        <f>O316*H316</f>
        <v>0</v>
      </c>
      <c r="Q316" s="141">
        <v>0</v>
      </c>
      <c r="R316" s="141">
        <f>Q316*H316</f>
        <v>0</v>
      </c>
      <c r="S316" s="141">
        <v>0</v>
      </c>
      <c r="T316" s="142">
        <f>S316*H316</f>
        <v>0</v>
      </c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R316" s="143" t="s">
        <v>207</v>
      </c>
      <c r="AT316" s="143" t="s">
        <v>116</v>
      </c>
      <c r="AU316" s="143" t="s">
        <v>76</v>
      </c>
      <c r="AY316" s="16" t="s">
        <v>113</v>
      </c>
      <c r="BE316" s="144">
        <f>IF(N316="základní",J316,0)</f>
        <v>0</v>
      </c>
      <c r="BF316" s="144">
        <f>IF(N316="snížená",J316,0)</f>
        <v>0</v>
      </c>
      <c r="BG316" s="144">
        <f>IF(N316="zákl. přenesená",J316,0)</f>
        <v>0</v>
      </c>
      <c r="BH316" s="144">
        <f>IF(N316="sníž. přenesená",J316,0)</f>
        <v>0</v>
      </c>
      <c r="BI316" s="144">
        <f>IF(N316="nulová",J316,0)</f>
        <v>0</v>
      </c>
      <c r="BJ316" s="16" t="s">
        <v>74</v>
      </c>
      <c r="BK316" s="144">
        <f>ROUND(I316*H316,2)</f>
        <v>0</v>
      </c>
      <c r="BL316" s="16" t="s">
        <v>207</v>
      </c>
      <c r="BM316" s="143" t="s">
        <v>558</v>
      </c>
    </row>
    <row r="317" spans="1:65" s="2" customFormat="1" ht="48.75">
      <c r="A317" s="31"/>
      <c r="B317" s="32"/>
      <c r="C317" s="31"/>
      <c r="D317" s="145" t="s">
        <v>123</v>
      </c>
      <c r="E317" s="31"/>
      <c r="F317" s="146" t="s">
        <v>559</v>
      </c>
      <c r="G317" s="31"/>
      <c r="H317" s="31"/>
      <c r="I317" s="147"/>
      <c r="J317" s="31"/>
      <c r="K317" s="31"/>
      <c r="L317" s="32"/>
      <c r="M317" s="148"/>
      <c r="N317" s="149"/>
      <c r="O317" s="52"/>
      <c r="P317" s="52"/>
      <c r="Q317" s="52"/>
      <c r="R317" s="52"/>
      <c r="S317" s="52"/>
      <c r="T317" s="53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T317" s="16" t="s">
        <v>123</v>
      </c>
      <c r="AU317" s="16" t="s">
        <v>76</v>
      </c>
    </row>
    <row r="318" spans="1:65" s="2" customFormat="1">
      <c r="A318" s="31"/>
      <c r="B318" s="32"/>
      <c r="C318" s="31"/>
      <c r="D318" s="150" t="s">
        <v>125</v>
      </c>
      <c r="E318" s="31"/>
      <c r="F318" s="151" t="s">
        <v>560</v>
      </c>
      <c r="G318" s="31"/>
      <c r="H318" s="31"/>
      <c r="I318" s="147"/>
      <c r="J318" s="31"/>
      <c r="K318" s="31"/>
      <c r="L318" s="32"/>
      <c r="M318" s="148"/>
      <c r="N318" s="149"/>
      <c r="O318" s="52"/>
      <c r="P318" s="52"/>
      <c r="Q318" s="52"/>
      <c r="R318" s="52"/>
      <c r="S318" s="52"/>
      <c r="T318" s="53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T318" s="16" t="s">
        <v>125</v>
      </c>
      <c r="AU318" s="16" t="s">
        <v>76</v>
      </c>
    </row>
    <row r="319" spans="1:65" s="12" customFormat="1" ht="22.9" customHeight="1">
      <c r="B319" s="118"/>
      <c r="D319" s="119" t="s">
        <v>68</v>
      </c>
      <c r="E319" s="129" t="s">
        <v>561</v>
      </c>
      <c r="F319" s="129" t="s">
        <v>562</v>
      </c>
      <c r="I319" s="121"/>
      <c r="J319" s="130">
        <f>BK319</f>
        <v>0</v>
      </c>
      <c r="L319" s="118"/>
      <c r="M319" s="123"/>
      <c r="N319" s="124"/>
      <c r="O319" s="124"/>
      <c r="P319" s="125">
        <f>SUM(P320:P362)</f>
        <v>0</v>
      </c>
      <c r="Q319" s="124"/>
      <c r="R319" s="125">
        <f>SUM(R320:R362)</f>
        <v>0.78870426999999999</v>
      </c>
      <c r="S319" s="124"/>
      <c r="T319" s="126">
        <f>SUM(T320:T362)</f>
        <v>0</v>
      </c>
      <c r="AR319" s="119" t="s">
        <v>76</v>
      </c>
      <c r="AT319" s="127" t="s">
        <v>68</v>
      </c>
      <c r="AU319" s="127" t="s">
        <v>74</v>
      </c>
      <c r="AY319" s="119" t="s">
        <v>113</v>
      </c>
      <c r="BK319" s="128">
        <f>SUM(BK320:BK362)</f>
        <v>0</v>
      </c>
    </row>
    <row r="320" spans="1:65" s="2" customFormat="1" ht="16.5" customHeight="1">
      <c r="A320" s="31"/>
      <c r="B320" s="131"/>
      <c r="C320" s="132" t="s">
        <v>563</v>
      </c>
      <c r="D320" s="132" t="s">
        <v>116</v>
      </c>
      <c r="E320" s="133" t="s">
        <v>564</v>
      </c>
      <c r="F320" s="134" t="s">
        <v>565</v>
      </c>
      <c r="G320" s="135" t="s">
        <v>119</v>
      </c>
      <c r="H320" s="136">
        <v>21.218</v>
      </c>
      <c r="I320" s="137"/>
      <c r="J320" s="138">
        <f>ROUND(I320*H320,2)</f>
        <v>0</v>
      </c>
      <c r="K320" s="134" t="s">
        <v>120</v>
      </c>
      <c r="L320" s="32"/>
      <c r="M320" s="139" t="s">
        <v>3</v>
      </c>
      <c r="N320" s="140" t="s">
        <v>40</v>
      </c>
      <c r="O320" s="52"/>
      <c r="P320" s="141">
        <f>O320*H320</f>
        <v>0</v>
      </c>
      <c r="Q320" s="141">
        <v>0</v>
      </c>
      <c r="R320" s="141">
        <f>Q320*H320</f>
        <v>0</v>
      </c>
      <c r="S320" s="141">
        <v>0</v>
      </c>
      <c r="T320" s="142">
        <f>S320*H320</f>
        <v>0</v>
      </c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R320" s="143" t="s">
        <v>207</v>
      </c>
      <c r="AT320" s="143" t="s">
        <v>116</v>
      </c>
      <c r="AU320" s="143" t="s">
        <v>76</v>
      </c>
      <c r="AY320" s="16" t="s">
        <v>113</v>
      </c>
      <c r="BE320" s="144">
        <f>IF(N320="základní",J320,0)</f>
        <v>0</v>
      </c>
      <c r="BF320" s="144">
        <f>IF(N320="snížená",J320,0)</f>
        <v>0</v>
      </c>
      <c r="BG320" s="144">
        <f>IF(N320="zákl. přenesená",J320,0)</f>
        <v>0</v>
      </c>
      <c r="BH320" s="144">
        <f>IF(N320="sníž. přenesená",J320,0)</f>
        <v>0</v>
      </c>
      <c r="BI320" s="144">
        <f>IF(N320="nulová",J320,0)</f>
        <v>0</v>
      </c>
      <c r="BJ320" s="16" t="s">
        <v>74</v>
      </c>
      <c r="BK320" s="144">
        <f>ROUND(I320*H320,2)</f>
        <v>0</v>
      </c>
      <c r="BL320" s="16" t="s">
        <v>207</v>
      </c>
      <c r="BM320" s="143" t="s">
        <v>566</v>
      </c>
    </row>
    <row r="321" spans="1:65" s="2" customFormat="1" ht="19.5">
      <c r="A321" s="31"/>
      <c r="B321" s="32"/>
      <c r="C321" s="31"/>
      <c r="D321" s="145" t="s">
        <v>123</v>
      </c>
      <c r="E321" s="31"/>
      <c r="F321" s="146" t="s">
        <v>567</v>
      </c>
      <c r="G321" s="31"/>
      <c r="H321" s="31"/>
      <c r="I321" s="147"/>
      <c r="J321" s="31"/>
      <c r="K321" s="31"/>
      <c r="L321" s="32"/>
      <c r="M321" s="148"/>
      <c r="N321" s="149"/>
      <c r="O321" s="52"/>
      <c r="P321" s="52"/>
      <c r="Q321" s="52"/>
      <c r="R321" s="52"/>
      <c r="S321" s="52"/>
      <c r="T321" s="53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T321" s="16" t="s">
        <v>123</v>
      </c>
      <c r="AU321" s="16" t="s">
        <v>76</v>
      </c>
    </row>
    <row r="322" spans="1:65" s="2" customFormat="1">
      <c r="A322" s="31"/>
      <c r="B322" s="32"/>
      <c r="C322" s="31"/>
      <c r="D322" s="150" t="s">
        <v>125</v>
      </c>
      <c r="E322" s="31"/>
      <c r="F322" s="151" t="s">
        <v>568</v>
      </c>
      <c r="G322" s="31"/>
      <c r="H322" s="31"/>
      <c r="I322" s="147"/>
      <c r="J322" s="31"/>
      <c r="K322" s="31"/>
      <c r="L322" s="32"/>
      <c r="M322" s="148"/>
      <c r="N322" s="149"/>
      <c r="O322" s="52"/>
      <c r="P322" s="52"/>
      <c r="Q322" s="52"/>
      <c r="R322" s="52"/>
      <c r="S322" s="52"/>
      <c r="T322" s="53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T322" s="16" t="s">
        <v>125</v>
      </c>
      <c r="AU322" s="16" t="s">
        <v>76</v>
      </c>
    </row>
    <row r="323" spans="1:65" s="13" customFormat="1">
      <c r="B323" s="152"/>
      <c r="D323" s="145" t="s">
        <v>127</v>
      </c>
      <c r="E323" s="153" t="s">
        <v>3</v>
      </c>
      <c r="F323" s="154" t="s">
        <v>166</v>
      </c>
      <c r="H323" s="155">
        <v>21.218</v>
      </c>
      <c r="I323" s="156"/>
      <c r="L323" s="152"/>
      <c r="M323" s="157"/>
      <c r="N323" s="158"/>
      <c r="O323" s="158"/>
      <c r="P323" s="158"/>
      <c r="Q323" s="158"/>
      <c r="R323" s="158"/>
      <c r="S323" s="158"/>
      <c r="T323" s="159"/>
      <c r="AT323" s="153" t="s">
        <v>127</v>
      </c>
      <c r="AU323" s="153" t="s">
        <v>76</v>
      </c>
      <c r="AV323" s="13" t="s">
        <v>76</v>
      </c>
      <c r="AW323" s="13" t="s">
        <v>31</v>
      </c>
      <c r="AX323" s="13" t="s">
        <v>74</v>
      </c>
      <c r="AY323" s="153" t="s">
        <v>113</v>
      </c>
    </row>
    <row r="324" spans="1:65" s="2" customFormat="1" ht="16.5" customHeight="1">
      <c r="A324" s="31"/>
      <c r="B324" s="131"/>
      <c r="C324" s="132" t="s">
        <v>569</v>
      </c>
      <c r="D324" s="132" t="s">
        <v>116</v>
      </c>
      <c r="E324" s="133" t="s">
        <v>570</v>
      </c>
      <c r="F324" s="134" t="s">
        <v>571</v>
      </c>
      <c r="G324" s="135" t="s">
        <v>119</v>
      </c>
      <c r="H324" s="136">
        <v>21.218</v>
      </c>
      <c r="I324" s="137"/>
      <c r="J324" s="138">
        <f>ROUND(I324*H324,2)</f>
        <v>0</v>
      </c>
      <c r="K324" s="134" t="s">
        <v>120</v>
      </c>
      <c r="L324" s="32"/>
      <c r="M324" s="139" t="s">
        <v>3</v>
      </c>
      <c r="N324" s="140" t="s">
        <v>40</v>
      </c>
      <c r="O324" s="52"/>
      <c r="P324" s="141">
        <f>O324*H324</f>
        <v>0</v>
      </c>
      <c r="Q324" s="141">
        <v>2.9999999999999997E-4</v>
      </c>
      <c r="R324" s="141">
        <f>Q324*H324</f>
        <v>6.3653999999999994E-3</v>
      </c>
      <c r="S324" s="141">
        <v>0</v>
      </c>
      <c r="T324" s="142">
        <f>S324*H324</f>
        <v>0</v>
      </c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R324" s="143" t="s">
        <v>207</v>
      </c>
      <c r="AT324" s="143" t="s">
        <v>116</v>
      </c>
      <c r="AU324" s="143" t="s">
        <v>76</v>
      </c>
      <c r="AY324" s="16" t="s">
        <v>113</v>
      </c>
      <c r="BE324" s="144">
        <f>IF(N324="základní",J324,0)</f>
        <v>0</v>
      </c>
      <c r="BF324" s="144">
        <f>IF(N324="snížená",J324,0)</f>
        <v>0</v>
      </c>
      <c r="BG324" s="144">
        <f>IF(N324="zákl. přenesená",J324,0)</f>
        <v>0</v>
      </c>
      <c r="BH324" s="144">
        <f>IF(N324="sníž. přenesená",J324,0)</f>
        <v>0</v>
      </c>
      <c r="BI324" s="144">
        <f>IF(N324="nulová",J324,0)</f>
        <v>0</v>
      </c>
      <c r="BJ324" s="16" t="s">
        <v>74</v>
      </c>
      <c r="BK324" s="144">
        <f>ROUND(I324*H324,2)</f>
        <v>0</v>
      </c>
      <c r="BL324" s="16" t="s">
        <v>207</v>
      </c>
      <c r="BM324" s="143" t="s">
        <v>572</v>
      </c>
    </row>
    <row r="325" spans="1:65" s="2" customFormat="1" ht="19.5">
      <c r="A325" s="31"/>
      <c r="B325" s="32"/>
      <c r="C325" s="31"/>
      <c r="D325" s="145" t="s">
        <v>123</v>
      </c>
      <c r="E325" s="31"/>
      <c r="F325" s="146" t="s">
        <v>573</v>
      </c>
      <c r="G325" s="31"/>
      <c r="H325" s="31"/>
      <c r="I325" s="147"/>
      <c r="J325" s="31"/>
      <c r="K325" s="31"/>
      <c r="L325" s="32"/>
      <c r="M325" s="148"/>
      <c r="N325" s="149"/>
      <c r="O325" s="52"/>
      <c r="P325" s="52"/>
      <c r="Q325" s="52"/>
      <c r="R325" s="52"/>
      <c r="S325" s="52"/>
      <c r="T325" s="53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T325" s="16" t="s">
        <v>123</v>
      </c>
      <c r="AU325" s="16" t="s">
        <v>76</v>
      </c>
    </row>
    <row r="326" spans="1:65" s="2" customFormat="1">
      <c r="A326" s="31"/>
      <c r="B326" s="32"/>
      <c r="C326" s="31"/>
      <c r="D326" s="150" t="s">
        <v>125</v>
      </c>
      <c r="E326" s="31"/>
      <c r="F326" s="151" t="s">
        <v>574</v>
      </c>
      <c r="G326" s="31"/>
      <c r="H326" s="31"/>
      <c r="I326" s="147"/>
      <c r="J326" s="31"/>
      <c r="K326" s="31"/>
      <c r="L326" s="32"/>
      <c r="M326" s="148"/>
      <c r="N326" s="149"/>
      <c r="O326" s="52"/>
      <c r="P326" s="52"/>
      <c r="Q326" s="52"/>
      <c r="R326" s="52"/>
      <c r="S326" s="52"/>
      <c r="T326" s="53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T326" s="16" t="s">
        <v>125</v>
      </c>
      <c r="AU326" s="16" t="s">
        <v>76</v>
      </c>
    </row>
    <row r="327" spans="1:65" s="2" customFormat="1" ht="16.5" customHeight="1">
      <c r="A327" s="31"/>
      <c r="B327" s="131"/>
      <c r="C327" s="132" t="s">
        <v>575</v>
      </c>
      <c r="D327" s="132" t="s">
        <v>116</v>
      </c>
      <c r="E327" s="133" t="s">
        <v>576</v>
      </c>
      <c r="F327" s="134" t="s">
        <v>577</v>
      </c>
      <c r="G327" s="135" t="s">
        <v>119</v>
      </c>
      <c r="H327" s="136">
        <v>21.218</v>
      </c>
      <c r="I327" s="137"/>
      <c r="J327" s="138">
        <f>ROUND(I327*H327,2)</f>
        <v>0</v>
      </c>
      <c r="K327" s="134" t="s">
        <v>120</v>
      </c>
      <c r="L327" s="32"/>
      <c r="M327" s="139" t="s">
        <v>3</v>
      </c>
      <c r="N327" s="140" t="s">
        <v>40</v>
      </c>
      <c r="O327" s="52"/>
      <c r="P327" s="141">
        <f>O327*H327</f>
        <v>0</v>
      </c>
      <c r="Q327" s="141">
        <v>4.4999999999999997E-3</v>
      </c>
      <c r="R327" s="141">
        <f>Q327*H327</f>
        <v>9.5480999999999996E-2</v>
      </c>
      <c r="S327" s="141">
        <v>0</v>
      </c>
      <c r="T327" s="142">
        <f>S327*H327</f>
        <v>0</v>
      </c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R327" s="143" t="s">
        <v>207</v>
      </c>
      <c r="AT327" s="143" t="s">
        <v>116</v>
      </c>
      <c r="AU327" s="143" t="s">
        <v>76</v>
      </c>
      <c r="AY327" s="16" t="s">
        <v>113</v>
      </c>
      <c r="BE327" s="144">
        <f>IF(N327="základní",J327,0)</f>
        <v>0</v>
      </c>
      <c r="BF327" s="144">
        <f>IF(N327="snížená",J327,0)</f>
        <v>0</v>
      </c>
      <c r="BG327" s="144">
        <f>IF(N327="zákl. přenesená",J327,0)</f>
        <v>0</v>
      </c>
      <c r="BH327" s="144">
        <f>IF(N327="sníž. přenesená",J327,0)</f>
        <v>0</v>
      </c>
      <c r="BI327" s="144">
        <f>IF(N327="nulová",J327,0)</f>
        <v>0</v>
      </c>
      <c r="BJ327" s="16" t="s">
        <v>74</v>
      </c>
      <c r="BK327" s="144">
        <f>ROUND(I327*H327,2)</f>
        <v>0</v>
      </c>
      <c r="BL327" s="16" t="s">
        <v>207</v>
      </c>
      <c r="BM327" s="143" t="s">
        <v>578</v>
      </c>
    </row>
    <row r="328" spans="1:65" s="2" customFormat="1" ht="19.5">
      <c r="A328" s="31"/>
      <c r="B328" s="32"/>
      <c r="C328" s="31"/>
      <c r="D328" s="145" t="s">
        <v>123</v>
      </c>
      <c r="E328" s="31"/>
      <c r="F328" s="146" t="s">
        <v>579</v>
      </c>
      <c r="G328" s="31"/>
      <c r="H328" s="31"/>
      <c r="I328" s="147"/>
      <c r="J328" s="31"/>
      <c r="K328" s="31"/>
      <c r="L328" s="32"/>
      <c r="M328" s="148"/>
      <c r="N328" s="149"/>
      <c r="O328" s="52"/>
      <c r="P328" s="52"/>
      <c r="Q328" s="52"/>
      <c r="R328" s="52"/>
      <c r="S328" s="52"/>
      <c r="T328" s="53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T328" s="16" t="s">
        <v>123</v>
      </c>
      <c r="AU328" s="16" t="s">
        <v>76</v>
      </c>
    </row>
    <row r="329" spans="1:65" s="2" customFormat="1">
      <c r="A329" s="31"/>
      <c r="B329" s="32"/>
      <c r="C329" s="31"/>
      <c r="D329" s="150" t="s">
        <v>125</v>
      </c>
      <c r="E329" s="31"/>
      <c r="F329" s="151" t="s">
        <v>580</v>
      </c>
      <c r="G329" s="31"/>
      <c r="H329" s="31"/>
      <c r="I329" s="147"/>
      <c r="J329" s="31"/>
      <c r="K329" s="31"/>
      <c r="L329" s="32"/>
      <c r="M329" s="148"/>
      <c r="N329" s="149"/>
      <c r="O329" s="52"/>
      <c r="P329" s="52"/>
      <c r="Q329" s="52"/>
      <c r="R329" s="52"/>
      <c r="S329" s="52"/>
      <c r="T329" s="53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T329" s="16" t="s">
        <v>125</v>
      </c>
      <c r="AU329" s="16" t="s">
        <v>76</v>
      </c>
    </row>
    <row r="330" spans="1:65" s="2" customFormat="1" ht="24.2" customHeight="1">
      <c r="A330" s="31"/>
      <c r="B330" s="131"/>
      <c r="C330" s="132" t="s">
        <v>581</v>
      </c>
      <c r="D330" s="132" t="s">
        <v>116</v>
      </c>
      <c r="E330" s="133" t="s">
        <v>582</v>
      </c>
      <c r="F330" s="134" t="s">
        <v>583</v>
      </c>
      <c r="G330" s="135" t="s">
        <v>119</v>
      </c>
      <c r="H330" s="136">
        <v>21.218</v>
      </c>
      <c r="I330" s="137"/>
      <c r="J330" s="138">
        <f>ROUND(I330*H330,2)</f>
        <v>0</v>
      </c>
      <c r="K330" s="134" t="s">
        <v>120</v>
      </c>
      <c r="L330" s="32"/>
      <c r="M330" s="139" t="s">
        <v>3</v>
      </c>
      <c r="N330" s="140" t="s">
        <v>40</v>
      </c>
      <c r="O330" s="52"/>
      <c r="P330" s="141">
        <f>O330*H330</f>
        <v>0</v>
      </c>
      <c r="Q330" s="141">
        <v>1.4499999999999999E-3</v>
      </c>
      <c r="R330" s="141">
        <f>Q330*H330</f>
        <v>3.0766099999999998E-2</v>
      </c>
      <c r="S330" s="141">
        <v>0</v>
      </c>
      <c r="T330" s="142">
        <f>S330*H330</f>
        <v>0</v>
      </c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R330" s="143" t="s">
        <v>207</v>
      </c>
      <c r="AT330" s="143" t="s">
        <v>116</v>
      </c>
      <c r="AU330" s="143" t="s">
        <v>76</v>
      </c>
      <c r="AY330" s="16" t="s">
        <v>113</v>
      </c>
      <c r="BE330" s="144">
        <f>IF(N330="základní",J330,0)</f>
        <v>0</v>
      </c>
      <c r="BF330" s="144">
        <f>IF(N330="snížená",J330,0)</f>
        <v>0</v>
      </c>
      <c r="BG330" s="144">
        <f>IF(N330="zákl. přenesená",J330,0)</f>
        <v>0</v>
      </c>
      <c r="BH330" s="144">
        <f>IF(N330="sníž. přenesená",J330,0)</f>
        <v>0</v>
      </c>
      <c r="BI330" s="144">
        <f>IF(N330="nulová",J330,0)</f>
        <v>0</v>
      </c>
      <c r="BJ330" s="16" t="s">
        <v>74</v>
      </c>
      <c r="BK330" s="144">
        <f>ROUND(I330*H330,2)</f>
        <v>0</v>
      </c>
      <c r="BL330" s="16" t="s">
        <v>207</v>
      </c>
      <c r="BM330" s="143" t="s">
        <v>584</v>
      </c>
    </row>
    <row r="331" spans="1:65" s="2" customFormat="1" ht="19.5">
      <c r="A331" s="31"/>
      <c r="B331" s="32"/>
      <c r="C331" s="31"/>
      <c r="D331" s="145" t="s">
        <v>123</v>
      </c>
      <c r="E331" s="31"/>
      <c r="F331" s="146" t="s">
        <v>585</v>
      </c>
      <c r="G331" s="31"/>
      <c r="H331" s="31"/>
      <c r="I331" s="147"/>
      <c r="J331" s="31"/>
      <c r="K331" s="31"/>
      <c r="L331" s="32"/>
      <c r="M331" s="148"/>
      <c r="N331" s="149"/>
      <c r="O331" s="52"/>
      <c r="P331" s="52"/>
      <c r="Q331" s="52"/>
      <c r="R331" s="52"/>
      <c r="S331" s="52"/>
      <c r="T331" s="53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T331" s="16" t="s">
        <v>123</v>
      </c>
      <c r="AU331" s="16" t="s">
        <v>76</v>
      </c>
    </row>
    <row r="332" spans="1:65" s="2" customFormat="1">
      <c r="A332" s="31"/>
      <c r="B332" s="32"/>
      <c r="C332" s="31"/>
      <c r="D332" s="150" t="s">
        <v>125</v>
      </c>
      <c r="E332" s="31"/>
      <c r="F332" s="151" t="s">
        <v>586</v>
      </c>
      <c r="G332" s="31"/>
      <c r="H332" s="31"/>
      <c r="I332" s="147"/>
      <c r="J332" s="31"/>
      <c r="K332" s="31"/>
      <c r="L332" s="32"/>
      <c r="M332" s="148"/>
      <c r="N332" s="149"/>
      <c r="O332" s="52"/>
      <c r="P332" s="52"/>
      <c r="Q332" s="52"/>
      <c r="R332" s="52"/>
      <c r="S332" s="52"/>
      <c r="T332" s="53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T332" s="16" t="s">
        <v>125</v>
      </c>
      <c r="AU332" s="16" t="s">
        <v>76</v>
      </c>
    </row>
    <row r="333" spans="1:65" s="2" customFormat="1" ht="33" customHeight="1">
      <c r="A333" s="31"/>
      <c r="B333" s="131"/>
      <c r="C333" s="132" t="s">
        <v>587</v>
      </c>
      <c r="D333" s="132" t="s">
        <v>116</v>
      </c>
      <c r="E333" s="133" t="s">
        <v>588</v>
      </c>
      <c r="F333" s="134" t="s">
        <v>589</v>
      </c>
      <c r="G333" s="135" t="s">
        <v>119</v>
      </c>
      <c r="H333" s="136">
        <v>21.218</v>
      </c>
      <c r="I333" s="137"/>
      <c r="J333" s="138">
        <f>ROUND(I333*H333,2)</f>
        <v>0</v>
      </c>
      <c r="K333" s="134" t="s">
        <v>120</v>
      </c>
      <c r="L333" s="32"/>
      <c r="M333" s="139" t="s">
        <v>3</v>
      </c>
      <c r="N333" s="140" t="s">
        <v>40</v>
      </c>
      <c r="O333" s="52"/>
      <c r="P333" s="141">
        <f>O333*H333</f>
        <v>0</v>
      </c>
      <c r="Q333" s="141">
        <v>8.9700000000000005E-3</v>
      </c>
      <c r="R333" s="141">
        <f>Q333*H333</f>
        <v>0.19032546</v>
      </c>
      <c r="S333" s="141">
        <v>0</v>
      </c>
      <c r="T333" s="142">
        <f>S333*H333</f>
        <v>0</v>
      </c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R333" s="143" t="s">
        <v>207</v>
      </c>
      <c r="AT333" s="143" t="s">
        <v>116</v>
      </c>
      <c r="AU333" s="143" t="s">
        <v>76</v>
      </c>
      <c r="AY333" s="16" t="s">
        <v>113</v>
      </c>
      <c r="BE333" s="144">
        <f>IF(N333="základní",J333,0)</f>
        <v>0</v>
      </c>
      <c r="BF333" s="144">
        <f>IF(N333="snížená",J333,0)</f>
        <v>0</v>
      </c>
      <c r="BG333" s="144">
        <f>IF(N333="zákl. přenesená",J333,0)</f>
        <v>0</v>
      </c>
      <c r="BH333" s="144">
        <f>IF(N333="sníž. přenesená",J333,0)</f>
        <v>0</v>
      </c>
      <c r="BI333" s="144">
        <f>IF(N333="nulová",J333,0)</f>
        <v>0</v>
      </c>
      <c r="BJ333" s="16" t="s">
        <v>74</v>
      </c>
      <c r="BK333" s="144">
        <f>ROUND(I333*H333,2)</f>
        <v>0</v>
      </c>
      <c r="BL333" s="16" t="s">
        <v>207</v>
      </c>
      <c r="BM333" s="143" t="s">
        <v>590</v>
      </c>
    </row>
    <row r="334" spans="1:65" s="2" customFormat="1" ht="19.5">
      <c r="A334" s="31"/>
      <c r="B334" s="32"/>
      <c r="C334" s="31"/>
      <c r="D334" s="145" t="s">
        <v>123</v>
      </c>
      <c r="E334" s="31"/>
      <c r="F334" s="146" t="s">
        <v>591</v>
      </c>
      <c r="G334" s="31"/>
      <c r="H334" s="31"/>
      <c r="I334" s="147"/>
      <c r="J334" s="31"/>
      <c r="K334" s="31"/>
      <c r="L334" s="32"/>
      <c r="M334" s="148"/>
      <c r="N334" s="149"/>
      <c r="O334" s="52"/>
      <c r="P334" s="52"/>
      <c r="Q334" s="52"/>
      <c r="R334" s="52"/>
      <c r="S334" s="52"/>
      <c r="T334" s="53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T334" s="16" t="s">
        <v>123</v>
      </c>
      <c r="AU334" s="16" t="s">
        <v>76</v>
      </c>
    </row>
    <row r="335" spans="1:65" s="2" customFormat="1">
      <c r="A335" s="31"/>
      <c r="B335" s="32"/>
      <c r="C335" s="31"/>
      <c r="D335" s="150" t="s">
        <v>125</v>
      </c>
      <c r="E335" s="31"/>
      <c r="F335" s="151" t="s">
        <v>592</v>
      </c>
      <c r="G335" s="31"/>
      <c r="H335" s="31"/>
      <c r="I335" s="147"/>
      <c r="J335" s="31"/>
      <c r="K335" s="31"/>
      <c r="L335" s="32"/>
      <c r="M335" s="148"/>
      <c r="N335" s="149"/>
      <c r="O335" s="52"/>
      <c r="P335" s="52"/>
      <c r="Q335" s="52"/>
      <c r="R335" s="52"/>
      <c r="S335" s="52"/>
      <c r="T335" s="53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T335" s="16" t="s">
        <v>125</v>
      </c>
      <c r="AU335" s="16" t="s">
        <v>76</v>
      </c>
    </row>
    <row r="336" spans="1:65" s="2" customFormat="1" ht="19.5">
      <c r="A336" s="31"/>
      <c r="B336" s="32"/>
      <c r="C336" s="31"/>
      <c r="D336" s="145" t="s">
        <v>529</v>
      </c>
      <c r="E336" s="31"/>
      <c r="F336" s="170" t="s">
        <v>593</v>
      </c>
      <c r="G336" s="31"/>
      <c r="H336" s="31"/>
      <c r="I336" s="147"/>
      <c r="J336" s="31"/>
      <c r="K336" s="31"/>
      <c r="L336" s="32"/>
      <c r="M336" s="148"/>
      <c r="N336" s="149"/>
      <c r="O336" s="52"/>
      <c r="P336" s="52"/>
      <c r="Q336" s="52"/>
      <c r="R336" s="52"/>
      <c r="S336" s="52"/>
      <c r="T336" s="53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T336" s="16" t="s">
        <v>529</v>
      </c>
      <c r="AU336" s="16" t="s">
        <v>76</v>
      </c>
    </row>
    <row r="337" spans="1:65" s="2" customFormat="1" ht="24.2" customHeight="1">
      <c r="A337" s="31"/>
      <c r="B337" s="131"/>
      <c r="C337" s="160" t="s">
        <v>594</v>
      </c>
      <c r="D337" s="160" t="s">
        <v>381</v>
      </c>
      <c r="E337" s="161" t="s">
        <v>595</v>
      </c>
      <c r="F337" s="162" t="s">
        <v>596</v>
      </c>
      <c r="G337" s="163" t="s">
        <v>119</v>
      </c>
      <c r="H337" s="164">
        <v>24.401</v>
      </c>
      <c r="I337" s="165"/>
      <c r="J337" s="166">
        <f>ROUND(I337*H337,2)</f>
        <v>0</v>
      </c>
      <c r="K337" s="162" t="s">
        <v>120</v>
      </c>
      <c r="L337" s="167"/>
      <c r="M337" s="168" t="s">
        <v>3</v>
      </c>
      <c r="N337" s="169" t="s">
        <v>40</v>
      </c>
      <c r="O337" s="52"/>
      <c r="P337" s="141">
        <f>O337*H337</f>
        <v>0</v>
      </c>
      <c r="Q337" s="141">
        <v>1.8409999999999999E-2</v>
      </c>
      <c r="R337" s="141">
        <f>Q337*H337</f>
        <v>0.44922240999999996</v>
      </c>
      <c r="S337" s="141">
        <v>0</v>
      </c>
      <c r="T337" s="142">
        <f>S337*H337</f>
        <v>0</v>
      </c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R337" s="143" t="s">
        <v>323</v>
      </c>
      <c r="AT337" s="143" t="s">
        <v>381</v>
      </c>
      <c r="AU337" s="143" t="s">
        <v>76</v>
      </c>
      <c r="AY337" s="16" t="s">
        <v>113</v>
      </c>
      <c r="BE337" s="144">
        <f>IF(N337="základní",J337,0)</f>
        <v>0</v>
      </c>
      <c r="BF337" s="144">
        <f>IF(N337="snížená",J337,0)</f>
        <v>0</v>
      </c>
      <c r="BG337" s="144">
        <f>IF(N337="zákl. přenesená",J337,0)</f>
        <v>0</v>
      </c>
      <c r="BH337" s="144">
        <f>IF(N337="sníž. přenesená",J337,0)</f>
        <v>0</v>
      </c>
      <c r="BI337" s="144">
        <f>IF(N337="nulová",J337,0)</f>
        <v>0</v>
      </c>
      <c r="BJ337" s="16" t="s">
        <v>74</v>
      </c>
      <c r="BK337" s="144">
        <f>ROUND(I337*H337,2)</f>
        <v>0</v>
      </c>
      <c r="BL337" s="16" t="s">
        <v>207</v>
      </c>
      <c r="BM337" s="143" t="s">
        <v>597</v>
      </c>
    </row>
    <row r="338" spans="1:65" s="2" customFormat="1" ht="19.5">
      <c r="A338" s="31"/>
      <c r="B338" s="32"/>
      <c r="C338" s="31"/>
      <c r="D338" s="145" t="s">
        <v>123</v>
      </c>
      <c r="E338" s="31"/>
      <c r="F338" s="146" t="s">
        <v>596</v>
      </c>
      <c r="G338" s="31"/>
      <c r="H338" s="31"/>
      <c r="I338" s="147"/>
      <c r="J338" s="31"/>
      <c r="K338" s="31"/>
      <c r="L338" s="32"/>
      <c r="M338" s="148"/>
      <c r="N338" s="149"/>
      <c r="O338" s="52"/>
      <c r="P338" s="52"/>
      <c r="Q338" s="52"/>
      <c r="R338" s="52"/>
      <c r="S338" s="52"/>
      <c r="T338" s="53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T338" s="16" t="s">
        <v>123</v>
      </c>
      <c r="AU338" s="16" t="s">
        <v>76</v>
      </c>
    </row>
    <row r="339" spans="1:65" s="13" customFormat="1">
      <c r="B339" s="152"/>
      <c r="D339" s="145" t="s">
        <v>127</v>
      </c>
      <c r="F339" s="154" t="s">
        <v>598</v>
      </c>
      <c r="H339" s="155">
        <v>24.401</v>
      </c>
      <c r="I339" s="156"/>
      <c r="L339" s="152"/>
      <c r="M339" s="157"/>
      <c r="N339" s="158"/>
      <c r="O339" s="158"/>
      <c r="P339" s="158"/>
      <c r="Q339" s="158"/>
      <c r="R339" s="158"/>
      <c r="S339" s="158"/>
      <c r="T339" s="159"/>
      <c r="AT339" s="153" t="s">
        <v>127</v>
      </c>
      <c r="AU339" s="153" t="s">
        <v>76</v>
      </c>
      <c r="AV339" s="13" t="s">
        <v>76</v>
      </c>
      <c r="AW339" s="13" t="s">
        <v>4</v>
      </c>
      <c r="AX339" s="13" t="s">
        <v>74</v>
      </c>
      <c r="AY339" s="153" t="s">
        <v>113</v>
      </c>
    </row>
    <row r="340" spans="1:65" s="2" customFormat="1" ht="24.2" customHeight="1">
      <c r="A340" s="31"/>
      <c r="B340" s="131"/>
      <c r="C340" s="132" t="s">
        <v>599</v>
      </c>
      <c r="D340" s="132" t="s">
        <v>116</v>
      </c>
      <c r="E340" s="133" t="s">
        <v>600</v>
      </c>
      <c r="F340" s="134" t="s">
        <v>601</v>
      </c>
      <c r="G340" s="135" t="s">
        <v>277</v>
      </c>
      <c r="H340" s="136">
        <v>20</v>
      </c>
      <c r="I340" s="137"/>
      <c r="J340" s="138">
        <f>ROUND(I340*H340,2)</f>
        <v>0</v>
      </c>
      <c r="K340" s="134" t="s">
        <v>120</v>
      </c>
      <c r="L340" s="32"/>
      <c r="M340" s="139" t="s">
        <v>3</v>
      </c>
      <c r="N340" s="140" t="s">
        <v>40</v>
      </c>
      <c r="O340" s="52"/>
      <c r="P340" s="141">
        <f>O340*H340</f>
        <v>0</v>
      </c>
      <c r="Q340" s="141">
        <v>2.0000000000000001E-4</v>
      </c>
      <c r="R340" s="141">
        <f>Q340*H340</f>
        <v>4.0000000000000001E-3</v>
      </c>
      <c r="S340" s="141">
        <v>0</v>
      </c>
      <c r="T340" s="142">
        <f>S340*H340</f>
        <v>0</v>
      </c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R340" s="143" t="s">
        <v>207</v>
      </c>
      <c r="AT340" s="143" t="s">
        <v>116</v>
      </c>
      <c r="AU340" s="143" t="s">
        <v>76</v>
      </c>
      <c r="AY340" s="16" t="s">
        <v>113</v>
      </c>
      <c r="BE340" s="144">
        <f>IF(N340="základní",J340,0)</f>
        <v>0</v>
      </c>
      <c r="BF340" s="144">
        <f>IF(N340="snížená",J340,0)</f>
        <v>0</v>
      </c>
      <c r="BG340" s="144">
        <f>IF(N340="zákl. přenesená",J340,0)</f>
        <v>0</v>
      </c>
      <c r="BH340" s="144">
        <f>IF(N340="sníž. přenesená",J340,0)</f>
        <v>0</v>
      </c>
      <c r="BI340" s="144">
        <f>IF(N340="nulová",J340,0)</f>
        <v>0</v>
      </c>
      <c r="BJ340" s="16" t="s">
        <v>74</v>
      </c>
      <c r="BK340" s="144">
        <f>ROUND(I340*H340,2)</f>
        <v>0</v>
      </c>
      <c r="BL340" s="16" t="s">
        <v>207</v>
      </c>
      <c r="BM340" s="143" t="s">
        <v>602</v>
      </c>
    </row>
    <row r="341" spans="1:65" s="2" customFormat="1" ht="19.5">
      <c r="A341" s="31"/>
      <c r="B341" s="32"/>
      <c r="C341" s="31"/>
      <c r="D341" s="145" t="s">
        <v>123</v>
      </c>
      <c r="E341" s="31"/>
      <c r="F341" s="146" t="s">
        <v>603</v>
      </c>
      <c r="G341" s="31"/>
      <c r="H341" s="31"/>
      <c r="I341" s="147"/>
      <c r="J341" s="31"/>
      <c r="K341" s="31"/>
      <c r="L341" s="32"/>
      <c r="M341" s="148"/>
      <c r="N341" s="149"/>
      <c r="O341" s="52"/>
      <c r="P341" s="52"/>
      <c r="Q341" s="52"/>
      <c r="R341" s="52"/>
      <c r="S341" s="52"/>
      <c r="T341" s="53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T341" s="16" t="s">
        <v>123</v>
      </c>
      <c r="AU341" s="16" t="s">
        <v>76</v>
      </c>
    </row>
    <row r="342" spans="1:65" s="2" customFormat="1">
      <c r="A342" s="31"/>
      <c r="B342" s="32"/>
      <c r="C342" s="31"/>
      <c r="D342" s="150" t="s">
        <v>125</v>
      </c>
      <c r="E342" s="31"/>
      <c r="F342" s="151" t="s">
        <v>604</v>
      </c>
      <c r="G342" s="31"/>
      <c r="H342" s="31"/>
      <c r="I342" s="147"/>
      <c r="J342" s="31"/>
      <c r="K342" s="31"/>
      <c r="L342" s="32"/>
      <c r="M342" s="148"/>
      <c r="N342" s="149"/>
      <c r="O342" s="52"/>
      <c r="P342" s="52"/>
      <c r="Q342" s="52"/>
      <c r="R342" s="52"/>
      <c r="S342" s="52"/>
      <c r="T342" s="53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T342" s="16" t="s">
        <v>125</v>
      </c>
      <c r="AU342" s="16" t="s">
        <v>76</v>
      </c>
    </row>
    <row r="343" spans="1:65" s="13" customFormat="1">
      <c r="B343" s="152"/>
      <c r="D343" s="145" t="s">
        <v>127</v>
      </c>
      <c r="E343" s="153" t="s">
        <v>3</v>
      </c>
      <c r="F343" s="154" t="s">
        <v>605</v>
      </c>
      <c r="H343" s="155">
        <v>20</v>
      </c>
      <c r="I343" s="156"/>
      <c r="L343" s="152"/>
      <c r="M343" s="157"/>
      <c r="N343" s="158"/>
      <c r="O343" s="158"/>
      <c r="P343" s="158"/>
      <c r="Q343" s="158"/>
      <c r="R343" s="158"/>
      <c r="S343" s="158"/>
      <c r="T343" s="159"/>
      <c r="AT343" s="153" t="s">
        <v>127</v>
      </c>
      <c r="AU343" s="153" t="s">
        <v>76</v>
      </c>
      <c r="AV343" s="13" t="s">
        <v>76</v>
      </c>
      <c r="AW343" s="13" t="s">
        <v>31</v>
      </c>
      <c r="AX343" s="13" t="s">
        <v>74</v>
      </c>
      <c r="AY343" s="153" t="s">
        <v>113</v>
      </c>
    </row>
    <row r="344" spans="1:65" s="2" customFormat="1" ht="16.5" customHeight="1">
      <c r="A344" s="31"/>
      <c r="B344" s="131"/>
      <c r="C344" s="160" t="s">
        <v>606</v>
      </c>
      <c r="D344" s="160" t="s">
        <v>381</v>
      </c>
      <c r="E344" s="161" t="s">
        <v>607</v>
      </c>
      <c r="F344" s="162" t="s">
        <v>608</v>
      </c>
      <c r="G344" s="163" t="s">
        <v>277</v>
      </c>
      <c r="H344" s="164">
        <v>23</v>
      </c>
      <c r="I344" s="165"/>
      <c r="J344" s="166">
        <f>ROUND(I344*H344,2)</f>
        <v>0</v>
      </c>
      <c r="K344" s="162" t="s">
        <v>120</v>
      </c>
      <c r="L344" s="167"/>
      <c r="M344" s="168" t="s">
        <v>3</v>
      </c>
      <c r="N344" s="169" t="s">
        <v>40</v>
      </c>
      <c r="O344" s="52"/>
      <c r="P344" s="141">
        <f>O344*H344</f>
        <v>0</v>
      </c>
      <c r="Q344" s="141">
        <v>2.9999999999999997E-4</v>
      </c>
      <c r="R344" s="141">
        <f>Q344*H344</f>
        <v>6.899999999999999E-3</v>
      </c>
      <c r="S344" s="141">
        <v>0</v>
      </c>
      <c r="T344" s="142">
        <f>S344*H344</f>
        <v>0</v>
      </c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R344" s="143" t="s">
        <v>323</v>
      </c>
      <c r="AT344" s="143" t="s">
        <v>381</v>
      </c>
      <c r="AU344" s="143" t="s">
        <v>76</v>
      </c>
      <c r="AY344" s="16" t="s">
        <v>113</v>
      </c>
      <c r="BE344" s="144">
        <f>IF(N344="základní",J344,0)</f>
        <v>0</v>
      </c>
      <c r="BF344" s="144">
        <f>IF(N344="snížená",J344,0)</f>
        <v>0</v>
      </c>
      <c r="BG344" s="144">
        <f>IF(N344="zákl. přenesená",J344,0)</f>
        <v>0</v>
      </c>
      <c r="BH344" s="144">
        <f>IF(N344="sníž. přenesená",J344,0)</f>
        <v>0</v>
      </c>
      <c r="BI344" s="144">
        <f>IF(N344="nulová",J344,0)</f>
        <v>0</v>
      </c>
      <c r="BJ344" s="16" t="s">
        <v>74</v>
      </c>
      <c r="BK344" s="144">
        <f>ROUND(I344*H344,2)</f>
        <v>0</v>
      </c>
      <c r="BL344" s="16" t="s">
        <v>207</v>
      </c>
      <c r="BM344" s="143" t="s">
        <v>609</v>
      </c>
    </row>
    <row r="345" spans="1:65" s="2" customFormat="1">
      <c r="A345" s="31"/>
      <c r="B345" s="32"/>
      <c r="C345" s="31"/>
      <c r="D345" s="145" t="s">
        <v>123</v>
      </c>
      <c r="E345" s="31"/>
      <c r="F345" s="146" t="s">
        <v>608</v>
      </c>
      <c r="G345" s="31"/>
      <c r="H345" s="31"/>
      <c r="I345" s="147"/>
      <c r="J345" s="31"/>
      <c r="K345" s="31"/>
      <c r="L345" s="32"/>
      <c r="M345" s="148"/>
      <c r="N345" s="149"/>
      <c r="O345" s="52"/>
      <c r="P345" s="52"/>
      <c r="Q345" s="52"/>
      <c r="R345" s="52"/>
      <c r="S345" s="52"/>
      <c r="T345" s="53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T345" s="16" t="s">
        <v>123</v>
      </c>
      <c r="AU345" s="16" t="s">
        <v>76</v>
      </c>
    </row>
    <row r="346" spans="1:65" s="13" customFormat="1">
      <c r="B346" s="152"/>
      <c r="D346" s="145" t="s">
        <v>127</v>
      </c>
      <c r="F346" s="154" t="s">
        <v>610</v>
      </c>
      <c r="H346" s="155">
        <v>23</v>
      </c>
      <c r="I346" s="156"/>
      <c r="L346" s="152"/>
      <c r="M346" s="157"/>
      <c r="N346" s="158"/>
      <c r="O346" s="158"/>
      <c r="P346" s="158"/>
      <c r="Q346" s="158"/>
      <c r="R346" s="158"/>
      <c r="S346" s="158"/>
      <c r="T346" s="159"/>
      <c r="AT346" s="153" t="s">
        <v>127</v>
      </c>
      <c r="AU346" s="153" t="s">
        <v>76</v>
      </c>
      <c r="AV346" s="13" t="s">
        <v>76</v>
      </c>
      <c r="AW346" s="13" t="s">
        <v>4</v>
      </c>
      <c r="AX346" s="13" t="s">
        <v>74</v>
      </c>
      <c r="AY346" s="153" t="s">
        <v>113</v>
      </c>
    </row>
    <row r="347" spans="1:65" s="2" customFormat="1" ht="24.2" customHeight="1">
      <c r="A347" s="31"/>
      <c r="B347" s="131"/>
      <c r="C347" s="132" t="s">
        <v>611</v>
      </c>
      <c r="D347" s="132" t="s">
        <v>116</v>
      </c>
      <c r="E347" s="133" t="s">
        <v>612</v>
      </c>
      <c r="F347" s="134" t="s">
        <v>613</v>
      </c>
      <c r="G347" s="135" t="s">
        <v>277</v>
      </c>
      <c r="H347" s="136">
        <v>10.75</v>
      </c>
      <c r="I347" s="137"/>
      <c r="J347" s="138">
        <f>ROUND(I347*H347,2)</f>
        <v>0</v>
      </c>
      <c r="K347" s="134" t="s">
        <v>120</v>
      </c>
      <c r="L347" s="32"/>
      <c r="M347" s="139" t="s">
        <v>3</v>
      </c>
      <c r="N347" s="140" t="s">
        <v>40</v>
      </c>
      <c r="O347" s="52"/>
      <c r="P347" s="141">
        <f>O347*H347</f>
        <v>0</v>
      </c>
      <c r="Q347" s="141">
        <v>1.8000000000000001E-4</v>
      </c>
      <c r="R347" s="141">
        <f>Q347*H347</f>
        <v>1.9350000000000001E-3</v>
      </c>
      <c r="S347" s="141">
        <v>0</v>
      </c>
      <c r="T347" s="142">
        <f>S347*H347</f>
        <v>0</v>
      </c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R347" s="143" t="s">
        <v>207</v>
      </c>
      <c r="AT347" s="143" t="s">
        <v>116</v>
      </c>
      <c r="AU347" s="143" t="s">
        <v>76</v>
      </c>
      <c r="AY347" s="16" t="s">
        <v>113</v>
      </c>
      <c r="BE347" s="144">
        <f>IF(N347="základní",J347,0)</f>
        <v>0</v>
      </c>
      <c r="BF347" s="144">
        <f>IF(N347="snížená",J347,0)</f>
        <v>0</v>
      </c>
      <c r="BG347" s="144">
        <f>IF(N347="zákl. přenesená",J347,0)</f>
        <v>0</v>
      </c>
      <c r="BH347" s="144">
        <f>IF(N347="sníž. přenesená",J347,0)</f>
        <v>0</v>
      </c>
      <c r="BI347" s="144">
        <f>IF(N347="nulová",J347,0)</f>
        <v>0</v>
      </c>
      <c r="BJ347" s="16" t="s">
        <v>74</v>
      </c>
      <c r="BK347" s="144">
        <f>ROUND(I347*H347,2)</f>
        <v>0</v>
      </c>
      <c r="BL347" s="16" t="s">
        <v>207</v>
      </c>
      <c r="BM347" s="143" t="s">
        <v>614</v>
      </c>
    </row>
    <row r="348" spans="1:65" s="2" customFormat="1" ht="19.5">
      <c r="A348" s="31"/>
      <c r="B348" s="32"/>
      <c r="C348" s="31"/>
      <c r="D348" s="145" t="s">
        <v>123</v>
      </c>
      <c r="E348" s="31"/>
      <c r="F348" s="146" t="s">
        <v>615</v>
      </c>
      <c r="G348" s="31"/>
      <c r="H348" s="31"/>
      <c r="I348" s="147"/>
      <c r="J348" s="31"/>
      <c r="K348" s="31"/>
      <c r="L348" s="32"/>
      <c r="M348" s="148"/>
      <c r="N348" s="149"/>
      <c r="O348" s="52"/>
      <c r="P348" s="52"/>
      <c r="Q348" s="52"/>
      <c r="R348" s="52"/>
      <c r="S348" s="52"/>
      <c r="T348" s="53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T348" s="16" t="s">
        <v>123</v>
      </c>
      <c r="AU348" s="16" t="s">
        <v>76</v>
      </c>
    </row>
    <row r="349" spans="1:65" s="2" customFormat="1">
      <c r="A349" s="31"/>
      <c r="B349" s="32"/>
      <c r="C349" s="31"/>
      <c r="D349" s="150" t="s">
        <v>125</v>
      </c>
      <c r="E349" s="31"/>
      <c r="F349" s="151" t="s">
        <v>616</v>
      </c>
      <c r="G349" s="31"/>
      <c r="H349" s="31"/>
      <c r="I349" s="147"/>
      <c r="J349" s="31"/>
      <c r="K349" s="31"/>
      <c r="L349" s="32"/>
      <c r="M349" s="148"/>
      <c r="N349" s="149"/>
      <c r="O349" s="52"/>
      <c r="P349" s="52"/>
      <c r="Q349" s="52"/>
      <c r="R349" s="52"/>
      <c r="S349" s="52"/>
      <c r="T349" s="53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T349" s="16" t="s">
        <v>125</v>
      </c>
      <c r="AU349" s="16" t="s">
        <v>76</v>
      </c>
    </row>
    <row r="350" spans="1:65" s="13" customFormat="1">
      <c r="B350" s="152"/>
      <c r="D350" s="145" t="s">
        <v>127</v>
      </c>
      <c r="E350" s="153" t="s">
        <v>3</v>
      </c>
      <c r="F350" s="154" t="s">
        <v>617</v>
      </c>
      <c r="H350" s="155">
        <v>10.75</v>
      </c>
      <c r="I350" s="156"/>
      <c r="L350" s="152"/>
      <c r="M350" s="157"/>
      <c r="N350" s="158"/>
      <c r="O350" s="158"/>
      <c r="P350" s="158"/>
      <c r="Q350" s="158"/>
      <c r="R350" s="158"/>
      <c r="S350" s="158"/>
      <c r="T350" s="159"/>
      <c r="AT350" s="153" t="s">
        <v>127</v>
      </c>
      <c r="AU350" s="153" t="s">
        <v>76</v>
      </c>
      <c r="AV350" s="13" t="s">
        <v>76</v>
      </c>
      <c r="AW350" s="13" t="s">
        <v>31</v>
      </c>
      <c r="AX350" s="13" t="s">
        <v>74</v>
      </c>
      <c r="AY350" s="153" t="s">
        <v>113</v>
      </c>
    </row>
    <row r="351" spans="1:65" s="2" customFormat="1" ht="16.5" customHeight="1">
      <c r="A351" s="31"/>
      <c r="B351" s="131"/>
      <c r="C351" s="160" t="s">
        <v>618</v>
      </c>
      <c r="D351" s="160" t="s">
        <v>381</v>
      </c>
      <c r="E351" s="161" t="s">
        <v>607</v>
      </c>
      <c r="F351" s="162" t="s">
        <v>608</v>
      </c>
      <c r="G351" s="163" t="s">
        <v>277</v>
      </c>
      <c r="H351" s="164">
        <v>12.363</v>
      </c>
      <c r="I351" s="165"/>
      <c r="J351" s="166">
        <f>ROUND(I351*H351,2)</f>
        <v>0</v>
      </c>
      <c r="K351" s="162" t="s">
        <v>120</v>
      </c>
      <c r="L351" s="167"/>
      <c r="M351" s="168" t="s">
        <v>3</v>
      </c>
      <c r="N351" s="169" t="s">
        <v>40</v>
      </c>
      <c r="O351" s="52"/>
      <c r="P351" s="141">
        <f>O351*H351</f>
        <v>0</v>
      </c>
      <c r="Q351" s="141">
        <v>2.9999999999999997E-4</v>
      </c>
      <c r="R351" s="141">
        <f>Q351*H351</f>
        <v>3.7088999999999994E-3</v>
      </c>
      <c r="S351" s="141">
        <v>0</v>
      </c>
      <c r="T351" s="142">
        <f>S351*H351</f>
        <v>0</v>
      </c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R351" s="143" t="s">
        <v>323</v>
      </c>
      <c r="AT351" s="143" t="s">
        <v>381</v>
      </c>
      <c r="AU351" s="143" t="s">
        <v>76</v>
      </c>
      <c r="AY351" s="16" t="s">
        <v>113</v>
      </c>
      <c r="BE351" s="144">
        <f>IF(N351="základní",J351,0)</f>
        <v>0</v>
      </c>
      <c r="BF351" s="144">
        <f>IF(N351="snížená",J351,0)</f>
        <v>0</v>
      </c>
      <c r="BG351" s="144">
        <f>IF(N351="zákl. přenesená",J351,0)</f>
        <v>0</v>
      </c>
      <c r="BH351" s="144">
        <f>IF(N351="sníž. přenesená",J351,0)</f>
        <v>0</v>
      </c>
      <c r="BI351" s="144">
        <f>IF(N351="nulová",J351,0)</f>
        <v>0</v>
      </c>
      <c r="BJ351" s="16" t="s">
        <v>74</v>
      </c>
      <c r="BK351" s="144">
        <f>ROUND(I351*H351,2)</f>
        <v>0</v>
      </c>
      <c r="BL351" s="16" t="s">
        <v>207</v>
      </c>
      <c r="BM351" s="143" t="s">
        <v>619</v>
      </c>
    </row>
    <row r="352" spans="1:65" s="2" customFormat="1">
      <c r="A352" s="31"/>
      <c r="B352" s="32"/>
      <c r="C352" s="31"/>
      <c r="D352" s="145" t="s">
        <v>123</v>
      </c>
      <c r="E352" s="31"/>
      <c r="F352" s="146" t="s">
        <v>608</v>
      </c>
      <c r="G352" s="31"/>
      <c r="H352" s="31"/>
      <c r="I352" s="147"/>
      <c r="J352" s="31"/>
      <c r="K352" s="31"/>
      <c r="L352" s="32"/>
      <c r="M352" s="148"/>
      <c r="N352" s="149"/>
      <c r="O352" s="52"/>
      <c r="P352" s="52"/>
      <c r="Q352" s="52"/>
      <c r="R352" s="52"/>
      <c r="S352" s="52"/>
      <c r="T352" s="53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T352" s="16" t="s">
        <v>123</v>
      </c>
      <c r="AU352" s="16" t="s">
        <v>76</v>
      </c>
    </row>
    <row r="353" spans="1:65" s="13" customFormat="1">
      <c r="B353" s="152"/>
      <c r="D353" s="145" t="s">
        <v>127</v>
      </c>
      <c r="F353" s="154" t="s">
        <v>620</v>
      </c>
      <c r="H353" s="155">
        <v>12.363</v>
      </c>
      <c r="I353" s="156"/>
      <c r="L353" s="152"/>
      <c r="M353" s="157"/>
      <c r="N353" s="158"/>
      <c r="O353" s="158"/>
      <c r="P353" s="158"/>
      <c r="Q353" s="158"/>
      <c r="R353" s="158"/>
      <c r="S353" s="158"/>
      <c r="T353" s="159"/>
      <c r="AT353" s="153" t="s">
        <v>127</v>
      </c>
      <c r="AU353" s="153" t="s">
        <v>76</v>
      </c>
      <c r="AV353" s="13" t="s">
        <v>76</v>
      </c>
      <c r="AW353" s="13" t="s">
        <v>4</v>
      </c>
      <c r="AX353" s="13" t="s">
        <v>74</v>
      </c>
      <c r="AY353" s="153" t="s">
        <v>113</v>
      </c>
    </row>
    <row r="354" spans="1:65" s="2" customFormat="1" ht="16.5" customHeight="1">
      <c r="A354" s="31"/>
      <c r="B354" s="131"/>
      <c r="C354" s="132" t="s">
        <v>621</v>
      </c>
      <c r="D354" s="132" t="s">
        <v>116</v>
      </c>
      <c r="E354" s="133" t="s">
        <v>622</v>
      </c>
      <c r="F354" s="134" t="s">
        <v>623</v>
      </c>
      <c r="G354" s="135" t="s">
        <v>227</v>
      </c>
      <c r="H354" s="136">
        <v>5</v>
      </c>
      <c r="I354" s="137"/>
      <c r="J354" s="138">
        <f>ROUND(I354*H354,2)</f>
        <v>0</v>
      </c>
      <c r="K354" s="134" t="s">
        <v>120</v>
      </c>
      <c r="L354" s="32"/>
      <c r="M354" s="139" t="s">
        <v>3</v>
      </c>
      <c r="N354" s="140" t="s">
        <v>40</v>
      </c>
      <c r="O354" s="52"/>
      <c r="P354" s="141">
        <f>O354*H354</f>
        <v>0</v>
      </c>
      <c r="Q354" s="141">
        <v>0</v>
      </c>
      <c r="R354" s="141">
        <f>Q354*H354</f>
        <v>0</v>
      </c>
      <c r="S354" s="141">
        <v>0</v>
      </c>
      <c r="T354" s="142">
        <f>S354*H354</f>
        <v>0</v>
      </c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R354" s="143" t="s">
        <v>207</v>
      </c>
      <c r="AT354" s="143" t="s">
        <v>116</v>
      </c>
      <c r="AU354" s="143" t="s">
        <v>76</v>
      </c>
      <c r="AY354" s="16" t="s">
        <v>113</v>
      </c>
      <c r="BE354" s="144">
        <f>IF(N354="základní",J354,0)</f>
        <v>0</v>
      </c>
      <c r="BF354" s="144">
        <f>IF(N354="snížená",J354,0)</f>
        <v>0</v>
      </c>
      <c r="BG354" s="144">
        <f>IF(N354="zákl. přenesená",J354,0)</f>
        <v>0</v>
      </c>
      <c r="BH354" s="144">
        <f>IF(N354="sníž. přenesená",J354,0)</f>
        <v>0</v>
      </c>
      <c r="BI354" s="144">
        <f>IF(N354="nulová",J354,0)</f>
        <v>0</v>
      </c>
      <c r="BJ354" s="16" t="s">
        <v>74</v>
      </c>
      <c r="BK354" s="144">
        <f>ROUND(I354*H354,2)</f>
        <v>0</v>
      </c>
      <c r="BL354" s="16" t="s">
        <v>207</v>
      </c>
      <c r="BM354" s="143" t="s">
        <v>624</v>
      </c>
    </row>
    <row r="355" spans="1:65" s="2" customFormat="1" ht="19.5">
      <c r="A355" s="31"/>
      <c r="B355" s="32"/>
      <c r="C355" s="31"/>
      <c r="D355" s="145" t="s">
        <v>123</v>
      </c>
      <c r="E355" s="31"/>
      <c r="F355" s="146" t="s">
        <v>625</v>
      </c>
      <c r="G355" s="31"/>
      <c r="H355" s="31"/>
      <c r="I355" s="147"/>
      <c r="J355" s="31"/>
      <c r="K355" s="31"/>
      <c r="L355" s="32"/>
      <c r="M355" s="148"/>
      <c r="N355" s="149"/>
      <c r="O355" s="52"/>
      <c r="P355" s="52"/>
      <c r="Q355" s="52"/>
      <c r="R355" s="52"/>
      <c r="S355" s="52"/>
      <c r="T355" s="53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T355" s="16" t="s">
        <v>123</v>
      </c>
      <c r="AU355" s="16" t="s">
        <v>76</v>
      </c>
    </row>
    <row r="356" spans="1:65" s="2" customFormat="1">
      <c r="A356" s="31"/>
      <c r="B356" s="32"/>
      <c r="C356" s="31"/>
      <c r="D356" s="150" t="s">
        <v>125</v>
      </c>
      <c r="E356" s="31"/>
      <c r="F356" s="151" t="s">
        <v>626</v>
      </c>
      <c r="G356" s="31"/>
      <c r="H356" s="31"/>
      <c r="I356" s="147"/>
      <c r="J356" s="31"/>
      <c r="K356" s="31"/>
      <c r="L356" s="32"/>
      <c r="M356" s="148"/>
      <c r="N356" s="149"/>
      <c r="O356" s="52"/>
      <c r="P356" s="52"/>
      <c r="Q356" s="52"/>
      <c r="R356" s="52"/>
      <c r="S356" s="52"/>
      <c r="T356" s="53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T356" s="16" t="s">
        <v>125</v>
      </c>
      <c r="AU356" s="16" t="s">
        <v>76</v>
      </c>
    </row>
    <row r="357" spans="1:65" s="2" customFormat="1" ht="33" customHeight="1">
      <c r="A357" s="31"/>
      <c r="B357" s="131"/>
      <c r="C357" s="132" t="s">
        <v>627</v>
      </c>
      <c r="D357" s="132" t="s">
        <v>116</v>
      </c>
      <c r="E357" s="133" t="s">
        <v>628</v>
      </c>
      <c r="F357" s="134" t="s">
        <v>629</v>
      </c>
      <c r="G357" s="135" t="s">
        <v>172</v>
      </c>
      <c r="H357" s="136">
        <v>0.78900000000000003</v>
      </c>
      <c r="I357" s="137"/>
      <c r="J357" s="138">
        <f>ROUND(I357*H357,2)</f>
        <v>0</v>
      </c>
      <c r="K357" s="134" t="s">
        <v>120</v>
      </c>
      <c r="L357" s="32"/>
      <c r="M357" s="139" t="s">
        <v>3</v>
      </c>
      <c r="N357" s="140" t="s">
        <v>40</v>
      </c>
      <c r="O357" s="52"/>
      <c r="P357" s="141">
        <f>O357*H357</f>
        <v>0</v>
      </c>
      <c r="Q357" s="141">
        <v>0</v>
      </c>
      <c r="R357" s="141">
        <f>Q357*H357</f>
        <v>0</v>
      </c>
      <c r="S357" s="141">
        <v>0</v>
      </c>
      <c r="T357" s="142">
        <f>S357*H357</f>
        <v>0</v>
      </c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R357" s="143" t="s">
        <v>207</v>
      </c>
      <c r="AT357" s="143" t="s">
        <v>116</v>
      </c>
      <c r="AU357" s="143" t="s">
        <v>76</v>
      </c>
      <c r="AY357" s="16" t="s">
        <v>113</v>
      </c>
      <c r="BE357" s="144">
        <f>IF(N357="základní",J357,0)</f>
        <v>0</v>
      </c>
      <c r="BF357" s="144">
        <f>IF(N357="snížená",J357,0)</f>
        <v>0</v>
      </c>
      <c r="BG357" s="144">
        <f>IF(N357="zákl. přenesená",J357,0)</f>
        <v>0</v>
      </c>
      <c r="BH357" s="144">
        <f>IF(N357="sníž. přenesená",J357,0)</f>
        <v>0</v>
      </c>
      <c r="BI357" s="144">
        <f>IF(N357="nulová",J357,0)</f>
        <v>0</v>
      </c>
      <c r="BJ357" s="16" t="s">
        <v>74</v>
      </c>
      <c r="BK357" s="144">
        <f>ROUND(I357*H357,2)</f>
        <v>0</v>
      </c>
      <c r="BL357" s="16" t="s">
        <v>207</v>
      </c>
      <c r="BM357" s="143" t="s">
        <v>630</v>
      </c>
    </row>
    <row r="358" spans="1:65" s="2" customFormat="1" ht="48.75">
      <c r="A358" s="31"/>
      <c r="B358" s="32"/>
      <c r="C358" s="31"/>
      <c r="D358" s="145" t="s">
        <v>123</v>
      </c>
      <c r="E358" s="31"/>
      <c r="F358" s="146" t="s">
        <v>631</v>
      </c>
      <c r="G358" s="31"/>
      <c r="H358" s="31"/>
      <c r="I358" s="147"/>
      <c r="J358" s="31"/>
      <c r="K358" s="31"/>
      <c r="L358" s="32"/>
      <c r="M358" s="148"/>
      <c r="N358" s="149"/>
      <c r="O358" s="52"/>
      <c r="P358" s="52"/>
      <c r="Q358" s="52"/>
      <c r="R358" s="52"/>
      <c r="S358" s="52"/>
      <c r="T358" s="53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T358" s="16" t="s">
        <v>123</v>
      </c>
      <c r="AU358" s="16" t="s">
        <v>76</v>
      </c>
    </row>
    <row r="359" spans="1:65" s="2" customFormat="1">
      <c r="A359" s="31"/>
      <c r="B359" s="32"/>
      <c r="C359" s="31"/>
      <c r="D359" s="150" t="s">
        <v>125</v>
      </c>
      <c r="E359" s="31"/>
      <c r="F359" s="151" t="s">
        <v>632</v>
      </c>
      <c r="G359" s="31"/>
      <c r="H359" s="31"/>
      <c r="I359" s="147"/>
      <c r="J359" s="31"/>
      <c r="K359" s="31"/>
      <c r="L359" s="32"/>
      <c r="M359" s="148"/>
      <c r="N359" s="149"/>
      <c r="O359" s="52"/>
      <c r="P359" s="52"/>
      <c r="Q359" s="52"/>
      <c r="R359" s="52"/>
      <c r="S359" s="52"/>
      <c r="T359" s="53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T359" s="16" t="s">
        <v>125</v>
      </c>
      <c r="AU359" s="16" t="s">
        <v>76</v>
      </c>
    </row>
    <row r="360" spans="1:65" s="2" customFormat="1" ht="24.2" customHeight="1">
      <c r="A360" s="31"/>
      <c r="B360" s="131"/>
      <c r="C360" s="132" t="s">
        <v>633</v>
      </c>
      <c r="D360" s="132" t="s">
        <v>116</v>
      </c>
      <c r="E360" s="133" t="s">
        <v>634</v>
      </c>
      <c r="F360" s="134" t="s">
        <v>635</v>
      </c>
      <c r="G360" s="135" t="s">
        <v>172</v>
      </c>
      <c r="H360" s="136">
        <v>0.78900000000000003</v>
      </c>
      <c r="I360" s="137"/>
      <c r="J360" s="138">
        <f>ROUND(I360*H360,2)</f>
        <v>0</v>
      </c>
      <c r="K360" s="134" t="s">
        <v>120</v>
      </c>
      <c r="L360" s="32"/>
      <c r="M360" s="139" t="s">
        <v>3</v>
      </c>
      <c r="N360" s="140" t="s">
        <v>40</v>
      </c>
      <c r="O360" s="52"/>
      <c r="P360" s="141">
        <f>O360*H360</f>
        <v>0</v>
      </c>
      <c r="Q360" s="141">
        <v>0</v>
      </c>
      <c r="R360" s="141">
        <f>Q360*H360</f>
        <v>0</v>
      </c>
      <c r="S360" s="141">
        <v>0</v>
      </c>
      <c r="T360" s="142">
        <f>S360*H360</f>
        <v>0</v>
      </c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R360" s="143" t="s">
        <v>207</v>
      </c>
      <c r="AT360" s="143" t="s">
        <v>116</v>
      </c>
      <c r="AU360" s="143" t="s">
        <v>76</v>
      </c>
      <c r="AY360" s="16" t="s">
        <v>113</v>
      </c>
      <c r="BE360" s="144">
        <f>IF(N360="základní",J360,0)</f>
        <v>0</v>
      </c>
      <c r="BF360" s="144">
        <f>IF(N360="snížená",J360,0)</f>
        <v>0</v>
      </c>
      <c r="BG360" s="144">
        <f>IF(N360="zákl. přenesená",J360,0)</f>
        <v>0</v>
      </c>
      <c r="BH360" s="144">
        <f>IF(N360="sníž. přenesená",J360,0)</f>
        <v>0</v>
      </c>
      <c r="BI360" s="144">
        <f>IF(N360="nulová",J360,0)</f>
        <v>0</v>
      </c>
      <c r="BJ360" s="16" t="s">
        <v>74</v>
      </c>
      <c r="BK360" s="144">
        <f>ROUND(I360*H360,2)</f>
        <v>0</v>
      </c>
      <c r="BL360" s="16" t="s">
        <v>207</v>
      </c>
      <c r="BM360" s="143" t="s">
        <v>636</v>
      </c>
    </row>
    <row r="361" spans="1:65" s="2" customFormat="1" ht="39">
      <c r="A361" s="31"/>
      <c r="B361" s="32"/>
      <c r="C361" s="31"/>
      <c r="D361" s="145" t="s">
        <v>123</v>
      </c>
      <c r="E361" s="31"/>
      <c r="F361" s="146" t="s">
        <v>637</v>
      </c>
      <c r="G361" s="31"/>
      <c r="H361" s="31"/>
      <c r="I361" s="147"/>
      <c r="J361" s="31"/>
      <c r="K361" s="31"/>
      <c r="L361" s="32"/>
      <c r="M361" s="148"/>
      <c r="N361" s="149"/>
      <c r="O361" s="52"/>
      <c r="P361" s="52"/>
      <c r="Q361" s="52"/>
      <c r="R361" s="52"/>
      <c r="S361" s="52"/>
      <c r="T361" s="53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T361" s="16" t="s">
        <v>123</v>
      </c>
      <c r="AU361" s="16" t="s">
        <v>76</v>
      </c>
    </row>
    <row r="362" spans="1:65" s="2" customFormat="1">
      <c r="A362" s="31"/>
      <c r="B362" s="32"/>
      <c r="C362" s="31"/>
      <c r="D362" s="150" t="s">
        <v>125</v>
      </c>
      <c r="E362" s="31"/>
      <c r="F362" s="151" t="s">
        <v>638</v>
      </c>
      <c r="G362" s="31"/>
      <c r="H362" s="31"/>
      <c r="I362" s="147"/>
      <c r="J362" s="31"/>
      <c r="K362" s="31"/>
      <c r="L362" s="32"/>
      <c r="M362" s="148"/>
      <c r="N362" s="149"/>
      <c r="O362" s="52"/>
      <c r="P362" s="52"/>
      <c r="Q362" s="52"/>
      <c r="R362" s="52"/>
      <c r="S362" s="52"/>
      <c r="T362" s="53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T362" s="16" t="s">
        <v>125</v>
      </c>
      <c r="AU362" s="16" t="s">
        <v>76</v>
      </c>
    </row>
    <row r="363" spans="1:65" s="12" customFormat="1" ht="22.9" customHeight="1">
      <c r="B363" s="118"/>
      <c r="D363" s="119" t="s">
        <v>68</v>
      </c>
      <c r="E363" s="129" t="s">
        <v>639</v>
      </c>
      <c r="F363" s="129" t="s">
        <v>640</v>
      </c>
      <c r="I363" s="121"/>
      <c r="J363" s="130">
        <f>BK363</f>
        <v>0</v>
      </c>
      <c r="L363" s="118"/>
      <c r="M363" s="123"/>
      <c r="N363" s="124"/>
      <c r="O363" s="124"/>
      <c r="P363" s="125">
        <f>SUM(P364:P365)</f>
        <v>0</v>
      </c>
      <c r="Q363" s="124"/>
      <c r="R363" s="125">
        <f>SUM(R364:R365)</f>
        <v>1.2E-4</v>
      </c>
      <c r="S363" s="124"/>
      <c r="T363" s="126">
        <f>SUM(T364:T365)</f>
        <v>0</v>
      </c>
      <c r="AR363" s="119" t="s">
        <v>76</v>
      </c>
      <c r="AT363" s="127" t="s">
        <v>68</v>
      </c>
      <c r="AU363" s="127" t="s">
        <v>74</v>
      </c>
      <c r="AY363" s="119" t="s">
        <v>113</v>
      </c>
      <c r="BK363" s="128">
        <f>SUM(BK364:BK365)</f>
        <v>0</v>
      </c>
    </row>
    <row r="364" spans="1:65" s="2" customFormat="1" ht="16.5" customHeight="1">
      <c r="A364" s="31"/>
      <c r="B364" s="131"/>
      <c r="C364" s="132" t="s">
        <v>641</v>
      </c>
      <c r="D364" s="132" t="s">
        <v>116</v>
      </c>
      <c r="E364" s="133" t="s">
        <v>642</v>
      </c>
      <c r="F364" s="134" t="s">
        <v>643</v>
      </c>
      <c r="G364" s="135" t="s">
        <v>227</v>
      </c>
      <c r="H364" s="136">
        <v>1</v>
      </c>
      <c r="I364" s="137"/>
      <c r="J364" s="138">
        <f>ROUND(I364*H364,2)</f>
        <v>0</v>
      </c>
      <c r="K364" s="134" t="s">
        <v>3</v>
      </c>
      <c r="L364" s="32"/>
      <c r="M364" s="139" t="s">
        <v>3</v>
      </c>
      <c r="N364" s="140" t="s">
        <v>40</v>
      </c>
      <c r="O364" s="52"/>
      <c r="P364" s="141">
        <f>O364*H364</f>
        <v>0</v>
      </c>
      <c r="Q364" s="141">
        <v>1.2E-4</v>
      </c>
      <c r="R364" s="141">
        <f>Q364*H364</f>
        <v>1.2E-4</v>
      </c>
      <c r="S364" s="141">
        <v>0</v>
      </c>
      <c r="T364" s="142">
        <f>S364*H364</f>
        <v>0</v>
      </c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R364" s="143" t="s">
        <v>207</v>
      </c>
      <c r="AT364" s="143" t="s">
        <v>116</v>
      </c>
      <c r="AU364" s="143" t="s">
        <v>76</v>
      </c>
      <c r="AY364" s="16" t="s">
        <v>113</v>
      </c>
      <c r="BE364" s="144">
        <f>IF(N364="základní",J364,0)</f>
        <v>0</v>
      </c>
      <c r="BF364" s="144">
        <f>IF(N364="snížená",J364,0)</f>
        <v>0</v>
      </c>
      <c r="BG364" s="144">
        <f>IF(N364="zákl. přenesená",J364,0)</f>
        <v>0</v>
      </c>
      <c r="BH364" s="144">
        <f>IF(N364="sníž. přenesená",J364,0)</f>
        <v>0</v>
      </c>
      <c r="BI364" s="144">
        <f>IF(N364="nulová",J364,0)</f>
        <v>0</v>
      </c>
      <c r="BJ364" s="16" t="s">
        <v>74</v>
      </c>
      <c r="BK364" s="144">
        <f>ROUND(I364*H364,2)</f>
        <v>0</v>
      </c>
      <c r="BL364" s="16" t="s">
        <v>207</v>
      </c>
      <c r="BM364" s="143" t="s">
        <v>644</v>
      </c>
    </row>
    <row r="365" spans="1:65" s="2" customFormat="1">
      <c r="A365" s="31"/>
      <c r="B365" s="32"/>
      <c r="C365" s="31"/>
      <c r="D365" s="145" t="s">
        <v>123</v>
      </c>
      <c r="E365" s="31"/>
      <c r="F365" s="146" t="s">
        <v>643</v>
      </c>
      <c r="G365" s="31"/>
      <c r="H365" s="31"/>
      <c r="I365" s="147"/>
      <c r="J365" s="31"/>
      <c r="K365" s="31"/>
      <c r="L365" s="32"/>
      <c r="M365" s="148"/>
      <c r="N365" s="149"/>
      <c r="O365" s="52"/>
      <c r="P365" s="52"/>
      <c r="Q365" s="52"/>
      <c r="R365" s="52"/>
      <c r="S365" s="52"/>
      <c r="T365" s="53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T365" s="16" t="s">
        <v>123</v>
      </c>
      <c r="AU365" s="16" t="s">
        <v>76</v>
      </c>
    </row>
    <row r="366" spans="1:65" s="12" customFormat="1" ht="22.9" customHeight="1">
      <c r="B366" s="118"/>
      <c r="D366" s="119" t="s">
        <v>68</v>
      </c>
      <c r="E366" s="129" t="s">
        <v>645</v>
      </c>
      <c r="F366" s="129" t="s">
        <v>646</v>
      </c>
      <c r="I366" s="121"/>
      <c r="J366" s="130">
        <f>BK366</f>
        <v>0</v>
      </c>
      <c r="L366" s="118"/>
      <c r="M366" s="123"/>
      <c r="N366" s="124"/>
      <c r="O366" s="124"/>
      <c r="P366" s="125">
        <f>SUM(P367:P375)</f>
        <v>0</v>
      </c>
      <c r="Q366" s="124"/>
      <c r="R366" s="125">
        <f>SUM(R367:R375)</f>
        <v>1.2247999999999998E-2</v>
      </c>
      <c r="S366" s="124"/>
      <c r="T366" s="126">
        <f>SUM(T367:T375)</f>
        <v>2.5488199999999998E-3</v>
      </c>
      <c r="AR366" s="119" t="s">
        <v>76</v>
      </c>
      <c r="AT366" s="127" t="s">
        <v>68</v>
      </c>
      <c r="AU366" s="127" t="s">
        <v>74</v>
      </c>
      <c r="AY366" s="119" t="s">
        <v>113</v>
      </c>
      <c r="BK366" s="128">
        <f>SUM(BK367:BK375)</f>
        <v>0</v>
      </c>
    </row>
    <row r="367" spans="1:65" s="2" customFormat="1" ht="16.5" customHeight="1">
      <c r="A367" s="31"/>
      <c r="B367" s="131"/>
      <c r="C367" s="132" t="s">
        <v>647</v>
      </c>
      <c r="D367" s="132" t="s">
        <v>116</v>
      </c>
      <c r="E367" s="133" t="s">
        <v>648</v>
      </c>
      <c r="F367" s="134" t="s">
        <v>649</v>
      </c>
      <c r="G367" s="135" t="s">
        <v>119</v>
      </c>
      <c r="H367" s="136">
        <v>8.2219999999999995</v>
      </c>
      <c r="I367" s="137"/>
      <c r="J367" s="138">
        <f>ROUND(I367*H367,2)</f>
        <v>0</v>
      </c>
      <c r="K367" s="134" t="s">
        <v>120</v>
      </c>
      <c r="L367" s="32"/>
      <c r="M367" s="139" t="s">
        <v>3</v>
      </c>
      <c r="N367" s="140" t="s">
        <v>40</v>
      </c>
      <c r="O367" s="52"/>
      <c r="P367" s="141">
        <f>O367*H367</f>
        <v>0</v>
      </c>
      <c r="Q367" s="141">
        <v>1E-3</v>
      </c>
      <c r="R367" s="141">
        <f>Q367*H367</f>
        <v>8.2220000000000001E-3</v>
      </c>
      <c r="S367" s="141">
        <v>3.1E-4</v>
      </c>
      <c r="T367" s="142">
        <f>S367*H367</f>
        <v>2.5488199999999998E-3</v>
      </c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R367" s="143" t="s">
        <v>207</v>
      </c>
      <c r="AT367" s="143" t="s">
        <v>116</v>
      </c>
      <c r="AU367" s="143" t="s">
        <v>76</v>
      </c>
      <c r="AY367" s="16" t="s">
        <v>113</v>
      </c>
      <c r="BE367" s="144">
        <f>IF(N367="základní",J367,0)</f>
        <v>0</v>
      </c>
      <c r="BF367" s="144">
        <f>IF(N367="snížená",J367,0)</f>
        <v>0</v>
      </c>
      <c r="BG367" s="144">
        <f>IF(N367="zákl. přenesená",J367,0)</f>
        <v>0</v>
      </c>
      <c r="BH367" s="144">
        <f>IF(N367="sníž. přenesená",J367,0)</f>
        <v>0</v>
      </c>
      <c r="BI367" s="144">
        <f>IF(N367="nulová",J367,0)</f>
        <v>0</v>
      </c>
      <c r="BJ367" s="16" t="s">
        <v>74</v>
      </c>
      <c r="BK367" s="144">
        <f>ROUND(I367*H367,2)</f>
        <v>0</v>
      </c>
      <c r="BL367" s="16" t="s">
        <v>207</v>
      </c>
      <c r="BM367" s="143" t="s">
        <v>650</v>
      </c>
    </row>
    <row r="368" spans="1:65" s="2" customFormat="1">
      <c r="A368" s="31"/>
      <c r="B368" s="32"/>
      <c r="C368" s="31"/>
      <c r="D368" s="145" t="s">
        <v>123</v>
      </c>
      <c r="E368" s="31"/>
      <c r="F368" s="146" t="s">
        <v>651</v>
      </c>
      <c r="G368" s="31"/>
      <c r="H368" s="31"/>
      <c r="I368" s="147"/>
      <c r="J368" s="31"/>
      <c r="K368" s="31"/>
      <c r="L368" s="32"/>
      <c r="M368" s="148"/>
      <c r="N368" s="149"/>
      <c r="O368" s="52"/>
      <c r="P368" s="52"/>
      <c r="Q368" s="52"/>
      <c r="R368" s="52"/>
      <c r="S368" s="52"/>
      <c r="T368" s="53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T368" s="16" t="s">
        <v>123</v>
      </c>
      <c r="AU368" s="16" t="s">
        <v>76</v>
      </c>
    </row>
    <row r="369" spans="1:65" s="2" customFormat="1">
      <c r="A369" s="31"/>
      <c r="B369" s="32"/>
      <c r="C369" s="31"/>
      <c r="D369" s="150" t="s">
        <v>125</v>
      </c>
      <c r="E369" s="31"/>
      <c r="F369" s="151" t="s">
        <v>652</v>
      </c>
      <c r="G369" s="31"/>
      <c r="H369" s="31"/>
      <c r="I369" s="147"/>
      <c r="J369" s="31"/>
      <c r="K369" s="31"/>
      <c r="L369" s="32"/>
      <c r="M369" s="148"/>
      <c r="N369" s="149"/>
      <c r="O369" s="52"/>
      <c r="P369" s="52"/>
      <c r="Q369" s="52"/>
      <c r="R369" s="52"/>
      <c r="S369" s="52"/>
      <c r="T369" s="53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T369" s="16" t="s">
        <v>125</v>
      </c>
      <c r="AU369" s="16" t="s">
        <v>76</v>
      </c>
    </row>
    <row r="370" spans="1:65" s="14" customFormat="1">
      <c r="B370" s="171"/>
      <c r="D370" s="145" t="s">
        <v>127</v>
      </c>
      <c r="E370" s="172" t="s">
        <v>3</v>
      </c>
      <c r="F370" s="173" t="s">
        <v>653</v>
      </c>
      <c r="H370" s="172" t="s">
        <v>3</v>
      </c>
      <c r="I370" s="174"/>
      <c r="L370" s="171"/>
      <c r="M370" s="175"/>
      <c r="N370" s="176"/>
      <c r="O370" s="176"/>
      <c r="P370" s="176"/>
      <c r="Q370" s="176"/>
      <c r="R370" s="176"/>
      <c r="S370" s="176"/>
      <c r="T370" s="177"/>
      <c r="AT370" s="172" t="s">
        <v>127</v>
      </c>
      <c r="AU370" s="172" t="s">
        <v>76</v>
      </c>
      <c r="AV370" s="14" t="s">
        <v>74</v>
      </c>
      <c r="AW370" s="14" t="s">
        <v>31</v>
      </c>
      <c r="AX370" s="14" t="s">
        <v>69</v>
      </c>
      <c r="AY370" s="172" t="s">
        <v>113</v>
      </c>
    </row>
    <row r="371" spans="1:65" s="13" customFormat="1">
      <c r="B371" s="152"/>
      <c r="D371" s="145" t="s">
        <v>127</v>
      </c>
      <c r="E371" s="153" t="s">
        <v>3</v>
      </c>
      <c r="F371" s="154" t="s">
        <v>654</v>
      </c>
      <c r="H371" s="155">
        <v>8.2219999999999995</v>
      </c>
      <c r="I371" s="156"/>
      <c r="L371" s="152"/>
      <c r="M371" s="157"/>
      <c r="N371" s="158"/>
      <c r="O371" s="158"/>
      <c r="P371" s="158"/>
      <c r="Q371" s="158"/>
      <c r="R371" s="158"/>
      <c r="S371" s="158"/>
      <c r="T371" s="159"/>
      <c r="AT371" s="153" t="s">
        <v>127</v>
      </c>
      <c r="AU371" s="153" t="s">
        <v>76</v>
      </c>
      <c r="AV371" s="13" t="s">
        <v>76</v>
      </c>
      <c r="AW371" s="13" t="s">
        <v>31</v>
      </c>
      <c r="AX371" s="13" t="s">
        <v>74</v>
      </c>
      <c r="AY371" s="153" t="s">
        <v>113</v>
      </c>
    </row>
    <row r="372" spans="1:65" s="2" customFormat="1" ht="33" customHeight="1">
      <c r="A372" s="31"/>
      <c r="B372" s="131"/>
      <c r="C372" s="132" t="s">
        <v>655</v>
      </c>
      <c r="D372" s="132" t="s">
        <v>116</v>
      </c>
      <c r="E372" s="133" t="s">
        <v>656</v>
      </c>
      <c r="F372" s="134" t="s">
        <v>657</v>
      </c>
      <c r="G372" s="135" t="s">
        <v>119</v>
      </c>
      <c r="H372" s="136">
        <v>13.42</v>
      </c>
      <c r="I372" s="137"/>
      <c r="J372" s="138">
        <f>ROUND(I372*H372,2)</f>
        <v>0</v>
      </c>
      <c r="K372" s="134" t="s">
        <v>120</v>
      </c>
      <c r="L372" s="32"/>
      <c r="M372" s="139" t="s">
        <v>3</v>
      </c>
      <c r="N372" s="140" t="s">
        <v>40</v>
      </c>
      <c r="O372" s="52"/>
      <c r="P372" s="141">
        <f>O372*H372</f>
        <v>0</v>
      </c>
      <c r="Q372" s="141">
        <v>2.9999999999999997E-4</v>
      </c>
      <c r="R372" s="141">
        <f>Q372*H372</f>
        <v>4.0259999999999992E-3</v>
      </c>
      <c r="S372" s="141">
        <v>0</v>
      </c>
      <c r="T372" s="142">
        <f>S372*H372</f>
        <v>0</v>
      </c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R372" s="143" t="s">
        <v>207</v>
      </c>
      <c r="AT372" s="143" t="s">
        <v>116</v>
      </c>
      <c r="AU372" s="143" t="s">
        <v>76</v>
      </c>
      <c r="AY372" s="16" t="s">
        <v>113</v>
      </c>
      <c r="BE372" s="144">
        <f>IF(N372="základní",J372,0)</f>
        <v>0</v>
      </c>
      <c r="BF372" s="144">
        <f>IF(N372="snížená",J372,0)</f>
        <v>0</v>
      </c>
      <c r="BG372" s="144">
        <f>IF(N372="zákl. přenesená",J372,0)</f>
        <v>0</v>
      </c>
      <c r="BH372" s="144">
        <f>IF(N372="sníž. přenesená",J372,0)</f>
        <v>0</v>
      </c>
      <c r="BI372" s="144">
        <f>IF(N372="nulová",J372,0)</f>
        <v>0</v>
      </c>
      <c r="BJ372" s="16" t="s">
        <v>74</v>
      </c>
      <c r="BK372" s="144">
        <f>ROUND(I372*H372,2)</f>
        <v>0</v>
      </c>
      <c r="BL372" s="16" t="s">
        <v>207</v>
      </c>
      <c r="BM372" s="143" t="s">
        <v>658</v>
      </c>
    </row>
    <row r="373" spans="1:65" s="2" customFormat="1" ht="29.25">
      <c r="A373" s="31"/>
      <c r="B373" s="32"/>
      <c r="C373" s="31"/>
      <c r="D373" s="145" t="s">
        <v>123</v>
      </c>
      <c r="E373" s="31"/>
      <c r="F373" s="146" t="s">
        <v>659</v>
      </c>
      <c r="G373" s="31"/>
      <c r="H373" s="31"/>
      <c r="I373" s="147"/>
      <c r="J373" s="31"/>
      <c r="K373" s="31"/>
      <c r="L373" s="32"/>
      <c r="M373" s="148"/>
      <c r="N373" s="149"/>
      <c r="O373" s="52"/>
      <c r="P373" s="52"/>
      <c r="Q373" s="52"/>
      <c r="R373" s="52"/>
      <c r="S373" s="52"/>
      <c r="T373" s="53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T373" s="16" t="s">
        <v>123</v>
      </c>
      <c r="AU373" s="16" t="s">
        <v>76</v>
      </c>
    </row>
    <row r="374" spans="1:65" s="2" customFormat="1">
      <c r="A374" s="31"/>
      <c r="B374" s="32"/>
      <c r="C374" s="31"/>
      <c r="D374" s="150" t="s">
        <v>125</v>
      </c>
      <c r="E374" s="31"/>
      <c r="F374" s="151" t="s">
        <v>660</v>
      </c>
      <c r="G374" s="31"/>
      <c r="H374" s="31"/>
      <c r="I374" s="147"/>
      <c r="J374" s="31"/>
      <c r="K374" s="31"/>
      <c r="L374" s="32"/>
      <c r="M374" s="148"/>
      <c r="N374" s="149"/>
      <c r="O374" s="52"/>
      <c r="P374" s="52"/>
      <c r="Q374" s="52"/>
      <c r="R374" s="52"/>
      <c r="S374" s="52"/>
      <c r="T374" s="53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T374" s="16" t="s">
        <v>125</v>
      </c>
      <c r="AU374" s="16" t="s">
        <v>76</v>
      </c>
    </row>
    <row r="375" spans="1:65" s="13" customFormat="1">
      <c r="B375" s="152"/>
      <c r="D375" s="145" t="s">
        <v>127</v>
      </c>
      <c r="E375" s="153" t="s">
        <v>3</v>
      </c>
      <c r="F375" s="154" t="s">
        <v>661</v>
      </c>
      <c r="H375" s="155">
        <v>13.42</v>
      </c>
      <c r="I375" s="156"/>
      <c r="L375" s="152"/>
      <c r="M375" s="178"/>
      <c r="N375" s="179"/>
      <c r="O375" s="179"/>
      <c r="P375" s="179"/>
      <c r="Q375" s="179"/>
      <c r="R375" s="179"/>
      <c r="S375" s="179"/>
      <c r="T375" s="180"/>
      <c r="AT375" s="153" t="s">
        <v>127</v>
      </c>
      <c r="AU375" s="153" t="s">
        <v>76</v>
      </c>
      <c r="AV375" s="13" t="s">
        <v>76</v>
      </c>
      <c r="AW375" s="13" t="s">
        <v>31</v>
      </c>
      <c r="AX375" s="13" t="s">
        <v>74</v>
      </c>
      <c r="AY375" s="153" t="s">
        <v>113</v>
      </c>
    </row>
    <row r="376" spans="1:65" s="2" customFormat="1" ht="6.95" customHeight="1">
      <c r="A376" s="31"/>
      <c r="B376" s="41"/>
      <c r="C376" s="42"/>
      <c r="D376" s="42"/>
      <c r="E376" s="42"/>
      <c r="F376" s="42"/>
      <c r="G376" s="42"/>
      <c r="H376" s="42"/>
      <c r="I376" s="42"/>
      <c r="J376" s="42"/>
      <c r="K376" s="42"/>
      <c r="L376" s="32"/>
      <c r="M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</row>
  </sheetData>
  <autoFilter ref="C88:K375"/>
  <mergeCells count="6">
    <mergeCell ref="E81:H81"/>
    <mergeCell ref="L2:V2"/>
    <mergeCell ref="E7:H7"/>
    <mergeCell ref="E16:H16"/>
    <mergeCell ref="E25:H25"/>
    <mergeCell ref="E46:H46"/>
  </mergeCells>
  <hyperlinks>
    <hyperlink ref="F94" r:id="rId1"/>
    <hyperlink ref="F98" r:id="rId2"/>
    <hyperlink ref="F102" r:id="rId3"/>
    <hyperlink ref="F106" r:id="rId4"/>
    <hyperlink ref="F109" r:id="rId5"/>
    <hyperlink ref="F113" r:id="rId6"/>
    <hyperlink ref="F117" r:id="rId7"/>
    <hyperlink ref="F122" r:id="rId8"/>
    <hyperlink ref="F125" r:id="rId9"/>
    <hyperlink ref="F129" r:id="rId10"/>
    <hyperlink ref="F132" r:id="rId11"/>
    <hyperlink ref="F136" r:id="rId12"/>
    <hyperlink ref="F141" r:id="rId13"/>
    <hyperlink ref="F145" r:id="rId14"/>
    <hyperlink ref="F148" r:id="rId15"/>
    <hyperlink ref="F152" r:id="rId16"/>
    <hyperlink ref="F155" r:id="rId17"/>
    <hyperlink ref="F158" r:id="rId18"/>
    <hyperlink ref="F161" r:id="rId19"/>
    <hyperlink ref="F164" r:id="rId20"/>
    <hyperlink ref="F167" r:id="rId21"/>
    <hyperlink ref="F170" r:id="rId22"/>
    <hyperlink ref="F173" r:id="rId23"/>
    <hyperlink ref="F177" r:id="rId24"/>
    <hyperlink ref="F180" r:id="rId25"/>
    <hyperlink ref="F183" r:id="rId26"/>
    <hyperlink ref="F186" r:id="rId27"/>
    <hyperlink ref="F189" r:id="rId28"/>
    <hyperlink ref="F192" r:id="rId29"/>
    <hyperlink ref="F195" r:id="rId30"/>
    <hyperlink ref="F198" r:id="rId31"/>
    <hyperlink ref="F201" r:id="rId32"/>
    <hyperlink ref="F205" r:id="rId33"/>
    <hyperlink ref="F208" r:id="rId34"/>
    <hyperlink ref="F211" r:id="rId35"/>
    <hyperlink ref="F214" r:id="rId36"/>
    <hyperlink ref="F217" r:id="rId37"/>
    <hyperlink ref="F220" r:id="rId38"/>
    <hyperlink ref="F223" r:id="rId39"/>
    <hyperlink ref="F226" r:id="rId40"/>
    <hyperlink ref="F231" r:id="rId41"/>
    <hyperlink ref="F234" r:id="rId42"/>
    <hyperlink ref="F237" r:id="rId43"/>
    <hyperlink ref="F246" r:id="rId44"/>
    <hyperlink ref="F251" r:id="rId45"/>
    <hyperlink ref="F254" r:id="rId46"/>
    <hyperlink ref="F257" r:id="rId47"/>
    <hyperlink ref="F261" r:id="rId48"/>
    <hyperlink ref="F265" r:id="rId49"/>
    <hyperlink ref="F268" r:id="rId50"/>
    <hyperlink ref="F271" r:id="rId51"/>
    <hyperlink ref="F275" r:id="rId52"/>
    <hyperlink ref="F284" r:id="rId53"/>
    <hyperlink ref="F287" r:id="rId54"/>
    <hyperlink ref="F291" r:id="rId55"/>
    <hyperlink ref="F295" r:id="rId56"/>
    <hyperlink ref="F298" r:id="rId57"/>
    <hyperlink ref="F301" r:id="rId58"/>
    <hyperlink ref="F308" r:id="rId59"/>
    <hyperlink ref="F311" r:id="rId60"/>
    <hyperlink ref="F315" r:id="rId61"/>
    <hyperlink ref="F318" r:id="rId62"/>
    <hyperlink ref="F322" r:id="rId63"/>
    <hyperlink ref="F326" r:id="rId64"/>
    <hyperlink ref="F329" r:id="rId65"/>
    <hyperlink ref="F332" r:id="rId66"/>
    <hyperlink ref="F335" r:id="rId67"/>
    <hyperlink ref="F342" r:id="rId68"/>
    <hyperlink ref="F349" r:id="rId69"/>
    <hyperlink ref="F356" r:id="rId70"/>
    <hyperlink ref="F359" r:id="rId71"/>
    <hyperlink ref="F362" r:id="rId72"/>
    <hyperlink ref="F369" r:id="rId73"/>
    <hyperlink ref="F374" r:id="rId74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M377"/>
  <sheetViews>
    <sheetView topLeftCell="A210" workbookViewId="0">
      <selection activeCell="I92" sqref="I92"/>
    </sheetView>
  </sheetViews>
  <sheetFormatPr defaultRowHeight="11.25"/>
  <cols>
    <col min="1" max="1" width="8.33203125" style="182" customWidth="1"/>
    <col min="2" max="2" width="1.1640625" style="182" customWidth="1"/>
    <col min="3" max="3" width="4.1640625" style="182" customWidth="1"/>
    <col min="4" max="4" width="4.33203125" style="182" customWidth="1"/>
    <col min="5" max="5" width="17.1640625" style="182" customWidth="1"/>
    <col min="6" max="6" width="50.83203125" style="182" customWidth="1"/>
    <col min="7" max="7" width="7.5" style="182" customWidth="1"/>
    <col min="8" max="8" width="14" style="182" customWidth="1"/>
    <col min="9" max="9" width="15.83203125" style="182" customWidth="1"/>
    <col min="10" max="11" width="22.33203125" style="182" customWidth="1"/>
    <col min="12" max="12" width="9.33203125" style="182" customWidth="1"/>
    <col min="13" max="13" width="10.83203125" style="182" hidden="1" customWidth="1"/>
    <col min="14" max="14" width="9.33203125" style="182"/>
    <col min="15" max="20" width="14.1640625" style="182" hidden="1" customWidth="1"/>
    <col min="21" max="21" width="16.33203125" style="182" hidden="1" customWidth="1"/>
    <col min="22" max="22" width="12.33203125" style="182" customWidth="1"/>
    <col min="23" max="23" width="16.33203125" style="182" customWidth="1"/>
    <col min="24" max="24" width="12.33203125" style="182" customWidth="1"/>
    <col min="25" max="25" width="15" style="182" customWidth="1"/>
    <col min="26" max="26" width="11" style="182" customWidth="1"/>
    <col min="27" max="27" width="15" style="182" customWidth="1"/>
    <col min="28" max="28" width="16.33203125" style="182" customWidth="1"/>
    <col min="29" max="29" width="11" style="182" customWidth="1"/>
    <col min="30" max="30" width="15" style="182" customWidth="1"/>
    <col min="31" max="31" width="16.33203125" style="182" customWidth="1"/>
    <col min="32" max="16384" width="9.33203125" style="182"/>
  </cols>
  <sheetData>
    <row r="2" spans="1:46" ht="36.950000000000003" customHeight="1">
      <c r="L2" s="316" t="s">
        <v>6</v>
      </c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6" t="s">
        <v>662</v>
      </c>
    </row>
    <row r="3" spans="1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1:46" ht="24.95" customHeight="1">
      <c r="B4" s="19"/>
      <c r="D4" s="20" t="s">
        <v>77</v>
      </c>
      <c r="L4" s="19"/>
      <c r="M4" s="82" t="s">
        <v>11</v>
      </c>
      <c r="AT4" s="16" t="s">
        <v>4</v>
      </c>
    </row>
    <row r="5" spans="1:46" ht="6.95" customHeight="1">
      <c r="B5" s="19"/>
      <c r="L5" s="19"/>
    </row>
    <row r="6" spans="1:46" s="2" customFormat="1" ht="12" customHeight="1">
      <c r="A6" s="187"/>
      <c r="B6" s="32"/>
      <c r="C6" s="187"/>
      <c r="D6" s="26" t="s">
        <v>17</v>
      </c>
      <c r="E6" s="187"/>
      <c r="F6" s="187"/>
      <c r="G6" s="187"/>
      <c r="H6" s="187"/>
      <c r="I6" s="187"/>
      <c r="J6" s="187"/>
      <c r="K6" s="187"/>
      <c r="L6" s="83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</row>
    <row r="7" spans="1:46" s="2" customFormat="1" ht="16.5" customHeight="1">
      <c r="A7" s="187"/>
      <c r="B7" s="32"/>
      <c r="C7" s="187"/>
      <c r="D7" s="187"/>
      <c r="E7" s="321" t="s">
        <v>663</v>
      </c>
      <c r="F7" s="334"/>
      <c r="G7" s="334"/>
      <c r="H7" s="334"/>
      <c r="I7" s="187"/>
      <c r="J7" s="187"/>
      <c r="K7" s="187"/>
      <c r="L7" s="83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</row>
    <row r="8" spans="1:46" s="2" customFormat="1">
      <c r="A8" s="187"/>
      <c r="B8" s="32"/>
      <c r="C8" s="187"/>
      <c r="D8" s="187"/>
      <c r="E8" s="187"/>
      <c r="F8" s="187"/>
      <c r="G8" s="187"/>
      <c r="H8" s="187"/>
      <c r="I8" s="187"/>
      <c r="J8" s="187"/>
      <c r="K8" s="187"/>
      <c r="L8" s="83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</row>
    <row r="9" spans="1:46" s="2" customFormat="1" ht="12" customHeight="1">
      <c r="A9" s="187"/>
      <c r="B9" s="32"/>
      <c r="C9" s="187"/>
      <c r="D9" s="26" t="s">
        <v>19</v>
      </c>
      <c r="E9" s="187"/>
      <c r="F9" s="181" t="s">
        <v>3</v>
      </c>
      <c r="G9" s="187"/>
      <c r="H9" s="187"/>
      <c r="I9" s="26" t="s">
        <v>20</v>
      </c>
      <c r="J9" s="181" t="s">
        <v>3</v>
      </c>
      <c r="K9" s="187"/>
      <c r="L9" s="83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</row>
    <row r="10" spans="1:46" s="2" customFormat="1" ht="12" customHeight="1">
      <c r="A10" s="187"/>
      <c r="B10" s="32"/>
      <c r="C10" s="187"/>
      <c r="D10" s="26" t="s">
        <v>21</v>
      </c>
      <c r="E10" s="187"/>
      <c r="F10" s="181" t="s">
        <v>22</v>
      </c>
      <c r="G10" s="187"/>
      <c r="H10" s="187"/>
      <c r="I10" s="26" t="s">
        <v>23</v>
      </c>
      <c r="J10" s="185" t="str">
        <f>'[1]Rekapitulace stavby'!AN8</f>
        <v>5. 3. 2025</v>
      </c>
      <c r="K10" s="187"/>
      <c r="L10" s="83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</row>
    <row r="11" spans="1:46" s="2" customFormat="1" ht="10.9" customHeight="1">
      <c r="A11" s="187"/>
      <c r="B11" s="32"/>
      <c r="C11" s="187"/>
      <c r="D11" s="187"/>
      <c r="E11" s="187"/>
      <c r="F11" s="187"/>
      <c r="G11" s="187"/>
      <c r="H11" s="187"/>
      <c r="I11" s="187"/>
      <c r="J11" s="187"/>
      <c r="K11" s="187"/>
      <c r="L11" s="83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</row>
    <row r="12" spans="1:46" s="2" customFormat="1" ht="12" customHeight="1">
      <c r="A12" s="187"/>
      <c r="B12" s="32"/>
      <c r="C12" s="187"/>
      <c r="D12" s="26" t="s">
        <v>25</v>
      </c>
      <c r="E12" s="187"/>
      <c r="F12" s="187"/>
      <c r="G12" s="187"/>
      <c r="H12" s="187"/>
      <c r="I12" s="26" t="s">
        <v>26</v>
      </c>
      <c r="J12" s="181" t="str">
        <f>IF('[1]Rekapitulace stavby'!AN10="","",'[1]Rekapitulace stavby'!AN10)</f>
        <v/>
      </c>
      <c r="K12" s="187"/>
      <c r="L12" s="83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</row>
    <row r="13" spans="1:46" s="2" customFormat="1" ht="18" customHeight="1">
      <c r="A13" s="187"/>
      <c r="B13" s="32"/>
      <c r="C13" s="187"/>
      <c r="D13" s="187"/>
      <c r="E13" s="181" t="str">
        <f>IF('[1]Rekapitulace stavby'!E11="","",'[1]Rekapitulace stavby'!E11)</f>
        <v xml:space="preserve"> </v>
      </c>
      <c r="F13" s="187"/>
      <c r="G13" s="187"/>
      <c r="H13" s="187"/>
      <c r="I13" s="26" t="s">
        <v>27</v>
      </c>
      <c r="J13" s="181" t="str">
        <f>IF('[1]Rekapitulace stavby'!AN11="","",'[1]Rekapitulace stavby'!AN11)</f>
        <v/>
      </c>
      <c r="K13" s="187"/>
      <c r="L13" s="83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</row>
    <row r="14" spans="1:46" s="2" customFormat="1" ht="6.95" customHeight="1">
      <c r="A14" s="187"/>
      <c r="B14" s="32"/>
      <c r="C14" s="187"/>
      <c r="D14" s="187"/>
      <c r="E14" s="187"/>
      <c r="F14" s="187"/>
      <c r="G14" s="187"/>
      <c r="H14" s="187"/>
      <c r="I14" s="187"/>
      <c r="J14" s="187"/>
      <c r="K14" s="187"/>
      <c r="L14" s="83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</row>
    <row r="15" spans="1:46" s="2" customFormat="1" ht="12" customHeight="1">
      <c r="A15" s="187"/>
      <c r="B15" s="32"/>
      <c r="C15" s="187"/>
      <c r="D15" s="26" t="s">
        <v>28</v>
      </c>
      <c r="E15" s="187"/>
      <c r="F15" s="187"/>
      <c r="G15" s="187"/>
      <c r="H15" s="187"/>
      <c r="I15" s="26" t="s">
        <v>26</v>
      </c>
      <c r="J15" s="188" t="str">
        <f>'[1]Rekapitulace stavby'!AN13</f>
        <v>Vyplň údaj</v>
      </c>
      <c r="K15" s="187"/>
      <c r="L15" s="83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</row>
    <row r="16" spans="1:46" s="2" customFormat="1" ht="18" customHeight="1">
      <c r="A16" s="187"/>
      <c r="B16" s="32"/>
      <c r="C16" s="187"/>
      <c r="D16" s="187"/>
      <c r="E16" s="335" t="str">
        <f>'[1]Rekapitulace stavby'!E14</f>
        <v>Vyplň údaj</v>
      </c>
      <c r="F16" s="302"/>
      <c r="G16" s="302"/>
      <c r="H16" s="302"/>
      <c r="I16" s="26" t="s">
        <v>27</v>
      </c>
      <c r="J16" s="188" t="str">
        <f>'[1]Rekapitulace stavby'!AN14</f>
        <v>Vyplň údaj</v>
      </c>
      <c r="K16" s="187"/>
      <c r="L16" s="83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</row>
    <row r="17" spans="1:31" s="2" customFormat="1" ht="6.95" customHeight="1">
      <c r="A17" s="187"/>
      <c r="B17" s="32"/>
      <c r="C17" s="187"/>
      <c r="D17" s="187"/>
      <c r="E17" s="187"/>
      <c r="F17" s="187"/>
      <c r="G17" s="187"/>
      <c r="H17" s="187"/>
      <c r="I17" s="187"/>
      <c r="J17" s="187"/>
      <c r="K17" s="187"/>
      <c r="L17" s="83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</row>
    <row r="18" spans="1:31" s="2" customFormat="1" ht="12" customHeight="1">
      <c r="A18" s="187"/>
      <c r="B18" s="32"/>
      <c r="C18" s="187"/>
      <c r="D18" s="26" t="s">
        <v>30</v>
      </c>
      <c r="E18" s="187"/>
      <c r="F18" s="187"/>
      <c r="G18" s="187"/>
      <c r="H18" s="187"/>
      <c r="I18" s="26" t="s">
        <v>26</v>
      </c>
      <c r="J18" s="181" t="str">
        <f>IF('[1]Rekapitulace stavby'!AN16="","",'[1]Rekapitulace stavby'!AN16)</f>
        <v/>
      </c>
      <c r="K18" s="187"/>
      <c r="L18" s="83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</row>
    <row r="19" spans="1:31" s="2" customFormat="1" ht="18" customHeight="1">
      <c r="A19" s="187"/>
      <c r="B19" s="32"/>
      <c r="C19" s="187"/>
      <c r="D19" s="187"/>
      <c r="E19" s="181" t="str">
        <f>IF('[1]Rekapitulace stavby'!E17="","",'[1]Rekapitulace stavby'!E17)</f>
        <v xml:space="preserve"> </v>
      </c>
      <c r="F19" s="187"/>
      <c r="G19" s="187"/>
      <c r="H19" s="187"/>
      <c r="I19" s="26" t="s">
        <v>27</v>
      </c>
      <c r="J19" s="181" t="str">
        <f>IF('[1]Rekapitulace stavby'!AN17="","",'[1]Rekapitulace stavby'!AN17)</f>
        <v/>
      </c>
      <c r="K19" s="187"/>
      <c r="L19" s="83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</row>
    <row r="20" spans="1:31" s="2" customFormat="1" ht="6.95" customHeight="1">
      <c r="A20" s="187"/>
      <c r="B20" s="32"/>
      <c r="C20" s="187"/>
      <c r="D20" s="187"/>
      <c r="E20" s="187"/>
      <c r="F20" s="187"/>
      <c r="G20" s="187"/>
      <c r="H20" s="187"/>
      <c r="I20" s="187"/>
      <c r="J20" s="187"/>
      <c r="K20" s="187"/>
      <c r="L20" s="83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</row>
    <row r="21" spans="1:31" s="2" customFormat="1" ht="12" customHeight="1">
      <c r="A21" s="187"/>
      <c r="B21" s="32"/>
      <c r="C21" s="187"/>
      <c r="D21" s="26" t="s">
        <v>32</v>
      </c>
      <c r="E21" s="187"/>
      <c r="F21" s="187"/>
      <c r="G21" s="187"/>
      <c r="H21" s="187"/>
      <c r="I21" s="26" t="s">
        <v>26</v>
      </c>
      <c r="J21" s="181" t="str">
        <f>IF('[1]Rekapitulace stavby'!AN19="","",'[1]Rekapitulace stavby'!AN19)</f>
        <v/>
      </c>
      <c r="K21" s="187"/>
      <c r="L21" s="83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</row>
    <row r="22" spans="1:31" s="2" customFormat="1" ht="18" customHeight="1">
      <c r="A22" s="187"/>
      <c r="B22" s="32"/>
      <c r="C22" s="187"/>
      <c r="D22" s="187"/>
      <c r="E22" s="181" t="str">
        <f>IF('[1]Rekapitulace stavby'!E20="","",'[1]Rekapitulace stavby'!E20)</f>
        <v xml:space="preserve"> </v>
      </c>
      <c r="F22" s="187"/>
      <c r="G22" s="187"/>
      <c r="H22" s="187"/>
      <c r="I22" s="26" t="s">
        <v>27</v>
      </c>
      <c r="J22" s="181" t="str">
        <f>IF('[1]Rekapitulace stavby'!AN20="","",'[1]Rekapitulace stavby'!AN20)</f>
        <v/>
      </c>
      <c r="K22" s="187"/>
      <c r="L22" s="83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</row>
    <row r="23" spans="1:31" s="2" customFormat="1" ht="6.95" customHeight="1">
      <c r="A23" s="187"/>
      <c r="B23" s="32"/>
      <c r="C23" s="187"/>
      <c r="D23" s="187"/>
      <c r="E23" s="187"/>
      <c r="F23" s="187"/>
      <c r="G23" s="187"/>
      <c r="H23" s="187"/>
      <c r="I23" s="187"/>
      <c r="J23" s="187"/>
      <c r="K23" s="187"/>
      <c r="L23" s="83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</row>
    <row r="24" spans="1:31" s="2" customFormat="1" ht="12" customHeight="1">
      <c r="A24" s="187"/>
      <c r="B24" s="32"/>
      <c r="C24" s="187"/>
      <c r="D24" s="26" t="s">
        <v>33</v>
      </c>
      <c r="E24" s="187"/>
      <c r="F24" s="187"/>
      <c r="G24" s="187"/>
      <c r="H24" s="187"/>
      <c r="I24" s="187"/>
      <c r="J24" s="187"/>
      <c r="K24" s="187"/>
      <c r="L24" s="83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</row>
    <row r="25" spans="1:31" s="8" customFormat="1" ht="71.25" customHeight="1">
      <c r="A25" s="84"/>
      <c r="B25" s="85"/>
      <c r="C25" s="84"/>
      <c r="D25" s="84"/>
      <c r="E25" s="307" t="s">
        <v>34</v>
      </c>
      <c r="F25" s="307"/>
      <c r="G25" s="307"/>
      <c r="H25" s="307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187"/>
      <c r="B26" s="32"/>
      <c r="C26" s="187"/>
      <c r="D26" s="187"/>
      <c r="E26" s="187"/>
      <c r="F26" s="187"/>
      <c r="G26" s="187"/>
      <c r="H26" s="187"/>
      <c r="I26" s="187"/>
      <c r="J26" s="187"/>
      <c r="K26" s="187"/>
      <c r="L26" s="83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</row>
    <row r="27" spans="1:31" s="2" customFormat="1" ht="6.95" customHeight="1">
      <c r="A27" s="187"/>
      <c r="B27" s="32"/>
      <c r="C27" s="187"/>
      <c r="D27" s="60"/>
      <c r="E27" s="60"/>
      <c r="F27" s="60"/>
      <c r="G27" s="60"/>
      <c r="H27" s="60"/>
      <c r="I27" s="60"/>
      <c r="J27" s="60"/>
      <c r="K27" s="60"/>
      <c r="L27" s="83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</row>
    <row r="28" spans="1:31" s="2" customFormat="1" ht="25.35" customHeight="1">
      <c r="A28" s="187"/>
      <c r="B28" s="32"/>
      <c r="C28" s="187"/>
      <c r="D28" s="87" t="s">
        <v>35</v>
      </c>
      <c r="E28" s="187"/>
      <c r="F28" s="187"/>
      <c r="G28" s="187"/>
      <c r="H28" s="187"/>
      <c r="I28" s="187"/>
      <c r="J28" s="186">
        <f>ROUND(J89, 2)</f>
        <v>0</v>
      </c>
      <c r="K28" s="187"/>
      <c r="L28" s="83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</row>
    <row r="29" spans="1:31" s="2" customFormat="1" ht="6.95" customHeight="1">
      <c r="A29" s="187"/>
      <c r="B29" s="32"/>
      <c r="C29" s="187"/>
      <c r="D29" s="60"/>
      <c r="E29" s="60"/>
      <c r="F29" s="60"/>
      <c r="G29" s="60"/>
      <c r="H29" s="60"/>
      <c r="I29" s="60"/>
      <c r="J29" s="60"/>
      <c r="K29" s="60"/>
      <c r="L29" s="83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</row>
    <row r="30" spans="1:31" s="2" customFormat="1" ht="14.45" customHeight="1">
      <c r="A30" s="187"/>
      <c r="B30" s="32"/>
      <c r="C30" s="187"/>
      <c r="D30" s="187"/>
      <c r="E30" s="187"/>
      <c r="F30" s="184" t="s">
        <v>37</v>
      </c>
      <c r="G30" s="187"/>
      <c r="H30" s="187"/>
      <c r="I30" s="184" t="s">
        <v>36</v>
      </c>
      <c r="J30" s="184" t="s">
        <v>38</v>
      </c>
      <c r="K30" s="187"/>
      <c r="L30" s="83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</row>
    <row r="31" spans="1:31" s="2" customFormat="1" ht="14.45" customHeight="1">
      <c r="A31" s="187"/>
      <c r="B31" s="32"/>
      <c r="C31" s="187"/>
      <c r="D31" s="88" t="s">
        <v>39</v>
      </c>
      <c r="E31" s="26" t="s">
        <v>40</v>
      </c>
      <c r="F31" s="89">
        <f>ROUND((SUM(BE89:BE376)),  2)</f>
        <v>0</v>
      </c>
      <c r="G31" s="187"/>
      <c r="H31" s="187"/>
      <c r="I31" s="90">
        <v>0.21</v>
      </c>
      <c r="J31" s="89">
        <f>ROUND(((SUM(BE89:BE376))*I31),  2)</f>
        <v>0</v>
      </c>
      <c r="K31" s="187"/>
      <c r="L31" s="83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</row>
    <row r="32" spans="1:31" s="2" customFormat="1" ht="14.45" customHeight="1">
      <c r="A32" s="187"/>
      <c r="B32" s="32"/>
      <c r="C32" s="187"/>
      <c r="D32" s="187"/>
      <c r="E32" s="26" t="s">
        <v>41</v>
      </c>
      <c r="F32" s="89">
        <f>ROUND((SUM(BF89:BF376)),  2)</f>
        <v>0</v>
      </c>
      <c r="G32" s="187"/>
      <c r="H32" s="187"/>
      <c r="I32" s="90">
        <v>0.12</v>
      </c>
      <c r="J32" s="89">
        <f>ROUND(((SUM(BF89:BF376))*I32),  2)</f>
        <v>0</v>
      </c>
      <c r="K32" s="187"/>
      <c r="L32" s="83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</row>
    <row r="33" spans="1:31" s="2" customFormat="1" ht="14.45" hidden="1" customHeight="1">
      <c r="A33" s="187"/>
      <c r="B33" s="32"/>
      <c r="C33" s="187"/>
      <c r="D33" s="187"/>
      <c r="E33" s="26" t="s">
        <v>42</v>
      </c>
      <c r="F33" s="89">
        <f>ROUND((SUM(BG89:BG376)),  2)</f>
        <v>0</v>
      </c>
      <c r="G33" s="187"/>
      <c r="H33" s="187"/>
      <c r="I33" s="90">
        <v>0.21</v>
      </c>
      <c r="J33" s="89">
        <f>0</f>
        <v>0</v>
      </c>
      <c r="K33" s="187"/>
      <c r="L33" s="83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</row>
    <row r="34" spans="1:31" s="2" customFormat="1" ht="14.45" hidden="1" customHeight="1">
      <c r="A34" s="187"/>
      <c r="B34" s="32"/>
      <c r="C34" s="187"/>
      <c r="D34" s="187"/>
      <c r="E34" s="26" t="s">
        <v>43</v>
      </c>
      <c r="F34" s="89">
        <f>ROUND((SUM(BH89:BH376)),  2)</f>
        <v>0</v>
      </c>
      <c r="G34" s="187"/>
      <c r="H34" s="187"/>
      <c r="I34" s="90">
        <v>0.12</v>
      </c>
      <c r="J34" s="89">
        <f>0</f>
        <v>0</v>
      </c>
      <c r="K34" s="187"/>
      <c r="L34" s="83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</row>
    <row r="35" spans="1:31" s="2" customFormat="1" ht="14.45" hidden="1" customHeight="1">
      <c r="A35" s="187"/>
      <c r="B35" s="32"/>
      <c r="C35" s="187"/>
      <c r="D35" s="187"/>
      <c r="E35" s="26" t="s">
        <v>44</v>
      </c>
      <c r="F35" s="89">
        <f>ROUND((SUM(BI89:BI376)),  2)</f>
        <v>0</v>
      </c>
      <c r="G35" s="187"/>
      <c r="H35" s="187"/>
      <c r="I35" s="90">
        <v>0</v>
      </c>
      <c r="J35" s="89">
        <f>0</f>
        <v>0</v>
      </c>
      <c r="K35" s="187"/>
      <c r="L35" s="83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</row>
    <row r="36" spans="1:31" s="2" customFormat="1" ht="6.95" customHeight="1">
      <c r="A36" s="187"/>
      <c r="B36" s="32"/>
      <c r="C36" s="187"/>
      <c r="D36" s="187"/>
      <c r="E36" s="187"/>
      <c r="F36" s="187"/>
      <c r="G36" s="187"/>
      <c r="H36" s="187"/>
      <c r="I36" s="187"/>
      <c r="J36" s="187"/>
      <c r="K36" s="187"/>
      <c r="L36" s="83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</row>
    <row r="37" spans="1:31" s="2" customFormat="1" ht="25.35" customHeight="1">
      <c r="A37" s="187"/>
      <c r="B37" s="32"/>
      <c r="C37" s="91"/>
      <c r="D37" s="92" t="s">
        <v>45</v>
      </c>
      <c r="E37" s="54"/>
      <c r="F37" s="54"/>
      <c r="G37" s="93" t="s">
        <v>46</v>
      </c>
      <c r="H37" s="94" t="s">
        <v>47</v>
      </c>
      <c r="I37" s="54"/>
      <c r="J37" s="95">
        <f>SUM(J28:J35)</f>
        <v>0</v>
      </c>
      <c r="K37" s="96"/>
      <c r="L37" s="83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</row>
    <row r="38" spans="1:31" s="2" customFormat="1" ht="14.45" customHeight="1">
      <c r="A38" s="187"/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83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</row>
    <row r="42" spans="1:31" s="2" customFormat="1" ht="6.95" customHeight="1">
      <c r="A42" s="187"/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83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</row>
    <row r="43" spans="1:31" s="2" customFormat="1" ht="24.95" customHeight="1">
      <c r="A43" s="187"/>
      <c r="B43" s="32"/>
      <c r="C43" s="20" t="s">
        <v>78</v>
      </c>
      <c r="D43" s="187"/>
      <c r="E43" s="187"/>
      <c r="F43" s="187"/>
      <c r="G43" s="187"/>
      <c r="H43" s="187"/>
      <c r="I43" s="187"/>
      <c r="J43" s="187"/>
      <c r="K43" s="187"/>
      <c r="L43" s="83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</row>
    <row r="44" spans="1:31" s="2" customFormat="1" ht="6.95" customHeight="1">
      <c r="A44" s="187"/>
      <c r="B44" s="32"/>
      <c r="C44" s="187"/>
      <c r="D44" s="187"/>
      <c r="E44" s="187"/>
      <c r="F44" s="187"/>
      <c r="G44" s="187"/>
      <c r="H44" s="187"/>
      <c r="I44" s="187"/>
      <c r="J44" s="187"/>
      <c r="K44" s="187"/>
      <c r="L44" s="83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</row>
    <row r="45" spans="1:31" s="2" customFormat="1" ht="12" customHeight="1">
      <c r="A45" s="187"/>
      <c r="B45" s="32"/>
      <c r="C45" s="26" t="s">
        <v>17</v>
      </c>
      <c r="D45" s="187"/>
      <c r="E45" s="187"/>
      <c r="F45" s="187"/>
      <c r="G45" s="187"/>
      <c r="H45" s="187"/>
      <c r="I45" s="187"/>
      <c r="J45" s="187"/>
      <c r="K45" s="187"/>
      <c r="L45" s="83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</row>
    <row r="46" spans="1:31" s="2" customFormat="1" ht="16.5" customHeight="1">
      <c r="A46" s="187"/>
      <c r="B46" s="32"/>
      <c r="C46" s="187"/>
      <c r="D46" s="187"/>
      <c r="E46" s="321" t="str">
        <f>E7</f>
        <v>Oprava sociálního zařízení DMZ 1171, Nemocnice Chomutov</v>
      </c>
      <c r="F46" s="334"/>
      <c r="G46" s="334"/>
      <c r="H46" s="334"/>
      <c r="I46" s="187"/>
      <c r="J46" s="187"/>
      <c r="K46" s="187"/>
      <c r="L46" s="83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</row>
    <row r="47" spans="1:31" s="2" customFormat="1" ht="6.95" customHeight="1">
      <c r="A47" s="187"/>
      <c r="B47" s="32"/>
      <c r="C47" s="187"/>
      <c r="D47" s="187"/>
      <c r="E47" s="187"/>
      <c r="F47" s="187"/>
      <c r="G47" s="187"/>
      <c r="H47" s="187"/>
      <c r="I47" s="187"/>
      <c r="J47" s="187"/>
      <c r="K47" s="187"/>
      <c r="L47" s="83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</row>
    <row r="48" spans="1:31" s="2" customFormat="1" ht="12" customHeight="1">
      <c r="A48" s="187"/>
      <c r="B48" s="32"/>
      <c r="C48" s="26" t="s">
        <v>21</v>
      </c>
      <c r="D48" s="187"/>
      <c r="E48" s="187"/>
      <c r="F48" s="181" t="str">
        <f>F10</f>
        <v xml:space="preserve"> </v>
      </c>
      <c r="G48" s="187"/>
      <c r="H48" s="187"/>
      <c r="I48" s="26" t="s">
        <v>23</v>
      </c>
      <c r="J48" s="185" t="str">
        <f>IF(J10="","",J10)</f>
        <v>5. 3. 2025</v>
      </c>
      <c r="K48" s="187"/>
      <c r="L48" s="83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</row>
    <row r="49" spans="1:47" s="2" customFormat="1" ht="6.95" customHeight="1">
      <c r="A49" s="187"/>
      <c r="B49" s="32"/>
      <c r="C49" s="187"/>
      <c r="D49" s="187"/>
      <c r="E49" s="187"/>
      <c r="F49" s="187"/>
      <c r="G49" s="187"/>
      <c r="H49" s="187"/>
      <c r="I49" s="187"/>
      <c r="J49" s="187"/>
      <c r="K49" s="187"/>
      <c r="L49" s="83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</row>
    <row r="50" spans="1:47" s="2" customFormat="1" ht="15.2" customHeight="1">
      <c r="A50" s="187"/>
      <c r="B50" s="32"/>
      <c r="C50" s="26" t="s">
        <v>25</v>
      </c>
      <c r="D50" s="187"/>
      <c r="E50" s="187"/>
      <c r="F50" s="181" t="str">
        <f>E13</f>
        <v xml:space="preserve"> </v>
      </c>
      <c r="G50" s="187"/>
      <c r="H50" s="187"/>
      <c r="I50" s="26" t="s">
        <v>30</v>
      </c>
      <c r="J50" s="183" t="str">
        <f>E19</f>
        <v xml:space="preserve"> </v>
      </c>
      <c r="K50" s="187"/>
      <c r="L50" s="83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</row>
    <row r="51" spans="1:47" s="2" customFormat="1" ht="15.2" customHeight="1">
      <c r="A51" s="187"/>
      <c r="B51" s="32"/>
      <c r="C51" s="26" t="s">
        <v>28</v>
      </c>
      <c r="D51" s="187"/>
      <c r="E51" s="187"/>
      <c r="F51" s="181" t="str">
        <f>IF(E16="","",E16)</f>
        <v>Vyplň údaj</v>
      </c>
      <c r="G51" s="187"/>
      <c r="H51" s="187"/>
      <c r="I51" s="26" t="s">
        <v>32</v>
      </c>
      <c r="J51" s="183" t="str">
        <f>E22</f>
        <v xml:space="preserve"> </v>
      </c>
      <c r="K51" s="187"/>
      <c r="L51" s="83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</row>
    <row r="52" spans="1:47" s="2" customFormat="1" ht="10.35" customHeight="1">
      <c r="A52" s="187"/>
      <c r="B52" s="32"/>
      <c r="C52" s="187"/>
      <c r="D52" s="187"/>
      <c r="E52" s="187"/>
      <c r="F52" s="187"/>
      <c r="G52" s="187"/>
      <c r="H52" s="187"/>
      <c r="I52" s="187"/>
      <c r="J52" s="187"/>
      <c r="K52" s="187"/>
      <c r="L52" s="83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</row>
    <row r="53" spans="1:47" s="2" customFormat="1" ht="29.25" customHeight="1">
      <c r="A53" s="187"/>
      <c r="B53" s="32"/>
      <c r="C53" s="97" t="s">
        <v>79</v>
      </c>
      <c r="D53" s="91"/>
      <c r="E53" s="91"/>
      <c r="F53" s="91"/>
      <c r="G53" s="91"/>
      <c r="H53" s="91"/>
      <c r="I53" s="91"/>
      <c r="J53" s="98" t="s">
        <v>80</v>
      </c>
      <c r="K53" s="91"/>
      <c r="L53" s="83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</row>
    <row r="54" spans="1:47" s="2" customFormat="1" ht="10.35" customHeight="1">
      <c r="A54" s="187"/>
      <c r="B54" s="32"/>
      <c r="C54" s="187"/>
      <c r="D54" s="187"/>
      <c r="E54" s="187"/>
      <c r="F54" s="187"/>
      <c r="G54" s="187"/>
      <c r="H54" s="187"/>
      <c r="I54" s="187"/>
      <c r="J54" s="187"/>
      <c r="K54" s="187"/>
      <c r="L54" s="83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</row>
    <row r="55" spans="1:47" s="2" customFormat="1" ht="22.9" customHeight="1">
      <c r="A55" s="187"/>
      <c r="B55" s="32"/>
      <c r="C55" s="99" t="s">
        <v>67</v>
      </c>
      <c r="D55" s="187"/>
      <c r="E55" s="187"/>
      <c r="F55" s="187"/>
      <c r="G55" s="187"/>
      <c r="H55" s="187"/>
      <c r="I55" s="187"/>
      <c r="J55" s="186">
        <f>J89</f>
        <v>0</v>
      </c>
      <c r="K55" s="187"/>
      <c r="L55" s="83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U55" s="16" t="s">
        <v>81</v>
      </c>
    </row>
    <row r="56" spans="1:47" s="9" customFormat="1" ht="24.95" customHeight="1">
      <c r="B56" s="100"/>
      <c r="D56" s="101" t="s">
        <v>82</v>
      </c>
      <c r="E56" s="102"/>
      <c r="F56" s="102"/>
      <c r="G56" s="102"/>
      <c r="H56" s="102"/>
      <c r="I56" s="102"/>
      <c r="J56" s="103">
        <f>J90</f>
        <v>0</v>
      </c>
      <c r="L56" s="100"/>
    </row>
    <row r="57" spans="1:47" s="10" customFormat="1" ht="19.899999999999999" customHeight="1">
      <c r="B57" s="104"/>
      <c r="D57" s="105" t="s">
        <v>83</v>
      </c>
      <c r="E57" s="106"/>
      <c r="F57" s="106"/>
      <c r="G57" s="106"/>
      <c r="H57" s="106"/>
      <c r="I57" s="106"/>
      <c r="J57" s="107">
        <f>J91</f>
        <v>0</v>
      </c>
      <c r="L57" s="104"/>
    </row>
    <row r="58" spans="1:47" s="10" customFormat="1" ht="19.899999999999999" customHeight="1">
      <c r="B58" s="104"/>
      <c r="D58" s="105" t="s">
        <v>84</v>
      </c>
      <c r="E58" s="106"/>
      <c r="F58" s="106"/>
      <c r="G58" s="106"/>
      <c r="H58" s="106"/>
      <c r="I58" s="106"/>
      <c r="J58" s="107">
        <f>J119</f>
        <v>0</v>
      </c>
      <c r="L58" s="104"/>
    </row>
    <row r="59" spans="1:47" s="9" customFormat="1" ht="24.95" customHeight="1">
      <c r="B59" s="100"/>
      <c r="D59" s="101" t="s">
        <v>85</v>
      </c>
      <c r="E59" s="102"/>
      <c r="F59" s="102"/>
      <c r="G59" s="102"/>
      <c r="H59" s="102"/>
      <c r="I59" s="102"/>
      <c r="J59" s="103">
        <f>J137</f>
        <v>0</v>
      </c>
      <c r="L59" s="100"/>
    </row>
    <row r="60" spans="1:47" s="10" customFormat="1" ht="19.899999999999999" customHeight="1">
      <c r="B60" s="104"/>
      <c r="D60" s="105" t="s">
        <v>86</v>
      </c>
      <c r="E60" s="106"/>
      <c r="F60" s="106"/>
      <c r="G60" s="106"/>
      <c r="H60" s="106"/>
      <c r="I60" s="106"/>
      <c r="J60" s="107">
        <f>J138</f>
        <v>0</v>
      </c>
      <c r="L60" s="104"/>
    </row>
    <row r="61" spans="1:47" s="10" customFormat="1" ht="19.899999999999999" customHeight="1">
      <c r="B61" s="104"/>
      <c r="D61" s="105" t="s">
        <v>87</v>
      </c>
      <c r="E61" s="106"/>
      <c r="F61" s="106"/>
      <c r="G61" s="106"/>
      <c r="H61" s="106"/>
      <c r="I61" s="106"/>
      <c r="J61" s="107">
        <f>J149</f>
        <v>0</v>
      </c>
      <c r="L61" s="104"/>
    </row>
    <row r="62" spans="1:47" s="10" customFormat="1" ht="19.899999999999999" customHeight="1">
      <c r="B62" s="104"/>
      <c r="D62" s="105" t="s">
        <v>88</v>
      </c>
      <c r="E62" s="106"/>
      <c r="F62" s="106"/>
      <c r="G62" s="106"/>
      <c r="H62" s="106"/>
      <c r="I62" s="106"/>
      <c r="J62" s="107">
        <f>J174</f>
        <v>0</v>
      </c>
      <c r="L62" s="104"/>
    </row>
    <row r="63" spans="1:47" s="10" customFormat="1" ht="19.899999999999999" customHeight="1">
      <c r="B63" s="104"/>
      <c r="D63" s="105" t="s">
        <v>89</v>
      </c>
      <c r="E63" s="106"/>
      <c r="F63" s="106"/>
      <c r="G63" s="106"/>
      <c r="H63" s="106"/>
      <c r="I63" s="106"/>
      <c r="J63" s="107">
        <f>J202</f>
        <v>0</v>
      </c>
      <c r="L63" s="104"/>
    </row>
    <row r="64" spans="1:47" s="10" customFormat="1" ht="19.899999999999999" customHeight="1">
      <c r="B64" s="104"/>
      <c r="D64" s="105" t="s">
        <v>90</v>
      </c>
      <c r="E64" s="106"/>
      <c r="F64" s="106"/>
      <c r="G64" s="106"/>
      <c r="H64" s="106"/>
      <c r="I64" s="106"/>
      <c r="J64" s="107">
        <f>J238</f>
        <v>0</v>
      </c>
      <c r="L64" s="104"/>
    </row>
    <row r="65" spans="1:31" s="10" customFormat="1" ht="19.899999999999999" customHeight="1">
      <c r="B65" s="104"/>
      <c r="D65" s="105" t="s">
        <v>91</v>
      </c>
      <c r="E65" s="106"/>
      <c r="F65" s="106"/>
      <c r="G65" s="106"/>
      <c r="H65" s="106"/>
      <c r="I65" s="106"/>
      <c r="J65" s="107">
        <f>J243</f>
        <v>0</v>
      </c>
      <c r="L65" s="104"/>
    </row>
    <row r="66" spans="1:31" s="10" customFormat="1" ht="19.899999999999999" customHeight="1">
      <c r="B66" s="104"/>
      <c r="D66" s="105" t="s">
        <v>92</v>
      </c>
      <c r="E66" s="106"/>
      <c r="F66" s="106"/>
      <c r="G66" s="106"/>
      <c r="H66" s="106"/>
      <c r="I66" s="106"/>
      <c r="J66" s="107">
        <f>J258</f>
        <v>0</v>
      </c>
      <c r="L66" s="104"/>
    </row>
    <row r="67" spans="1:31" s="10" customFormat="1" ht="19.899999999999999" customHeight="1">
      <c r="B67" s="104"/>
      <c r="D67" s="105" t="s">
        <v>93</v>
      </c>
      <c r="E67" s="106"/>
      <c r="F67" s="106"/>
      <c r="G67" s="106"/>
      <c r="H67" s="106"/>
      <c r="I67" s="106"/>
      <c r="J67" s="107">
        <f>J272</f>
        <v>0</v>
      </c>
      <c r="L67" s="104"/>
    </row>
    <row r="68" spans="1:31" s="10" customFormat="1" ht="19.899999999999999" customHeight="1">
      <c r="B68" s="104"/>
      <c r="D68" s="105" t="s">
        <v>94</v>
      </c>
      <c r="E68" s="106"/>
      <c r="F68" s="106"/>
      <c r="G68" s="106"/>
      <c r="H68" s="106"/>
      <c r="I68" s="106"/>
      <c r="J68" s="107">
        <f>J288</f>
        <v>0</v>
      </c>
      <c r="L68" s="104"/>
    </row>
    <row r="69" spans="1:31" s="10" customFormat="1" ht="19.899999999999999" customHeight="1">
      <c r="B69" s="104"/>
      <c r="D69" s="105" t="s">
        <v>95</v>
      </c>
      <c r="E69" s="106"/>
      <c r="F69" s="106"/>
      <c r="G69" s="106"/>
      <c r="H69" s="106"/>
      <c r="I69" s="106"/>
      <c r="J69" s="107">
        <f>J320</f>
        <v>0</v>
      </c>
      <c r="L69" s="104"/>
    </row>
    <row r="70" spans="1:31" s="10" customFormat="1" ht="19.899999999999999" customHeight="1">
      <c r="B70" s="104"/>
      <c r="D70" s="105" t="s">
        <v>96</v>
      </c>
      <c r="E70" s="106"/>
      <c r="F70" s="106"/>
      <c r="G70" s="106"/>
      <c r="H70" s="106"/>
      <c r="I70" s="106"/>
      <c r="J70" s="107">
        <f>J364</f>
        <v>0</v>
      </c>
      <c r="L70" s="104"/>
    </row>
    <row r="71" spans="1:31" s="10" customFormat="1" ht="19.899999999999999" customHeight="1">
      <c r="B71" s="104"/>
      <c r="D71" s="105" t="s">
        <v>97</v>
      </c>
      <c r="E71" s="106"/>
      <c r="F71" s="106"/>
      <c r="G71" s="106"/>
      <c r="H71" s="106"/>
      <c r="I71" s="106"/>
      <c r="J71" s="107">
        <f>J367</f>
        <v>0</v>
      </c>
      <c r="L71" s="104"/>
    </row>
    <row r="72" spans="1:31" s="2" customFormat="1" ht="21.75" customHeight="1">
      <c r="A72" s="187"/>
      <c r="B72" s="32"/>
      <c r="C72" s="187"/>
      <c r="D72" s="187"/>
      <c r="E72" s="187"/>
      <c r="F72" s="187"/>
      <c r="G72" s="187"/>
      <c r="H72" s="187"/>
      <c r="I72" s="187"/>
      <c r="J72" s="187"/>
      <c r="K72" s="187"/>
      <c r="L72" s="83"/>
      <c r="S72" s="187"/>
      <c r="T72" s="187"/>
      <c r="U72" s="187"/>
      <c r="V72" s="187"/>
      <c r="W72" s="187"/>
      <c r="X72" s="187"/>
      <c r="Y72" s="187"/>
      <c r="Z72" s="187"/>
      <c r="AA72" s="187"/>
      <c r="AB72" s="187"/>
      <c r="AC72" s="187"/>
      <c r="AD72" s="187"/>
      <c r="AE72" s="187"/>
    </row>
    <row r="73" spans="1:31" s="2" customFormat="1" ht="6.95" customHeight="1">
      <c r="A73" s="187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83"/>
      <c r="S73" s="187"/>
      <c r="T73" s="187"/>
      <c r="U73" s="187"/>
      <c r="V73" s="187"/>
      <c r="W73" s="187"/>
      <c r="X73" s="187"/>
      <c r="Y73" s="187"/>
      <c r="Z73" s="187"/>
      <c r="AA73" s="187"/>
      <c r="AB73" s="187"/>
      <c r="AC73" s="187"/>
      <c r="AD73" s="187"/>
      <c r="AE73" s="187"/>
    </row>
    <row r="77" spans="1:31" s="2" customFormat="1" ht="6.95" customHeight="1">
      <c r="A77" s="187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83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</row>
    <row r="78" spans="1:31" s="2" customFormat="1" ht="24.95" customHeight="1">
      <c r="A78" s="187"/>
      <c r="B78" s="32"/>
      <c r="C78" s="20" t="s">
        <v>98</v>
      </c>
      <c r="D78" s="187"/>
      <c r="E78" s="187"/>
      <c r="F78" s="187"/>
      <c r="G78" s="187"/>
      <c r="H78" s="187"/>
      <c r="I78" s="187"/>
      <c r="J78" s="187"/>
      <c r="K78" s="187"/>
      <c r="L78" s="83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</row>
    <row r="79" spans="1:31" s="2" customFormat="1" ht="6.95" customHeight="1">
      <c r="A79" s="187"/>
      <c r="B79" s="32"/>
      <c r="C79" s="187"/>
      <c r="D79" s="187"/>
      <c r="E79" s="187"/>
      <c r="F79" s="187"/>
      <c r="G79" s="187"/>
      <c r="H79" s="187"/>
      <c r="I79" s="187"/>
      <c r="J79" s="187"/>
      <c r="K79" s="187"/>
      <c r="L79" s="83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</row>
    <row r="80" spans="1:31" s="2" customFormat="1" ht="12" customHeight="1">
      <c r="A80" s="187"/>
      <c r="B80" s="32"/>
      <c r="C80" s="26" t="s">
        <v>17</v>
      </c>
      <c r="D80" s="187"/>
      <c r="E80" s="187"/>
      <c r="F80" s="187"/>
      <c r="G80" s="187"/>
      <c r="H80" s="187"/>
      <c r="I80" s="187"/>
      <c r="J80" s="187"/>
      <c r="K80" s="187"/>
      <c r="L80" s="83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</row>
    <row r="81" spans="1:65" s="2" customFormat="1" ht="16.5" customHeight="1">
      <c r="A81" s="187"/>
      <c r="B81" s="32"/>
      <c r="C81" s="187"/>
      <c r="D81" s="187"/>
      <c r="E81" s="321" t="str">
        <f>E7</f>
        <v>Oprava sociálního zařízení DMZ 1171, Nemocnice Chomutov</v>
      </c>
      <c r="F81" s="334"/>
      <c r="G81" s="334"/>
      <c r="H81" s="334"/>
      <c r="I81" s="187"/>
      <c r="J81" s="187"/>
      <c r="K81" s="187"/>
      <c r="L81" s="83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pans="1:65" s="2" customFormat="1" ht="6.95" customHeight="1">
      <c r="A82" s="187"/>
      <c r="B82" s="32"/>
      <c r="C82" s="187"/>
      <c r="D82" s="187"/>
      <c r="E82" s="187"/>
      <c r="F82" s="187"/>
      <c r="G82" s="187"/>
      <c r="H82" s="187"/>
      <c r="I82" s="187"/>
      <c r="J82" s="187"/>
      <c r="K82" s="187"/>
      <c r="L82" s="83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</row>
    <row r="83" spans="1:65" s="2" customFormat="1" ht="12" customHeight="1">
      <c r="A83" s="187"/>
      <c r="B83" s="32"/>
      <c r="C83" s="26" t="s">
        <v>21</v>
      </c>
      <c r="D83" s="187"/>
      <c r="E83" s="187"/>
      <c r="F83" s="181" t="str">
        <f>F10</f>
        <v xml:space="preserve"> </v>
      </c>
      <c r="G83" s="187"/>
      <c r="H83" s="187"/>
      <c r="I83" s="26" t="s">
        <v>23</v>
      </c>
      <c r="J83" s="185" t="str">
        <f>IF(J10="","",J10)</f>
        <v>5. 3. 2025</v>
      </c>
      <c r="K83" s="187"/>
      <c r="L83" s="83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pans="1:65" s="2" customFormat="1" ht="6.95" customHeight="1">
      <c r="A84" s="187"/>
      <c r="B84" s="32"/>
      <c r="C84" s="187"/>
      <c r="D84" s="187"/>
      <c r="E84" s="187"/>
      <c r="F84" s="187"/>
      <c r="G84" s="187"/>
      <c r="H84" s="187"/>
      <c r="I84" s="187"/>
      <c r="J84" s="187"/>
      <c r="K84" s="187"/>
      <c r="L84" s="83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pans="1:65" s="2" customFormat="1" ht="15.2" customHeight="1">
      <c r="A85" s="187"/>
      <c r="B85" s="32"/>
      <c r="C85" s="26" t="s">
        <v>25</v>
      </c>
      <c r="D85" s="187"/>
      <c r="E85" s="187"/>
      <c r="F85" s="181" t="str">
        <f>E13</f>
        <v xml:space="preserve"> </v>
      </c>
      <c r="G85" s="187"/>
      <c r="H85" s="187"/>
      <c r="I85" s="26" t="s">
        <v>30</v>
      </c>
      <c r="J85" s="183" t="str">
        <f>E19</f>
        <v xml:space="preserve"> </v>
      </c>
      <c r="K85" s="187"/>
      <c r="L85" s="83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pans="1:65" s="2" customFormat="1" ht="15.2" customHeight="1">
      <c r="A86" s="187"/>
      <c r="B86" s="32"/>
      <c r="C86" s="26" t="s">
        <v>28</v>
      </c>
      <c r="D86" s="187"/>
      <c r="E86" s="187"/>
      <c r="F86" s="181" t="str">
        <f>IF(E16="","",E16)</f>
        <v>Vyplň údaj</v>
      </c>
      <c r="G86" s="187"/>
      <c r="H86" s="187"/>
      <c r="I86" s="26" t="s">
        <v>32</v>
      </c>
      <c r="J86" s="183" t="str">
        <f>E22</f>
        <v xml:space="preserve"> </v>
      </c>
      <c r="K86" s="187"/>
      <c r="L86" s="83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pans="1:65" s="2" customFormat="1" ht="10.35" customHeight="1">
      <c r="A87" s="187"/>
      <c r="B87" s="32"/>
      <c r="C87" s="187"/>
      <c r="D87" s="187"/>
      <c r="E87" s="187"/>
      <c r="F87" s="187"/>
      <c r="G87" s="187"/>
      <c r="H87" s="187"/>
      <c r="I87" s="187"/>
      <c r="J87" s="187"/>
      <c r="K87" s="187"/>
      <c r="L87" s="83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pans="1:65" s="11" customFormat="1" ht="29.25" customHeight="1">
      <c r="A88" s="108"/>
      <c r="B88" s="109"/>
      <c r="C88" s="110" t="s">
        <v>99</v>
      </c>
      <c r="D88" s="111" t="s">
        <v>54</v>
      </c>
      <c r="E88" s="111" t="s">
        <v>50</v>
      </c>
      <c r="F88" s="111" t="s">
        <v>51</v>
      </c>
      <c r="G88" s="111" t="s">
        <v>100</v>
      </c>
      <c r="H88" s="111" t="s">
        <v>101</v>
      </c>
      <c r="I88" s="111" t="s">
        <v>102</v>
      </c>
      <c r="J88" s="111" t="s">
        <v>80</v>
      </c>
      <c r="K88" s="112" t="s">
        <v>103</v>
      </c>
      <c r="L88" s="113"/>
      <c r="M88" s="56" t="s">
        <v>3</v>
      </c>
      <c r="N88" s="57" t="s">
        <v>39</v>
      </c>
      <c r="O88" s="57" t="s">
        <v>104</v>
      </c>
      <c r="P88" s="57" t="s">
        <v>105</v>
      </c>
      <c r="Q88" s="57" t="s">
        <v>106</v>
      </c>
      <c r="R88" s="57" t="s">
        <v>107</v>
      </c>
      <c r="S88" s="57" t="s">
        <v>108</v>
      </c>
      <c r="T88" s="58" t="s">
        <v>109</v>
      </c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</row>
    <row r="89" spans="1:65" s="2" customFormat="1" ht="22.9" customHeight="1">
      <c r="A89" s="187"/>
      <c r="B89" s="32"/>
      <c r="C89" s="63" t="s">
        <v>110</v>
      </c>
      <c r="D89" s="187"/>
      <c r="E89" s="187"/>
      <c r="F89" s="187"/>
      <c r="G89" s="187"/>
      <c r="H89" s="187"/>
      <c r="I89" s="187"/>
      <c r="J89" s="114">
        <f>BK89</f>
        <v>0</v>
      </c>
      <c r="K89" s="187"/>
      <c r="L89" s="32"/>
      <c r="M89" s="59"/>
      <c r="N89" s="50"/>
      <c r="O89" s="60"/>
      <c r="P89" s="115">
        <f>P90+P137</f>
        <v>0</v>
      </c>
      <c r="Q89" s="60"/>
      <c r="R89" s="115">
        <f>R90+R137</f>
        <v>0.9957444299999999</v>
      </c>
      <c r="S89" s="60"/>
      <c r="T89" s="116">
        <f>T90+T137</f>
        <v>2.2055261400000004</v>
      </c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T89" s="16" t="s">
        <v>68</v>
      </c>
      <c r="AU89" s="16" t="s">
        <v>81</v>
      </c>
      <c r="BK89" s="117">
        <f>BK90+BK137</f>
        <v>0</v>
      </c>
    </row>
    <row r="90" spans="1:65" s="12" customFormat="1" ht="25.9" customHeight="1">
      <c r="B90" s="118"/>
      <c r="D90" s="119" t="s">
        <v>68</v>
      </c>
      <c r="E90" s="120" t="s">
        <v>111</v>
      </c>
      <c r="F90" s="120" t="s">
        <v>112</v>
      </c>
      <c r="I90" s="121"/>
      <c r="J90" s="122">
        <f>BK90</f>
        <v>0</v>
      </c>
      <c r="L90" s="118"/>
      <c r="M90" s="123"/>
      <c r="N90" s="124"/>
      <c r="O90" s="124"/>
      <c r="P90" s="125">
        <f>P91+P119</f>
        <v>0</v>
      </c>
      <c r="Q90" s="124"/>
      <c r="R90" s="125">
        <f>R91+R119</f>
        <v>1.6800000000000002E-4</v>
      </c>
      <c r="S90" s="124"/>
      <c r="T90" s="126">
        <f>T91+T119</f>
        <v>2.1226800000000003</v>
      </c>
      <c r="AR90" s="119" t="s">
        <v>74</v>
      </c>
      <c r="AT90" s="127" t="s">
        <v>68</v>
      </c>
      <c r="AU90" s="127" t="s">
        <v>69</v>
      </c>
      <c r="AY90" s="119" t="s">
        <v>113</v>
      </c>
      <c r="BK90" s="128">
        <f>BK91+BK119</f>
        <v>0</v>
      </c>
    </row>
    <row r="91" spans="1:65" s="12" customFormat="1" ht="22.9" customHeight="1">
      <c r="B91" s="118"/>
      <c r="D91" s="119" t="s">
        <v>68</v>
      </c>
      <c r="E91" s="129" t="s">
        <v>114</v>
      </c>
      <c r="F91" s="129" t="s">
        <v>115</v>
      </c>
      <c r="I91" s="121"/>
      <c r="J91" s="130">
        <f>BK91</f>
        <v>0</v>
      </c>
      <c r="L91" s="118"/>
      <c r="M91" s="123"/>
      <c r="N91" s="124"/>
      <c r="O91" s="124"/>
      <c r="P91" s="125">
        <f>SUM(P92:P118)</f>
        <v>0</v>
      </c>
      <c r="Q91" s="124"/>
      <c r="R91" s="125">
        <f>SUM(R92:R118)</f>
        <v>1.6800000000000002E-4</v>
      </c>
      <c r="S91" s="124"/>
      <c r="T91" s="126">
        <f>SUM(T92:T118)</f>
        <v>2.1226800000000003</v>
      </c>
      <c r="AR91" s="119" t="s">
        <v>74</v>
      </c>
      <c r="AT91" s="127" t="s">
        <v>68</v>
      </c>
      <c r="AU91" s="127" t="s">
        <v>74</v>
      </c>
      <c r="AY91" s="119" t="s">
        <v>113</v>
      </c>
      <c r="BK91" s="128">
        <f>SUM(BK92:BK118)</f>
        <v>0</v>
      </c>
    </row>
    <row r="92" spans="1:65" s="2" customFormat="1" ht="33" customHeight="1">
      <c r="A92" s="187"/>
      <c r="B92" s="131"/>
      <c r="C92" s="132" t="s">
        <v>74</v>
      </c>
      <c r="D92" s="132" t="s">
        <v>116</v>
      </c>
      <c r="E92" s="133" t="s">
        <v>117</v>
      </c>
      <c r="F92" s="134" t="s">
        <v>118</v>
      </c>
      <c r="G92" s="135" t="s">
        <v>119</v>
      </c>
      <c r="H92" s="136">
        <v>4.2</v>
      </c>
      <c r="I92" s="137"/>
      <c r="J92" s="138">
        <f>ROUND(I92*H92,2)</f>
        <v>0</v>
      </c>
      <c r="K92" s="134" t="s">
        <v>120</v>
      </c>
      <c r="L92" s="32"/>
      <c r="M92" s="139" t="s">
        <v>3</v>
      </c>
      <c r="N92" s="140" t="s">
        <v>40</v>
      </c>
      <c r="O92" s="52"/>
      <c r="P92" s="141">
        <f>O92*H92</f>
        <v>0</v>
      </c>
      <c r="Q92" s="141">
        <v>0</v>
      </c>
      <c r="R92" s="141">
        <f>Q92*H92</f>
        <v>0</v>
      </c>
      <c r="S92" s="141">
        <v>0</v>
      </c>
      <c r="T92" s="142">
        <f>S92*H92</f>
        <v>0</v>
      </c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R92" s="143" t="s">
        <v>121</v>
      </c>
      <c r="AT92" s="143" t="s">
        <v>116</v>
      </c>
      <c r="AU92" s="143" t="s">
        <v>76</v>
      </c>
      <c r="AY92" s="16" t="s">
        <v>113</v>
      </c>
      <c r="BE92" s="144">
        <f>IF(N92="základní",J92,0)</f>
        <v>0</v>
      </c>
      <c r="BF92" s="144">
        <f>IF(N92="snížená",J92,0)</f>
        <v>0</v>
      </c>
      <c r="BG92" s="144">
        <f>IF(N92="zákl. přenesená",J92,0)</f>
        <v>0</v>
      </c>
      <c r="BH92" s="144">
        <f>IF(N92="sníž. přenesená",J92,0)</f>
        <v>0</v>
      </c>
      <c r="BI92" s="144">
        <f>IF(N92="nulová",J92,0)</f>
        <v>0</v>
      </c>
      <c r="BJ92" s="16" t="s">
        <v>74</v>
      </c>
      <c r="BK92" s="144">
        <f>ROUND(I92*H92,2)</f>
        <v>0</v>
      </c>
      <c r="BL92" s="16" t="s">
        <v>121</v>
      </c>
      <c r="BM92" s="143" t="s">
        <v>122</v>
      </c>
    </row>
    <row r="93" spans="1:65" s="2" customFormat="1" ht="19.5">
      <c r="A93" s="187"/>
      <c r="B93" s="32"/>
      <c r="C93" s="187"/>
      <c r="D93" s="145" t="s">
        <v>123</v>
      </c>
      <c r="E93" s="187"/>
      <c r="F93" s="146" t="s">
        <v>124</v>
      </c>
      <c r="G93" s="187"/>
      <c r="H93" s="187"/>
      <c r="I93" s="147"/>
      <c r="J93" s="187"/>
      <c r="K93" s="187"/>
      <c r="L93" s="32"/>
      <c r="M93" s="148"/>
      <c r="N93" s="149"/>
      <c r="O93" s="52"/>
      <c r="P93" s="52"/>
      <c r="Q93" s="52"/>
      <c r="R93" s="52"/>
      <c r="S93" s="52"/>
      <c r="T93" s="53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  <c r="AT93" s="16" t="s">
        <v>123</v>
      </c>
      <c r="AU93" s="16" t="s">
        <v>76</v>
      </c>
    </row>
    <row r="94" spans="1:65" s="2" customFormat="1">
      <c r="A94" s="187"/>
      <c r="B94" s="32"/>
      <c r="C94" s="187"/>
      <c r="D94" s="150" t="s">
        <v>125</v>
      </c>
      <c r="E94" s="187"/>
      <c r="F94" s="151" t="s">
        <v>126</v>
      </c>
      <c r="G94" s="187"/>
      <c r="H94" s="187"/>
      <c r="I94" s="147"/>
      <c r="J94" s="187"/>
      <c r="K94" s="187"/>
      <c r="L94" s="32"/>
      <c r="M94" s="148"/>
      <c r="N94" s="149"/>
      <c r="O94" s="52"/>
      <c r="P94" s="52"/>
      <c r="Q94" s="52"/>
      <c r="R94" s="52"/>
      <c r="S94" s="52"/>
      <c r="T94" s="53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  <c r="AT94" s="16" t="s">
        <v>125</v>
      </c>
      <c r="AU94" s="16" t="s">
        <v>76</v>
      </c>
    </row>
    <row r="95" spans="1:65" s="13" customFormat="1">
      <c r="B95" s="152"/>
      <c r="D95" s="145" t="s">
        <v>127</v>
      </c>
      <c r="E95" s="153" t="s">
        <v>3</v>
      </c>
      <c r="F95" s="154" t="s">
        <v>664</v>
      </c>
      <c r="H95" s="155">
        <v>4.2</v>
      </c>
      <c r="I95" s="156"/>
      <c r="L95" s="152"/>
      <c r="M95" s="157"/>
      <c r="N95" s="158"/>
      <c r="O95" s="158"/>
      <c r="P95" s="158"/>
      <c r="Q95" s="158"/>
      <c r="R95" s="158"/>
      <c r="S95" s="158"/>
      <c r="T95" s="159"/>
      <c r="AT95" s="153" t="s">
        <v>127</v>
      </c>
      <c r="AU95" s="153" t="s">
        <v>76</v>
      </c>
      <c r="AV95" s="13" t="s">
        <v>76</v>
      </c>
      <c r="AW95" s="13" t="s">
        <v>31</v>
      </c>
      <c r="AX95" s="13" t="s">
        <v>74</v>
      </c>
      <c r="AY95" s="153" t="s">
        <v>113</v>
      </c>
    </row>
    <row r="96" spans="1:65" s="2" customFormat="1" ht="24.2" customHeight="1">
      <c r="A96" s="187"/>
      <c r="B96" s="131"/>
      <c r="C96" s="132" t="s">
        <v>76</v>
      </c>
      <c r="D96" s="132" t="s">
        <v>116</v>
      </c>
      <c r="E96" s="133" t="s">
        <v>129</v>
      </c>
      <c r="F96" s="134" t="s">
        <v>130</v>
      </c>
      <c r="G96" s="135" t="s">
        <v>119</v>
      </c>
      <c r="H96" s="136">
        <v>4.2</v>
      </c>
      <c r="I96" s="137"/>
      <c r="J96" s="138">
        <f>ROUND(I96*H96,2)</f>
        <v>0</v>
      </c>
      <c r="K96" s="134" t="s">
        <v>120</v>
      </c>
      <c r="L96" s="32"/>
      <c r="M96" s="139" t="s">
        <v>3</v>
      </c>
      <c r="N96" s="140" t="s">
        <v>40</v>
      </c>
      <c r="O96" s="52"/>
      <c r="P96" s="141">
        <f>O96*H96</f>
        <v>0</v>
      </c>
      <c r="Q96" s="141">
        <v>4.0000000000000003E-5</v>
      </c>
      <c r="R96" s="141">
        <f>Q96*H96</f>
        <v>1.6800000000000002E-4</v>
      </c>
      <c r="S96" s="141">
        <v>0</v>
      </c>
      <c r="T96" s="142">
        <f>S96*H96</f>
        <v>0</v>
      </c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R96" s="143" t="s">
        <v>121</v>
      </c>
      <c r="AT96" s="143" t="s">
        <v>116</v>
      </c>
      <c r="AU96" s="143" t="s">
        <v>76</v>
      </c>
      <c r="AY96" s="16" t="s">
        <v>113</v>
      </c>
      <c r="BE96" s="144">
        <f>IF(N96="základní",J96,0)</f>
        <v>0</v>
      </c>
      <c r="BF96" s="144">
        <f>IF(N96="snížená",J96,0)</f>
        <v>0</v>
      </c>
      <c r="BG96" s="144">
        <f>IF(N96="zákl. přenesená",J96,0)</f>
        <v>0</v>
      </c>
      <c r="BH96" s="144">
        <f>IF(N96="sníž. přenesená",J96,0)</f>
        <v>0</v>
      </c>
      <c r="BI96" s="144">
        <f>IF(N96="nulová",J96,0)</f>
        <v>0</v>
      </c>
      <c r="BJ96" s="16" t="s">
        <v>74</v>
      </c>
      <c r="BK96" s="144">
        <f>ROUND(I96*H96,2)</f>
        <v>0</v>
      </c>
      <c r="BL96" s="16" t="s">
        <v>121</v>
      </c>
      <c r="BM96" s="143" t="s">
        <v>131</v>
      </c>
    </row>
    <row r="97" spans="1:65" s="2" customFormat="1" ht="19.5">
      <c r="A97" s="187"/>
      <c r="B97" s="32"/>
      <c r="C97" s="187"/>
      <c r="D97" s="145" t="s">
        <v>123</v>
      </c>
      <c r="E97" s="187"/>
      <c r="F97" s="146" t="s">
        <v>132</v>
      </c>
      <c r="G97" s="187"/>
      <c r="H97" s="187"/>
      <c r="I97" s="147"/>
      <c r="J97" s="187"/>
      <c r="K97" s="187"/>
      <c r="L97" s="32"/>
      <c r="M97" s="148"/>
      <c r="N97" s="149"/>
      <c r="O97" s="52"/>
      <c r="P97" s="52"/>
      <c r="Q97" s="52"/>
      <c r="R97" s="52"/>
      <c r="S97" s="52"/>
      <c r="T97" s="53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T97" s="16" t="s">
        <v>123</v>
      </c>
      <c r="AU97" s="16" t="s">
        <v>76</v>
      </c>
    </row>
    <row r="98" spans="1:65" s="2" customFormat="1">
      <c r="A98" s="187"/>
      <c r="B98" s="32"/>
      <c r="C98" s="187"/>
      <c r="D98" s="150" t="s">
        <v>125</v>
      </c>
      <c r="E98" s="187"/>
      <c r="F98" s="151" t="s">
        <v>133</v>
      </c>
      <c r="G98" s="187"/>
      <c r="H98" s="187"/>
      <c r="I98" s="147"/>
      <c r="J98" s="187"/>
      <c r="K98" s="187"/>
      <c r="L98" s="32"/>
      <c r="M98" s="148"/>
      <c r="N98" s="149"/>
      <c r="O98" s="52"/>
      <c r="P98" s="52"/>
      <c r="Q98" s="52"/>
      <c r="R98" s="52"/>
      <c r="S98" s="52"/>
      <c r="T98" s="53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T98" s="16" t="s">
        <v>125</v>
      </c>
      <c r="AU98" s="16" t="s">
        <v>76</v>
      </c>
    </row>
    <row r="99" spans="1:65" s="13" customFormat="1">
      <c r="B99" s="152"/>
      <c r="D99" s="145" t="s">
        <v>127</v>
      </c>
      <c r="E99" s="153" t="s">
        <v>3</v>
      </c>
      <c r="F99" s="154" t="s">
        <v>665</v>
      </c>
      <c r="H99" s="155">
        <v>4.2</v>
      </c>
      <c r="I99" s="156"/>
      <c r="L99" s="152"/>
      <c r="M99" s="157"/>
      <c r="N99" s="158"/>
      <c r="O99" s="158"/>
      <c r="P99" s="158"/>
      <c r="Q99" s="158"/>
      <c r="R99" s="158"/>
      <c r="S99" s="158"/>
      <c r="T99" s="159"/>
      <c r="AT99" s="153" t="s">
        <v>127</v>
      </c>
      <c r="AU99" s="153" t="s">
        <v>76</v>
      </c>
      <c r="AV99" s="13" t="s">
        <v>76</v>
      </c>
      <c r="AW99" s="13" t="s">
        <v>31</v>
      </c>
      <c r="AX99" s="13" t="s">
        <v>74</v>
      </c>
      <c r="AY99" s="153" t="s">
        <v>113</v>
      </c>
    </row>
    <row r="100" spans="1:65" s="2" customFormat="1" ht="37.9" customHeight="1">
      <c r="A100" s="187"/>
      <c r="B100" s="131"/>
      <c r="C100" s="132" t="s">
        <v>134</v>
      </c>
      <c r="D100" s="132" t="s">
        <v>116</v>
      </c>
      <c r="E100" s="133" t="s">
        <v>135</v>
      </c>
      <c r="F100" s="134" t="s">
        <v>136</v>
      </c>
      <c r="G100" s="135" t="s">
        <v>137</v>
      </c>
      <c r="H100" s="136">
        <v>0.2</v>
      </c>
      <c r="I100" s="137"/>
      <c r="J100" s="138">
        <f>ROUND(I100*H100,2)</f>
        <v>0</v>
      </c>
      <c r="K100" s="134" t="s">
        <v>120</v>
      </c>
      <c r="L100" s="32"/>
      <c r="M100" s="139" t="s">
        <v>3</v>
      </c>
      <c r="N100" s="140" t="s">
        <v>40</v>
      </c>
      <c r="O100" s="52"/>
      <c r="P100" s="141">
        <f>O100*H100</f>
        <v>0</v>
      </c>
      <c r="Q100" s="141">
        <v>0</v>
      </c>
      <c r="R100" s="141">
        <f>Q100*H100</f>
        <v>0</v>
      </c>
      <c r="S100" s="141">
        <v>2.2000000000000002</v>
      </c>
      <c r="T100" s="142">
        <f>S100*H100</f>
        <v>0.44000000000000006</v>
      </c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  <c r="AR100" s="143" t="s">
        <v>121</v>
      </c>
      <c r="AT100" s="143" t="s">
        <v>116</v>
      </c>
      <c r="AU100" s="143" t="s">
        <v>76</v>
      </c>
      <c r="AY100" s="16" t="s">
        <v>113</v>
      </c>
      <c r="BE100" s="144">
        <f>IF(N100="základní",J100,0)</f>
        <v>0</v>
      </c>
      <c r="BF100" s="144">
        <f>IF(N100="snížená",J100,0)</f>
        <v>0</v>
      </c>
      <c r="BG100" s="144">
        <f>IF(N100="zákl. přenesená",J100,0)</f>
        <v>0</v>
      </c>
      <c r="BH100" s="144">
        <f>IF(N100="sníž. přenesená",J100,0)</f>
        <v>0</v>
      </c>
      <c r="BI100" s="144">
        <f>IF(N100="nulová",J100,0)</f>
        <v>0</v>
      </c>
      <c r="BJ100" s="16" t="s">
        <v>74</v>
      </c>
      <c r="BK100" s="144">
        <f>ROUND(I100*H100,2)</f>
        <v>0</v>
      </c>
      <c r="BL100" s="16" t="s">
        <v>121</v>
      </c>
      <c r="BM100" s="143" t="s">
        <v>138</v>
      </c>
    </row>
    <row r="101" spans="1:65" s="2" customFormat="1" ht="19.5">
      <c r="A101" s="187"/>
      <c r="B101" s="32"/>
      <c r="C101" s="187"/>
      <c r="D101" s="145" t="s">
        <v>123</v>
      </c>
      <c r="E101" s="187"/>
      <c r="F101" s="146" t="s">
        <v>139</v>
      </c>
      <c r="G101" s="187"/>
      <c r="H101" s="187"/>
      <c r="I101" s="147"/>
      <c r="J101" s="187"/>
      <c r="K101" s="187"/>
      <c r="L101" s="32"/>
      <c r="M101" s="148"/>
      <c r="N101" s="149"/>
      <c r="O101" s="52"/>
      <c r="P101" s="52"/>
      <c r="Q101" s="52"/>
      <c r="R101" s="52"/>
      <c r="S101" s="52"/>
      <c r="T101" s="53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  <c r="AT101" s="16" t="s">
        <v>123</v>
      </c>
      <c r="AU101" s="16" t="s">
        <v>76</v>
      </c>
    </row>
    <row r="102" spans="1:65" s="2" customFormat="1">
      <c r="A102" s="187"/>
      <c r="B102" s="32"/>
      <c r="C102" s="187"/>
      <c r="D102" s="150" t="s">
        <v>125</v>
      </c>
      <c r="E102" s="187"/>
      <c r="F102" s="151" t="s">
        <v>140</v>
      </c>
      <c r="G102" s="187"/>
      <c r="H102" s="187"/>
      <c r="I102" s="147"/>
      <c r="J102" s="187"/>
      <c r="K102" s="187"/>
      <c r="L102" s="32"/>
      <c r="M102" s="148"/>
      <c r="N102" s="149"/>
      <c r="O102" s="52"/>
      <c r="P102" s="52"/>
      <c r="Q102" s="52"/>
      <c r="R102" s="52"/>
      <c r="S102" s="52"/>
      <c r="T102" s="53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T102" s="16" t="s">
        <v>125</v>
      </c>
      <c r="AU102" s="16" t="s">
        <v>76</v>
      </c>
    </row>
    <row r="103" spans="1:65" s="13" customFormat="1">
      <c r="B103" s="152"/>
      <c r="D103" s="145" t="s">
        <v>127</v>
      </c>
      <c r="E103" s="153" t="s">
        <v>3</v>
      </c>
      <c r="F103" s="154" t="s">
        <v>666</v>
      </c>
      <c r="H103" s="155">
        <v>0.2</v>
      </c>
      <c r="I103" s="156"/>
      <c r="L103" s="152"/>
      <c r="M103" s="157"/>
      <c r="N103" s="158"/>
      <c r="O103" s="158"/>
      <c r="P103" s="158"/>
      <c r="Q103" s="158"/>
      <c r="R103" s="158"/>
      <c r="S103" s="158"/>
      <c r="T103" s="159"/>
      <c r="AT103" s="153" t="s">
        <v>127</v>
      </c>
      <c r="AU103" s="153" t="s">
        <v>76</v>
      </c>
      <c r="AV103" s="13" t="s">
        <v>76</v>
      </c>
      <c r="AW103" s="13" t="s">
        <v>31</v>
      </c>
      <c r="AX103" s="13" t="s">
        <v>74</v>
      </c>
      <c r="AY103" s="153" t="s">
        <v>113</v>
      </c>
    </row>
    <row r="104" spans="1:65" s="2" customFormat="1" ht="33" customHeight="1">
      <c r="A104" s="187"/>
      <c r="B104" s="131"/>
      <c r="C104" s="132" t="s">
        <v>121</v>
      </c>
      <c r="D104" s="132" t="s">
        <v>116</v>
      </c>
      <c r="E104" s="133" t="s">
        <v>142</v>
      </c>
      <c r="F104" s="134" t="s">
        <v>143</v>
      </c>
      <c r="G104" s="135" t="s">
        <v>137</v>
      </c>
      <c r="H104" s="136">
        <v>0.2</v>
      </c>
      <c r="I104" s="137"/>
      <c r="J104" s="138">
        <f>ROUND(I104*H104,2)</f>
        <v>0</v>
      </c>
      <c r="K104" s="134" t="s">
        <v>120</v>
      </c>
      <c r="L104" s="32"/>
      <c r="M104" s="139" t="s">
        <v>3</v>
      </c>
      <c r="N104" s="140" t="s">
        <v>40</v>
      </c>
      <c r="O104" s="52"/>
      <c r="P104" s="141">
        <f>O104*H104</f>
        <v>0</v>
      </c>
      <c r="Q104" s="141">
        <v>0</v>
      </c>
      <c r="R104" s="141">
        <f>Q104*H104</f>
        <v>0</v>
      </c>
      <c r="S104" s="141">
        <v>4.3999999999999997E-2</v>
      </c>
      <c r="T104" s="142">
        <f>S104*H104</f>
        <v>8.8000000000000005E-3</v>
      </c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R104" s="143" t="s">
        <v>121</v>
      </c>
      <c r="AT104" s="143" t="s">
        <v>116</v>
      </c>
      <c r="AU104" s="143" t="s">
        <v>76</v>
      </c>
      <c r="AY104" s="16" t="s">
        <v>113</v>
      </c>
      <c r="BE104" s="144">
        <f>IF(N104="základní",J104,0)</f>
        <v>0</v>
      </c>
      <c r="BF104" s="144">
        <f>IF(N104="snížená",J104,0)</f>
        <v>0</v>
      </c>
      <c r="BG104" s="144">
        <f>IF(N104="zákl. přenesená",J104,0)</f>
        <v>0</v>
      </c>
      <c r="BH104" s="144">
        <f>IF(N104="sníž. přenesená",J104,0)</f>
        <v>0</v>
      </c>
      <c r="BI104" s="144">
        <f>IF(N104="nulová",J104,0)</f>
        <v>0</v>
      </c>
      <c r="BJ104" s="16" t="s">
        <v>74</v>
      </c>
      <c r="BK104" s="144">
        <f>ROUND(I104*H104,2)</f>
        <v>0</v>
      </c>
      <c r="BL104" s="16" t="s">
        <v>121</v>
      </c>
      <c r="BM104" s="143" t="s">
        <v>144</v>
      </c>
    </row>
    <row r="105" spans="1:65" s="2" customFormat="1" ht="19.5">
      <c r="A105" s="187"/>
      <c r="B105" s="32"/>
      <c r="C105" s="187"/>
      <c r="D105" s="145" t="s">
        <v>123</v>
      </c>
      <c r="E105" s="187"/>
      <c r="F105" s="146" t="s">
        <v>145</v>
      </c>
      <c r="G105" s="187"/>
      <c r="H105" s="187"/>
      <c r="I105" s="147"/>
      <c r="J105" s="187"/>
      <c r="K105" s="187"/>
      <c r="L105" s="32"/>
      <c r="M105" s="148"/>
      <c r="N105" s="149"/>
      <c r="O105" s="52"/>
      <c r="P105" s="52"/>
      <c r="Q105" s="52"/>
      <c r="R105" s="52"/>
      <c r="S105" s="52"/>
      <c r="T105" s="53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  <c r="AT105" s="16" t="s">
        <v>123</v>
      </c>
      <c r="AU105" s="16" t="s">
        <v>76</v>
      </c>
    </row>
    <row r="106" spans="1:65" s="2" customFormat="1">
      <c r="A106" s="187"/>
      <c r="B106" s="32"/>
      <c r="C106" s="187"/>
      <c r="D106" s="150" t="s">
        <v>125</v>
      </c>
      <c r="E106" s="187"/>
      <c r="F106" s="151" t="s">
        <v>146</v>
      </c>
      <c r="G106" s="187"/>
      <c r="H106" s="187"/>
      <c r="I106" s="147"/>
      <c r="J106" s="187"/>
      <c r="K106" s="187"/>
      <c r="L106" s="32"/>
      <c r="M106" s="148"/>
      <c r="N106" s="149"/>
      <c r="O106" s="52"/>
      <c r="P106" s="52"/>
      <c r="Q106" s="52"/>
      <c r="R106" s="52"/>
      <c r="S106" s="52"/>
      <c r="T106" s="53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  <c r="AT106" s="16" t="s">
        <v>125</v>
      </c>
      <c r="AU106" s="16" t="s">
        <v>76</v>
      </c>
    </row>
    <row r="107" spans="1:65" s="2" customFormat="1" ht="24.2" customHeight="1">
      <c r="A107" s="187"/>
      <c r="B107" s="131"/>
      <c r="C107" s="132" t="s">
        <v>147</v>
      </c>
      <c r="D107" s="132" t="s">
        <v>116</v>
      </c>
      <c r="E107" s="133" t="s">
        <v>148</v>
      </c>
      <c r="F107" s="134" t="s">
        <v>149</v>
      </c>
      <c r="G107" s="135" t="s">
        <v>119</v>
      </c>
      <c r="H107" s="136">
        <v>4.2</v>
      </c>
      <c r="I107" s="137"/>
      <c r="J107" s="138">
        <f>ROUND(I107*H107,2)</f>
        <v>0</v>
      </c>
      <c r="K107" s="134" t="s">
        <v>120</v>
      </c>
      <c r="L107" s="32"/>
      <c r="M107" s="139" t="s">
        <v>3</v>
      </c>
      <c r="N107" s="140" t="s">
        <v>40</v>
      </c>
      <c r="O107" s="52"/>
      <c r="P107" s="141">
        <f>O107*H107</f>
        <v>0</v>
      </c>
      <c r="Q107" s="141">
        <v>0</v>
      </c>
      <c r="R107" s="141">
        <f>Q107*H107</f>
        <v>0</v>
      </c>
      <c r="S107" s="141">
        <v>5.7000000000000002E-2</v>
      </c>
      <c r="T107" s="142">
        <f>S107*H107</f>
        <v>0.23940000000000003</v>
      </c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  <c r="AR107" s="143" t="s">
        <v>121</v>
      </c>
      <c r="AT107" s="143" t="s">
        <v>116</v>
      </c>
      <c r="AU107" s="143" t="s">
        <v>76</v>
      </c>
      <c r="AY107" s="16" t="s">
        <v>113</v>
      </c>
      <c r="BE107" s="144">
        <f>IF(N107="základní",J107,0)</f>
        <v>0</v>
      </c>
      <c r="BF107" s="144">
        <f>IF(N107="snížená",J107,0)</f>
        <v>0</v>
      </c>
      <c r="BG107" s="144">
        <f>IF(N107="zákl. přenesená",J107,0)</f>
        <v>0</v>
      </c>
      <c r="BH107" s="144">
        <f>IF(N107="sníž. přenesená",J107,0)</f>
        <v>0</v>
      </c>
      <c r="BI107" s="144">
        <f>IF(N107="nulová",J107,0)</f>
        <v>0</v>
      </c>
      <c r="BJ107" s="16" t="s">
        <v>74</v>
      </c>
      <c r="BK107" s="144">
        <f>ROUND(I107*H107,2)</f>
        <v>0</v>
      </c>
      <c r="BL107" s="16" t="s">
        <v>121</v>
      </c>
      <c r="BM107" s="143" t="s">
        <v>150</v>
      </c>
    </row>
    <row r="108" spans="1:65" s="2" customFormat="1" ht="29.25">
      <c r="A108" s="187"/>
      <c r="B108" s="32"/>
      <c r="C108" s="187"/>
      <c r="D108" s="145" t="s">
        <v>123</v>
      </c>
      <c r="E108" s="187"/>
      <c r="F108" s="146" t="s">
        <v>151</v>
      </c>
      <c r="G108" s="187"/>
      <c r="H108" s="187"/>
      <c r="I108" s="147"/>
      <c r="J108" s="187"/>
      <c r="K108" s="187"/>
      <c r="L108" s="32"/>
      <c r="M108" s="148"/>
      <c r="N108" s="149"/>
      <c r="O108" s="52"/>
      <c r="P108" s="52"/>
      <c r="Q108" s="52"/>
      <c r="R108" s="52"/>
      <c r="S108" s="52"/>
      <c r="T108" s="53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  <c r="AT108" s="16" t="s">
        <v>123</v>
      </c>
      <c r="AU108" s="16" t="s">
        <v>76</v>
      </c>
    </row>
    <row r="109" spans="1:65" s="2" customFormat="1">
      <c r="A109" s="187"/>
      <c r="B109" s="32"/>
      <c r="C109" s="187"/>
      <c r="D109" s="150" t="s">
        <v>125</v>
      </c>
      <c r="E109" s="187"/>
      <c r="F109" s="151" t="s">
        <v>152</v>
      </c>
      <c r="G109" s="187"/>
      <c r="H109" s="187"/>
      <c r="I109" s="147"/>
      <c r="J109" s="187"/>
      <c r="K109" s="187"/>
      <c r="L109" s="32"/>
      <c r="M109" s="148"/>
      <c r="N109" s="149"/>
      <c r="O109" s="52"/>
      <c r="P109" s="52"/>
      <c r="Q109" s="52"/>
      <c r="R109" s="52"/>
      <c r="S109" s="52"/>
      <c r="T109" s="53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  <c r="AT109" s="16" t="s">
        <v>125</v>
      </c>
      <c r="AU109" s="16" t="s">
        <v>76</v>
      </c>
    </row>
    <row r="110" spans="1:65" s="13" customFormat="1">
      <c r="B110" s="152"/>
      <c r="D110" s="145" t="s">
        <v>127</v>
      </c>
      <c r="E110" s="153" t="s">
        <v>3</v>
      </c>
      <c r="F110" s="154" t="s">
        <v>664</v>
      </c>
      <c r="H110" s="155">
        <v>4.2</v>
      </c>
      <c r="I110" s="156"/>
      <c r="L110" s="152"/>
      <c r="M110" s="157"/>
      <c r="N110" s="158"/>
      <c r="O110" s="158"/>
      <c r="P110" s="158"/>
      <c r="Q110" s="158"/>
      <c r="R110" s="158"/>
      <c r="S110" s="158"/>
      <c r="T110" s="159"/>
      <c r="AT110" s="153" t="s">
        <v>127</v>
      </c>
      <c r="AU110" s="153" t="s">
        <v>76</v>
      </c>
      <c r="AV110" s="13" t="s">
        <v>76</v>
      </c>
      <c r="AW110" s="13" t="s">
        <v>31</v>
      </c>
      <c r="AX110" s="13" t="s">
        <v>74</v>
      </c>
      <c r="AY110" s="153" t="s">
        <v>113</v>
      </c>
    </row>
    <row r="111" spans="1:65" s="2" customFormat="1" ht="21.75" customHeight="1">
      <c r="A111" s="187"/>
      <c r="B111" s="131"/>
      <c r="C111" s="132" t="s">
        <v>153</v>
      </c>
      <c r="D111" s="132" t="s">
        <v>116</v>
      </c>
      <c r="E111" s="133" t="s">
        <v>154</v>
      </c>
      <c r="F111" s="134" t="s">
        <v>155</v>
      </c>
      <c r="G111" s="135" t="s">
        <v>119</v>
      </c>
      <c r="H111" s="136">
        <v>2.3639999999999999</v>
      </c>
      <c r="I111" s="137"/>
      <c r="J111" s="138">
        <f>ROUND(I111*H111,2)</f>
        <v>0</v>
      </c>
      <c r="K111" s="134" t="s">
        <v>120</v>
      </c>
      <c r="L111" s="32"/>
      <c r="M111" s="139" t="s">
        <v>3</v>
      </c>
      <c r="N111" s="140" t="s">
        <v>40</v>
      </c>
      <c r="O111" s="52"/>
      <c r="P111" s="141">
        <f>O111*H111</f>
        <v>0</v>
      </c>
      <c r="Q111" s="141">
        <v>0</v>
      </c>
      <c r="R111" s="141">
        <f>Q111*H111</f>
        <v>0</v>
      </c>
      <c r="S111" s="141">
        <v>8.7999999999999995E-2</v>
      </c>
      <c r="T111" s="142">
        <f>S111*H111</f>
        <v>0.20803199999999997</v>
      </c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  <c r="AR111" s="143" t="s">
        <v>121</v>
      </c>
      <c r="AT111" s="143" t="s">
        <v>116</v>
      </c>
      <c r="AU111" s="143" t="s">
        <v>76</v>
      </c>
      <c r="AY111" s="16" t="s">
        <v>113</v>
      </c>
      <c r="BE111" s="144">
        <f>IF(N111="základní",J111,0)</f>
        <v>0</v>
      </c>
      <c r="BF111" s="144">
        <f>IF(N111="snížená",J111,0)</f>
        <v>0</v>
      </c>
      <c r="BG111" s="144">
        <f>IF(N111="zákl. přenesená",J111,0)</f>
        <v>0</v>
      </c>
      <c r="BH111" s="144">
        <f>IF(N111="sníž. přenesená",J111,0)</f>
        <v>0</v>
      </c>
      <c r="BI111" s="144">
        <f>IF(N111="nulová",J111,0)</f>
        <v>0</v>
      </c>
      <c r="BJ111" s="16" t="s">
        <v>74</v>
      </c>
      <c r="BK111" s="144">
        <f>ROUND(I111*H111,2)</f>
        <v>0</v>
      </c>
      <c r="BL111" s="16" t="s">
        <v>121</v>
      </c>
      <c r="BM111" s="143" t="s">
        <v>156</v>
      </c>
    </row>
    <row r="112" spans="1:65" s="2" customFormat="1" ht="19.5">
      <c r="A112" s="187"/>
      <c r="B112" s="32"/>
      <c r="C112" s="187"/>
      <c r="D112" s="145" t="s">
        <v>123</v>
      </c>
      <c r="E112" s="187"/>
      <c r="F112" s="146" t="s">
        <v>157</v>
      </c>
      <c r="G112" s="187"/>
      <c r="H112" s="187"/>
      <c r="I112" s="147"/>
      <c r="J112" s="187"/>
      <c r="K112" s="187"/>
      <c r="L112" s="32"/>
      <c r="M112" s="148"/>
      <c r="N112" s="149"/>
      <c r="O112" s="52"/>
      <c r="P112" s="52"/>
      <c r="Q112" s="52"/>
      <c r="R112" s="52"/>
      <c r="S112" s="52"/>
      <c r="T112" s="53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  <c r="AT112" s="16" t="s">
        <v>123</v>
      </c>
      <c r="AU112" s="16" t="s">
        <v>76</v>
      </c>
    </row>
    <row r="113" spans="1:65" s="2" customFormat="1">
      <c r="A113" s="187"/>
      <c r="B113" s="32"/>
      <c r="C113" s="187"/>
      <c r="D113" s="150" t="s">
        <v>125</v>
      </c>
      <c r="E113" s="187"/>
      <c r="F113" s="151" t="s">
        <v>158</v>
      </c>
      <c r="G113" s="187"/>
      <c r="H113" s="187"/>
      <c r="I113" s="147"/>
      <c r="J113" s="187"/>
      <c r="K113" s="187"/>
      <c r="L113" s="32"/>
      <c r="M113" s="148"/>
      <c r="N113" s="149"/>
      <c r="O113" s="52"/>
      <c r="P113" s="52"/>
      <c r="Q113" s="52"/>
      <c r="R113" s="52"/>
      <c r="S113" s="52"/>
      <c r="T113" s="53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  <c r="AT113" s="16" t="s">
        <v>125</v>
      </c>
      <c r="AU113" s="16" t="s">
        <v>76</v>
      </c>
    </row>
    <row r="114" spans="1:65" s="13" customFormat="1">
      <c r="B114" s="152"/>
      <c r="D114" s="145" t="s">
        <v>127</v>
      </c>
      <c r="E114" s="153" t="s">
        <v>3</v>
      </c>
      <c r="F114" s="154" t="s">
        <v>667</v>
      </c>
      <c r="H114" s="155">
        <v>2.3639999999999999</v>
      </c>
      <c r="I114" s="156"/>
      <c r="L114" s="152"/>
      <c r="M114" s="157"/>
      <c r="N114" s="158"/>
      <c r="O114" s="158"/>
      <c r="P114" s="158"/>
      <c r="Q114" s="158"/>
      <c r="R114" s="158"/>
      <c r="S114" s="158"/>
      <c r="T114" s="159"/>
      <c r="AT114" s="153" t="s">
        <v>127</v>
      </c>
      <c r="AU114" s="153" t="s">
        <v>76</v>
      </c>
      <c r="AV114" s="13" t="s">
        <v>76</v>
      </c>
      <c r="AW114" s="13" t="s">
        <v>31</v>
      </c>
      <c r="AX114" s="13" t="s">
        <v>74</v>
      </c>
      <c r="AY114" s="153" t="s">
        <v>113</v>
      </c>
    </row>
    <row r="115" spans="1:65" s="2" customFormat="1" ht="24.2" customHeight="1">
      <c r="A115" s="187"/>
      <c r="B115" s="131"/>
      <c r="C115" s="132" t="s">
        <v>160</v>
      </c>
      <c r="D115" s="132" t="s">
        <v>116</v>
      </c>
      <c r="E115" s="133" t="s">
        <v>161</v>
      </c>
      <c r="F115" s="134" t="s">
        <v>162</v>
      </c>
      <c r="G115" s="135" t="s">
        <v>119</v>
      </c>
      <c r="H115" s="136">
        <v>18.036000000000001</v>
      </c>
      <c r="I115" s="137"/>
      <c r="J115" s="138">
        <f>ROUND(I115*H115,2)</f>
        <v>0</v>
      </c>
      <c r="K115" s="134" t="s">
        <v>120</v>
      </c>
      <c r="L115" s="32"/>
      <c r="M115" s="139" t="s">
        <v>3</v>
      </c>
      <c r="N115" s="140" t="s">
        <v>40</v>
      </c>
      <c r="O115" s="52"/>
      <c r="P115" s="141">
        <f>O115*H115</f>
        <v>0</v>
      </c>
      <c r="Q115" s="141">
        <v>0</v>
      </c>
      <c r="R115" s="141">
        <f>Q115*H115</f>
        <v>0</v>
      </c>
      <c r="S115" s="141">
        <v>6.8000000000000005E-2</v>
      </c>
      <c r="T115" s="142">
        <f>S115*H115</f>
        <v>1.2264480000000002</v>
      </c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  <c r="AR115" s="143" t="s">
        <v>121</v>
      </c>
      <c r="AT115" s="143" t="s">
        <v>116</v>
      </c>
      <c r="AU115" s="143" t="s">
        <v>76</v>
      </c>
      <c r="AY115" s="16" t="s">
        <v>113</v>
      </c>
      <c r="BE115" s="144">
        <f>IF(N115="základní",J115,0)</f>
        <v>0</v>
      </c>
      <c r="BF115" s="144">
        <f>IF(N115="snížená",J115,0)</f>
        <v>0</v>
      </c>
      <c r="BG115" s="144">
        <f>IF(N115="zákl. přenesená",J115,0)</f>
        <v>0</v>
      </c>
      <c r="BH115" s="144">
        <f>IF(N115="sníž. přenesená",J115,0)</f>
        <v>0</v>
      </c>
      <c r="BI115" s="144">
        <f>IF(N115="nulová",J115,0)</f>
        <v>0</v>
      </c>
      <c r="BJ115" s="16" t="s">
        <v>74</v>
      </c>
      <c r="BK115" s="144">
        <f>ROUND(I115*H115,2)</f>
        <v>0</v>
      </c>
      <c r="BL115" s="16" t="s">
        <v>121</v>
      </c>
      <c r="BM115" s="143" t="s">
        <v>163</v>
      </c>
    </row>
    <row r="116" spans="1:65" s="2" customFormat="1" ht="29.25">
      <c r="A116" s="187"/>
      <c r="B116" s="32"/>
      <c r="C116" s="187"/>
      <c r="D116" s="145" t="s">
        <v>123</v>
      </c>
      <c r="E116" s="187"/>
      <c r="F116" s="146" t="s">
        <v>164</v>
      </c>
      <c r="G116" s="187"/>
      <c r="H116" s="187"/>
      <c r="I116" s="147"/>
      <c r="J116" s="187"/>
      <c r="K116" s="187"/>
      <c r="L116" s="32"/>
      <c r="M116" s="148"/>
      <c r="N116" s="149"/>
      <c r="O116" s="52"/>
      <c r="P116" s="52"/>
      <c r="Q116" s="52"/>
      <c r="R116" s="52"/>
      <c r="S116" s="52"/>
      <c r="T116" s="53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  <c r="AT116" s="16" t="s">
        <v>123</v>
      </c>
      <c r="AU116" s="16" t="s">
        <v>76</v>
      </c>
    </row>
    <row r="117" spans="1:65" s="2" customFormat="1">
      <c r="A117" s="187"/>
      <c r="B117" s="32"/>
      <c r="C117" s="187"/>
      <c r="D117" s="150" t="s">
        <v>125</v>
      </c>
      <c r="E117" s="187"/>
      <c r="F117" s="151" t="s">
        <v>165</v>
      </c>
      <c r="G117" s="187"/>
      <c r="H117" s="187"/>
      <c r="I117" s="147"/>
      <c r="J117" s="187"/>
      <c r="K117" s="187"/>
      <c r="L117" s="32"/>
      <c r="M117" s="148"/>
      <c r="N117" s="149"/>
      <c r="O117" s="52"/>
      <c r="P117" s="52"/>
      <c r="Q117" s="52"/>
      <c r="R117" s="52"/>
      <c r="S117" s="52"/>
      <c r="T117" s="53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T117" s="16" t="s">
        <v>125</v>
      </c>
      <c r="AU117" s="16" t="s">
        <v>76</v>
      </c>
    </row>
    <row r="118" spans="1:65" s="13" customFormat="1">
      <c r="B118" s="152"/>
      <c r="D118" s="145" t="s">
        <v>127</v>
      </c>
      <c r="E118" s="153" t="s">
        <v>3</v>
      </c>
      <c r="F118" s="154" t="s">
        <v>668</v>
      </c>
      <c r="H118" s="155">
        <v>18.036000000000001</v>
      </c>
      <c r="I118" s="156"/>
      <c r="L118" s="152"/>
      <c r="M118" s="157"/>
      <c r="N118" s="158"/>
      <c r="O118" s="158"/>
      <c r="P118" s="158"/>
      <c r="Q118" s="158"/>
      <c r="R118" s="158"/>
      <c r="S118" s="158"/>
      <c r="T118" s="159"/>
      <c r="AT118" s="153" t="s">
        <v>127</v>
      </c>
      <c r="AU118" s="153" t="s">
        <v>76</v>
      </c>
      <c r="AV118" s="13" t="s">
        <v>76</v>
      </c>
      <c r="AW118" s="13" t="s">
        <v>31</v>
      </c>
      <c r="AX118" s="13" t="s">
        <v>74</v>
      </c>
      <c r="AY118" s="153" t="s">
        <v>113</v>
      </c>
    </row>
    <row r="119" spans="1:65" s="12" customFormat="1" ht="22.9" customHeight="1">
      <c r="B119" s="118"/>
      <c r="D119" s="119" t="s">
        <v>68</v>
      </c>
      <c r="E119" s="129" t="s">
        <v>167</v>
      </c>
      <c r="F119" s="129" t="s">
        <v>168</v>
      </c>
      <c r="I119" s="121"/>
      <c r="J119" s="130">
        <f>BK119</f>
        <v>0</v>
      </c>
      <c r="L119" s="118"/>
      <c r="M119" s="123"/>
      <c r="N119" s="124"/>
      <c r="O119" s="124"/>
      <c r="P119" s="125">
        <f>SUM(P120:P136)</f>
        <v>0</v>
      </c>
      <c r="Q119" s="124"/>
      <c r="R119" s="125">
        <f>SUM(R120:R136)</f>
        <v>0</v>
      </c>
      <c r="S119" s="124"/>
      <c r="T119" s="126">
        <f>SUM(T120:T136)</f>
        <v>0</v>
      </c>
      <c r="AR119" s="119" t="s">
        <v>74</v>
      </c>
      <c r="AT119" s="127" t="s">
        <v>68</v>
      </c>
      <c r="AU119" s="127" t="s">
        <v>74</v>
      </c>
      <c r="AY119" s="119" t="s">
        <v>113</v>
      </c>
      <c r="BK119" s="128">
        <f>SUM(BK120:BK136)</f>
        <v>0</v>
      </c>
    </row>
    <row r="120" spans="1:65" s="2" customFormat="1" ht="24.2" customHeight="1">
      <c r="A120" s="187"/>
      <c r="B120" s="131"/>
      <c r="C120" s="132" t="s">
        <v>169</v>
      </c>
      <c r="D120" s="132" t="s">
        <v>116</v>
      </c>
      <c r="E120" s="133" t="s">
        <v>170</v>
      </c>
      <c r="F120" s="134" t="s">
        <v>171</v>
      </c>
      <c r="G120" s="135" t="s">
        <v>172</v>
      </c>
      <c r="H120" s="136">
        <v>2.206</v>
      </c>
      <c r="I120" s="137"/>
      <c r="J120" s="138">
        <f>ROUND(I120*H120,2)</f>
        <v>0</v>
      </c>
      <c r="K120" s="134" t="s">
        <v>120</v>
      </c>
      <c r="L120" s="32"/>
      <c r="M120" s="139" t="s">
        <v>3</v>
      </c>
      <c r="N120" s="140" t="s">
        <v>40</v>
      </c>
      <c r="O120" s="52"/>
      <c r="P120" s="141">
        <f>O120*H120</f>
        <v>0</v>
      </c>
      <c r="Q120" s="141">
        <v>0</v>
      </c>
      <c r="R120" s="141">
        <f>Q120*H120</f>
        <v>0</v>
      </c>
      <c r="S120" s="141">
        <v>0</v>
      </c>
      <c r="T120" s="142">
        <f>S120*H120</f>
        <v>0</v>
      </c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  <c r="AR120" s="143" t="s">
        <v>121</v>
      </c>
      <c r="AT120" s="143" t="s">
        <v>116</v>
      </c>
      <c r="AU120" s="143" t="s">
        <v>76</v>
      </c>
      <c r="AY120" s="16" t="s">
        <v>113</v>
      </c>
      <c r="BE120" s="144">
        <f>IF(N120="základní",J120,0)</f>
        <v>0</v>
      </c>
      <c r="BF120" s="144">
        <f>IF(N120="snížená",J120,0)</f>
        <v>0</v>
      </c>
      <c r="BG120" s="144">
        <f>IF(N120="zákl. přenesená",J120,0)</f>
        <v>0</v>
      </c>
      <c r="BH120" s="144">
        <f>IF(N120="sníž. přenesená",J120,0)</f>
        <v>0</v>
      </c>
      <c r="BI120" s="144">
        <f>IF(N120="nulová",J120,0)</f>
        <v>0</v>
      </c>
      <c r="BJ120" s="16" t="s">
        <v>74</v>
      </c>
      <c r="BK120" s="144">
        <f>ROUND(I120*H120,2)</f>
        <v>0</v>
      </c>
      <c r="BL120" s="16" t="s">
        <v>121</v>
      </c>
      <c r="BM120" s="143" t="s">
        <v>173</v>
      </c>
    </row>
    <row r="121" spans="1:65" s="2" customFormat="1" ht="19.5">
      <c r="A121" s="187"/>
      <c r="B121" s="32"/>
      <c r="C121" s="187"/>
      <c r="D121" s="145" t="s">
        <v>123</v>
      </c>
      <c r="E121" s="187"/>
      <c r="F121" s="146" t="s">
        <v>174</v>
      </c>
      <c r="G121" s="187"/>
      <c r="H121" s="187"/>
      <c r="I121" s="147"/>
      <c r="J121" s="187"/>
      <c r="K121" s="187"/>
      <c r="L121" s="32"/>
      <c r="M121" s="148"/>
      <c r="N121" s="149"/>
      <c r="O121" s="52"/>
      <c r="P121" s="52"/>
      <c r="Q121" s="52"/>
      <c r="R121" s="52"/>
      <c r="S121" s="52"/>
      <c r="T121" s="53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T121" s="16" t="s">
        <v>123</v>
      </c>
      <c r="AU121" s="16" t="s">
        <v>76</v>
      </c>
    </row>
    <row r="122" spans="1:65" s="2" customFormat="1">
      <c r="A122" s="187"/>
      <c r="B122" s="32"/>
      <c r="C122" s="187"/>
      <c r="D122" s="150" t="s">
        <v>125</v>
      </c>
      <c r="E122" s="187"/>
      <c r="F122" s="151" t="s">
        <v>175</v>
      </c>
      <c r="G122" s="187"/>
      <c r="H122" s="187"/>
      <c r="I122" s="147"/>
      <c r="J122" s="187"/>
      <c r="K122" s="187"/>
      <c r="L122" s="32"/>
      <c r="M122" s="148"/>
      <c r="N122" s="149"/>
      <c r="O122" s="52"/>
      <c r="P122" s="52"/>
      <c r="Q122" s="52"/>
      <c r="R122" s="52"/>
      <c r="S122" s="52"/>
      <c r="T122" s="53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T122" s="16" t="s">
        <v>125</v>
      </c>
      <c r="AU122" s="16" t="s">
        <v>76</v>
      </c>
    </row>
    <row r="123" spans="1:65" s="2" customFormat="1" ht="33" customHeight="1">
      <c r="A123" s="187"/>
      <c r="B123" s="131"/>
      <c r="C123" s="132" t="s">
        <v>114</v>
      </c>
      <c r="D123" s="132" t="s">
        <v>116</v>
      </c>
      <c r="E123" s="133" t="s">
        <v>176</v>
      </c>
      <c r="F123" s="134" t="s">
        <v>177</v>
      </c>
      <c r="G123" s="135" t="s">
        <v>172</v>
      </c>
      <c r="H123" s="136">
        <v>22.06</v>
      </c>
      <c r="I123" s="137"/>
      <c r="J123" s="138">
        <f>ROUND(I123*H123,2)</f>
        <v>0</v>
      </c>
      <c r="K123" s="134" t="s">
        <v>120</v>
      </c>
      <c r="L123" s="32"/>
      <c r="M123" s="139" t="s">
        <v>3</v>
      </c>
      <c r="N123" s="140" t="s">
        <v>40</v>
      </c>
      <c r="O123" s="52"/>
      <c r="P123" s="141">
        <f>O123*H123</f>
        <v>0</v>
      </c>
      <c r="Q123" s="141">
        <v>0</v>
      </c>
      <c r="R123" s="141">
        <f>Q123*H123</f>
        <v>0</v>
      </c>
      <c r="S123" s="141">
        <v>0</v>
      </c>
      <c r="T123" s="142">
        <f>S123*H123</f>
        <v>0</v>
      </c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  <c r="AR123" s="143" t="s">
        <v>121</v>
      </c>
      <c r="AT123" s="143" t="s">
        <v>116</v>
      </c>
      <c r="AU123" s="143" t="s">
        <v>76</v>
      </c>
      <c r="AY123" s="16" t="s">
        <v>113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6" t="s">
        <v>74</v>
      </c>
      <c r="BK123" s="144">
        <f>ROUND(I123*H123,2)</f>
        <v>0</v>
      </c>
      <c r="BL123" s="16" t="s">
        <v>121</v>
      </c>
      <c r="BM123" s="143" t="s">
        <v>178</v>
      </c>
    </row>
    <row r="124" spans="1:65" s="2" customFormat="1" ht="39">
      <c r="A124" s="187"/>
      <c r="B124" s="32"/>
      <c r="C124" s="187"/>
      <c r="D124" s="145" t="s">
        <v>123</v>
      </c>
      <c r="E124" s="187"/>
      <c r="F124" s="146" t="s">
        <v>179</v>
      </c>
      <c r="G124" s="187"/>
      <c r="H124" s="187"/>
      <c r="I124" s="147"/>
      <c r="J124" s="187"/>
      <c r="K124" s="187"/>
      <c r="L124" s="32"/>
      <c r="M124" s="148"/>
      <c r="N124" s="149"/>
      <c r="O124" s="52"/>
      <c r="P124" s="52"/>
      <c r="Q124" s="52"/>
      <c r="R124" s="52"/>
      <c r="S124" s="52"/>
      <c r="T124" s="53"/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87"/>
      <c r="AE124" s="187"/>
      <c r="AT124" s="16" t="s">
        <v>123</v>
      </c>
      <c r="AU124" s="16" t="s">
        <v>76</v>
      </c>
    </row>
    <row r="125" spans="1:65" s="2" customFormat="1">
      <c r="A125" s="187"/>
      <c r="B125" s="32"/>
      <c r="C125" s="187"/>
      <c r="D125" s="150" t="s">
        <v>125</v>
      </c>
      <c r="E125" s="187"/>
      <c r="F125" s="151" t="s">
        <v>180</v>
      </c>
      <c r="G125" s="187"/>
      <c r="H125" s="187"/>
      <c r="I125" s="147"/>
      <c r="J125" s="187"/>
      <c r="K125" s="187"/>
      <c r="L125" s="32"/>
      <c r="M125" s="148"/>
      <c r="N125" s="149"/>
      <c r="O125" s="52"/>
      <c r="P125" s="52"/>
      <c r="Q125" s="52"/>
      <c r="R125" s="52"/>
      <c r="S125" s="52"/>
      <c r="T125" s="53"/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T125" s="16" t="s">
        <v>125</v>
      </c>
      <c r="AU125" s="16" t="s">
        <v>76</v>
      </c>
    </row>
    <row r="126" spans="1:65" s="13" customFormat="1">
      <c r="B126" s="152"/>
      <c r="D126" s="145" t="s">
        <v>127</v>
      </c>
      <c r="F126" s="154" t="s">
        <v>669</v>
      </c>
      <c r="H126" s="155">
        <v>22.06</v>
      </c>
      <c r="I126" s="156"/>
      <c r="L126" s="152"/>
      <c r="M126" s="157"/>
      <c r="N126" s="158"/>
      <c r="O126" s="158"/>
      <c r="P126" s="158"/>
      <c r="Q126" s="158"/>
      <c r="R126" s="158"/>
      <c r="S126" s="158"/>
      <c r="T126" s="159"/>
      <c r="AT126" s="153" t="s">
        <v>127</v>
      </c>
      <c r="AU126" s="153" t="s">
        <v>76</v>
      </c>
      <c r="AV126" s="13" t="s">
        <v>76</v>
      </c>
      <c r="AW126" s="13" t="s">
        <v>4</v>
      </c>
      <c r="AX126" s="13" t="s">
        <v>74</v>
      </c>
      <c r="AY126" s="153" t="s">
        <v>113</v>
      </c>
    </row>
    <row r="127" spans="1:65" s="2" customFormat="1" ht="24.2" customHeight="1">
      <c r="A127" s="187"/>
      <c r="B127" s="131"/>
      <c r="C127" s="132" t="s">
        <v>182</v>
      </c>
      <c r="D127" s="132" t="s">
        <v>116</v>
      </c>
      <c r="E127" s="133" t="s">
        <v>183</v>
      </c>
      <c r="F127" s="134" t="s">
        <v>184</v>
      </c>
      <c r="G127" s="135" t="s">
        <v>172</v>
      </c>
      <c r="H127" s="136">
        <v>2.206</v>
      </c>
      <c r="I127" s="137"/>
      <c r="J127" s="138">
        <f>ROUND(I127*H127,2)</f>
        <v>0</v>
      </c>
      <c r="K127" s="134" t="s">
        <v>120</v>
      </c>
      <c r="L127" s="32"/>
      <c r="M127" s="139" t="s">
        <v>3</v>
      </c>
      <c r="N127" s="140" t="s">
        <v>40</v>
      </c>
      <c r="O127" s="52"/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  <c r="AR127" s="143" t="s">
        <v>121</v>
      </c>
      <c r="AT127" s="143" t="s">
        <v>116</v>
      </c>
      <c r="AU127" s="143" t="s">
        <v>76</v>
      </c>
      <c r="AY127" s="16" t="s">
        <v>113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6" t="s">
        <v>74</v>
      </c>
      <c r="BK127" s="144">
        <f>ROUND(I127*H127,2)</f>
        <v>0</v>
      </c>
      <c r="BL127" s="16" t="s">
        <v>121</v>
      </c>
      <c r="BM127" s="143" t="s">
        <v>185</v>
      </c>
    </row>
    <row r="128" spans="1:65" s="2" customFormat="1" ht="19.5">
      <c r="A128" s="187"/>
      <c r="B128" s="32"/>
      <c r="C128" s="187"/>
      <c r="D128" s="145" t="s">
        <v>123</v>
      </c>
      <c r="E128" s="187"/>
      <c r="F128" s="146" t="s">
        <v>186</v>
      </c>
      <c r="G128" s="187"/>
      <c r="H128" s="187"/>
      <c r="I128" s="147"/>
      <c r="J128" s="187"/>
      <c r="K128" s="187"/>
      <c r="L128" s="32"/>
      <c r="M128" s="148"/>
      <c r="N128" s="149"/>
      <c r="O128" s="52"/>
      <c r="P128" s="52"/>
      <c r="Q128" s="52"/>
      <c r="R128" s="52"/>
      <c r="S128" s="52"/>
      <c r="T128" s="53"/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T128" s="16" t="s">
        <v>123</v>
      </c>
      <c r="AU128" s="16" t="s">
        <v>76</v>
      </c>
    </row>
    <row r="129" spans="1:65" s="2" customFormat="1">
      <c r="A129" s="187"/>
      <c r="B129" s="32"/>
      <c r="C129" s="187"/>
      <c r="D129" s="150" t="s">
        <v>125</v>
      </c>
      <c r="E129" s="187"/>
      <c r="F129" s="151" t="s">
        <v>187</v>
      </c>
      <c r="G129" s="187"/>
      <c r="H129" s="187"/>
      <c r="I129" s="147"/>
      <c r="J129" s="187"/>
      <c r="K129" s="187"/>
      <c r="L129" s="32"/>
      <c r="M129" s="148"/>
      <c r="N129" s="149"/>
      <c r="O129" s="52"/>
      <c r="P129" s="52"/>
      <c r="Q129" s="52"/>
      <c r="R129" s="52"/>
      <c r="S129" s="52"/>
      <c r="T129" s="53"/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T129" s="16" t="s">
        <v>125</v>
      </c>
      <c r="AU129" s="16" t="s">
        <v>76</v>
      </c>
    </row>
    <row r="130" spans="1:65" s="2" customFormat="1" ht="24.2" customHeight="1">
      <c r="A130" s="187"/>
      <c r="B130" s="131"/>
      <c r="C130" s="132" t="s">
        <v>188</v>
      </c>
      <c r="D130" s="132" t="s">
        <v>116</v>
      </c>
      <c r="E130" s="133" t="s">
        <v>189</v>
      </c>
      <c r="F130" s="134" t="s">
        <v>190</v>
      </c>
      <c r="G130" s="135" t="s">
        <v>172</v>
      </c>
      <c r="H130" s="136">
        <v>30.884</v>
      </c>
      <c r="I130" s="137"/>
      <c r="J130" s="138">
        <f>ROUND(I130*H130,2)</f>
        <v>0</v>
      </c>
      <c r="K130" s="134" t="s">
        <v>120</v>
      </c>
      <c r="L130" s="32"/>
      <c r="M130" s="139" t="s">
        <v>3</v>
      </c>
      <c r="N130" s="140" t="s">
        <v>40</v>
      </c>
      <c r="O130" s="52"/>
      <c r="P130" s="141">
        <f>O130*H130</f>
        <v>0</v>
      </c>
      <c r="Q130" s="141">
        <v>0</v>
      </c>
      <c r="R130" s="141">
        <f>Q130*H130</f>
        <v>0</v>
      </c>
      <c r="S130" s="141">
        <v>0</v>
      </c>
      <c r="T130" s="142">
        <f>S130*H130</f>
        <v>0</v>
      </c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R130" s="143" t="s">
        <v>121</v>
      </c>
      <c r="AT130" s="143" t="s">
        <v>116</v>
      </c>
      <c r="AU130" s="143" t="s">
        <v>76</v>
      </c>
      <c r="AY130" s="16" t="s">
        <v>113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6" t="s">
        <v>74</v>
      </c>
      <c r="BK130" s="144">
        <f>ROUND(I130*H130,2)</f>
        <v>0</v>
      </c>
      <c r="BL130" s="16" t="s">
        <v>121</v>
      </c>
      <c r="BM130" s="143" t="s">
        <v>191</v>
      </c>
    </row>
    <row r="131" spans="1:65" s="2" customFormat="1" ht="29.25">
      <c r="A131" s="187"/>
      <c r="B131" s="32"/>
      <c r="C131" s="187"/>
      <c r="D131" s="145" t="s">
        <v>123</v>
      </c>
      <c r="E131" s="187"/>
      <c r="F131" s="146" t="s">
        <v>192</v>
      </c>
      <c r="G131" s="187"/>
      <c r="H131" s="187"/>
      <c r="I131" s="147"/>
      <c r="J131" s="187"/>
      <c r="K131" s="187"/>
      <c r="L131" s="32"/>
      <c r="M131" s="148"/>
      <c r="N131" s="149"/>
      <c r="O131" s="52"/>
      <c r="P131" s="52"/>
      <c r="Q131" s="52"/>
      <c r="R131" s="52"/>
      <c r="S131" s="52"/>
      <c r="T131" s="53"/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T131" s="16" t="s">
        <v>123</v>
      </c>
      <c r="AU131" s="16" t="s">
        <v>76</v>
      </c>
    </row>
    <row r="132" spans="1:65" s="2" customFormat="1">
      <c r="A132" s="187"/>
      <c r="B132" s="32"/>
      <c r="C132" s="187"/>
      <c r="D132" s="150" t="s">
        <v>125</v>
      </c>
      <c r="E132" s="187"/>
      <c r="F132" s="151" t="s">
        <v>193</v>
      </c>
      <c r="G132" s="187"/>
      <c r="H132" s="187"/>
      <c r="I132" s="147"/>
      <c r="J132" s="187"/>
      <c r="K132" s="187"/>
      <c r="L132" s="32"/>
      <c r="M132" s="148"/>
      <c r="N132" s="149"/>
      <c r="O132" s="52"/>
      <c r="P132" s="52"/>
      <c r="Q132" s="52"/>
      <c r="R132" s="52"/>
      <c r="S132" s="52"/>
      <c r="T132" s="53"/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T132" s="16" t="s">
        <v>125</v>
      </c>
      <c r="AU132" s="16" t="s">
        <v>76</v>
      </c>
    </row>
    <row r="133" spans="1:65" s="13" customFormat="1">
      <c r="B133" s="152"/>
      <c r="D133" s="145" t="s">
        <v>127</v>
      </c>
      <c r="F133" s="154" t="s">
        <v>670</v>
      </c>
      <c r="H133" s="155">
        <v>30.884</v>
      </c>
      <c r="I133" s="156"/>
      <c r="L133" s="152"/>
      <c r="M133" s="157"/>
      <c r="N133" s="158"/>
      <c r="O133" s="158"/>
      <c r="P133" s="158"/>
      <c r="Q133" s="158"/>
      <c r="R133" s="158"/>
      <c r="S133" s="158"/>
      <c r="T133" s="159"/>
      <c r="AT133" s="153" t="s">
        <v>127</v>
      </c>
      <c r="AU133" s="153" t="s">
        <v>76</v>
      </c>
      <c r="AV133" s="13" t="s">
        <v>76</v>
      </c>
      <c r="AW133" s="13" t="s">
        <v>4</v>
      </c>
      <c r="AX133" s="13" t="s">
        <v>74</v>
      </c>
      <c r="AY133" s="153" t="s">
        <v>113</v>
      </c>
    </row>
    <row r="134" spans="1:65" s="2" customFormat="1" ht="44.25" customHeight="1">
      <c r="A134" s="187"/>
      <c r="B134" s="131"/>
      <c r="C134" s="132" t="s">
        <v>9</v>
      </c>
      <c r="D134" s="132" t="s">
        <v>116</v>
      </c>
      <c r="E134" s="133" t="s">
        <v>195</v>
      </c>
      <c r="F134" s="134" t="s">
        <v>196</v>
      </c>
      <c r="G134" s="135" t="s">
        <v>172</v>
      </c>
      <c r="H134" s="136">
        <v>2.206</v>
      </c>
      <c r="I134" s="137"/>
      <c r="J134" s="138">
        <f>ROUND(I134*H134,2)</f>
        <v>0</v>
      </c>
      <c r="K134" s="134" t="s">
        <v>120</v>
      </c>
      <c r="L134" s="32"/>
      <c r="M134" s="139" t="s">
        <v>3</v>
      </c>
      <c r="N134" s="140" t="s">
        <v>40</v>
      </c>
      <c r="O134" s="52"/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R134" s="143" t="s">
        <v>121</v>
      </c>
      <c r="AT134" s="143" t="s">
        <v>116</v>
      </c>
      <c r="AU134" s="143" t="s">
        <v>76</v>
      </c>
      <c r="AY134" s="16" t="s">
        <v>113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6" t="s">
        <v>74</v>
      </c>
      <c r="BK134" s="144">
        <f>ROUND(I134*H134,2)</f>
        <v>0</v>
      </c>
      <c r="BL134" s="16" t="s">
        <v>121</v>
      </c>
      <c r="BM134" s="143" t="s">
        <v>197</v>
      </c>
    </row>
    <row r="135" spans="1:65" s="2" customFormat="1" ht="29.25">
      <c r="A135" s="187"/>
      <c r="B135" s="32"/>
      <c r="C135" s="187"/>
      <c r="D135" s="145" t="s">
        <v>123</v>
      </c>
      <c r="E135" s="187"/>
      <c r="F135" s="146" t="s">
        <v>198</v>
      </c>
      <c r="G135" s="187"/>
      <c r="H135" s="187"/>
      <c r="I135" s="147"/>
      <c r="J135" s="187"/>
      <c r="K135" s="187"/>
      <c r="L135" s="32"/>
      <c r="M135" s="148"/>
      <c r="N135" s="149"/>
      <c r="O135" s="52"/>
      <c r="P135" s="52"/>
      <c r="Q135" s="52"/>
      <c r="R135" s="52"/>
      <c r="S135" s="52"/>
      <c r="T135" s="53"/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T135" s="16" t="s">
        <v>123</v>
      </c>
      <c r="AU135" s="16" t="s">
        <v>76</v>
      </c>
    </row>
    <row r="136" spans="1:65" s="2" customFormat="1">
      <c r="A136" s="187"/>
      <c r="B136" s="32"/>
      <c r="C136" s="187"/>
      <c r="D136" s="150" t="s">
        <v>125</v>
      </c>
      <c r="E136" s="187"/>
      <c r="F136" s="151" t="s">
        <v>199</v>
      </c>
      <c r="G136" s="187"/>
      <c r="H136" s="187"/>
      <c r="I136" s="147"/>
      <c r="J136" s="187"/>
      <c r="K136" s="187"/>
      <c r="L136" s="32"/>
      <c r="M136" s="148"/>
      <c r="N136" s="149"/>
      <c r="O136" s="52"/>
      <c r="P136" s="52"/>
      <c r="Q136" s="52"/>
      <c r="R136" s="52"/>
      <c r="S136" s="52"/>
      <c r="T136" s="53"/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T136" s="16" t="s">
        <v>125</v>
      </c>
      <c r="AU136" s="16" t="s">
        <v>76</v>
      </c>
    </row>
    <row r="137" spans="1:65" s="12" customFormat="1" ht="25.9" customHeight="1">
      <c r="B137" s="118"/>
      <c r="D137" s="119" t="s">
        <v>68</v>
      </c>
      <c r="E137" s="120" t="s">
        <v>200</v>
      </c>
      <c r="F137" s="120" t="s">
        <v>201</v>
      </c>
      <c r="I137" s="121"/>
      <c r="J137" s="122">
        <f>BK137</f>
        <v>0</v>
      </c>
      <c r="L137" s="118"/>
      <c r="M137" s="123"/>
      <c r="N137" s="124"/>
      <c r="O137" s="124"/>
      <c r="P137" s="125">
        <f>P138+P149+P174+P202+P238+P243+P258+P272+P288+P320+P364+P367</f>
        <v>0</v>
      </c>
      <c r="Q137" s="124"/>
      <c r="R137" s="125">
        <f>R138+R149+R174+R202+R238+R243+R258+R272+R288+R320+R364+R367</f>
        <v>0.99557642999999996</v>
      </c>
      <c r="S137" s="124"/>
      <c r="T137" s="126">
        <f>T138+T149+T174+T202+T238+T243+T258+T272+T288+T320+T364+T367</f>
        <v>8.2846139999999999E-2</v>
      </c>
      <c r="AR137" s="119" t="s">
        <v>76</v>
      </c>
      <c r="AT137" s="127" t="s">
        <v>68</v>
      </c>
      <c r="AU137" s="127" t="s">
        <v>69</v>
      </c>
      <c r="AY137" s="119" t="s">
        <v>113</v>
      </c>
      <c r="BK137" s="128">
        <f>BK138+BK149+BK174+BK202+BK238+BK243+BK258+BK272+BK288+BK320+BK364+BK367</f>
        <v>0</v>
      </c>
    </row>
    <row r="138" spans="1:65" s="12" customFormat="1" ht="22.9" customHeight="1">
      <c r="B138" s="118"/>
      <c r="D138" s="119" t="s">
        <v>68</v>
      </c>
      <c r="E138" s="129" t="s">
        <v>202</v>
      </c>
      <c r="F138" s="129" t="s">
        <v>203</v>
      </c>
      <c r="I138" s="121"/>
      <c r="J138" s="130">
        <f>BK138</f>
        <v>0</v>
      </c>
      <c r="L138" s="118"/>
      <c r="M138" s="123"/>
      <c r="N138" s="124"/>
      <c r="O138" s="124"/>
      <c r="P138" s="125">
        <f>SUM(P139:P148)</f>
        <v>0</v>
      </c>
      <c r="Q138" s="124"/>
      <c r="R138" s="125">
        <f>SUM(R139:R148)</f>
        <v>9.0180000000000017E-3</v>
      </c>
      <c r="S138" s="124"/>
      <c r="T138" s="126">
        <f>SUM(T139:T148)</f>
        <v>0</v>
      </c>
      <c r="AR138" s="119" t="s">
        <v>76</v>
      </c>
      <c r="AT138" s="127" t="s">
        <v>68</v>
      </c>
      <c r="AU138" s="127" t="s">
        <v>74</v>
      </c>
      <c r="AY138" s="119" t="s">
        <v>113</v>
      </c>
      <c r="BK138" s="128">
        <f>SUM(BK139:BK148)</f>
        <v>0</v>
      </c>
    </row>
    <row r="139" spans="1:65" s="2" customFormat="1" ht="33" customHeight="1">
      <c r="A139" s="187"/>
      <c r="B139" s="131"/>
      <c r="C139" s="132" t="s">
        <v>204</v>
      </c>
      <c r="D139" s="132" t="s">
        <v>116</v>
      </c>
      <c r="E139" s="133" t="s">
        <v>205</v>
      </c>
      <c r="F139" s="134" t="s">
        <v>206</v>
      </c>
      <c r="G139" s="135" t="s">
        <v>119</v>
      </c>
      <c r="H139" s="136">
        <v>18.036000000000001</v>
      </c>
      <c r="I139" s="137"/>
      <c r="J139" s="138">
        <f>ROUND(I139*H139,2)</f>
        <v>0</v>
      </c>
      <c r="K139" s="134" t="s">
        <v>120</v>
      </c>
      <c r="L139" s="32"/>
      <c r="M139" s="139" t="s">
        <v>3</v>
      </c>
      <c r="N139" s="140" t="s">
        <v>40</v>
      </c>
      <c r="O139" s="52"/>
      <c r="P139" s="141">
        <f>O139*H139</f>
        <v>0</v>
      </c>
      <c r="Q139" s="141">
        <v>5.0000000000000001E-4</v>
      </c>
      <c r="R139" s="141">
        <f>Q139*H139</f>
        <v>9.0180000000000017E-3</v>
      </c>
      <c r="S139" s="141">
        <v>0</v>
      </c>
      <c r="T139" s="142">
        <f>S139*H139</f>
        <v>0</v>
      </c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R139" s="143" t="s">
        <v>207</v>
      </c>
      <c r="AT139" s="143" t="s">
        <v>116</v>
      </c>
      <c r="AU139" s="143" t="s">
        <v>76</v>
      </c>
      <c r="AY139" s="16" t="s">
        <v>113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6" t="s">
        <v>74</v>
      </c>
      <c r="BK139" s="144">
        <f>ROUND(I139*H139,2)</f>
        <v>0</v>
      </c>
      <c r="BL139" s="16" t="s">
        <v>207</v>
      </c>
      <c r="BM139" s="143" t="s">
        <v>208</v>
      </c>
    </row>
    <row r="140" spans="1:65" s="2" customFormat="1" ht="19.5">
      <c r="A140" s="187"/>
      <c r="B140" s="32"/>
      <c r="C140" s="187"/>
      <c r="D140" s="145" t="s">
        <v>123</v>
      </c>
      <c r="E140" s="187"/>
      <c r="F140" s="146" t="s">
        <v>209</v>
      </c>
      <c r="G140" s="187"/>
      <c r="H140" s="187"/>
      <c r="I140" s="147"/>
      <c r="J140" s="187"/>
      <c r="K140" s="187"/>
      <c r="L140" s="32"/>
      <c r="M140" s="148"/>
      <c r="N140" s="149"/>
      <c r="O140" s="52"/>
      <c r="P140" s="52"/>
      <c r="Q140" s="52"/>
      <c r="R140" s="52"/>
      <c r="S140" s="52"/>
      <c r="T140" s="53"/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T140" s="16" t="s">
        <v>123</v>
      </c>
      <c r="AU140" s="16" t="s">
        <v>76</v>
      </c>
    </row>
    <row r="141" spans="1:65" s="2" customFormat="1">
      <c r="A141" s="187"/>
      <c r="B141" s="32"/>
      <c r="C141" s="187"/>
      <c r="D141" s="150" t="s">
        <v>125</v>
      </c>
      <c r="E141" s="187"/>
      <c r="F141" s="151" t="s">
        <v>210</v>
      </c>
      <c r="G141" s="187"/>
      <c r="H141" s="187"/>
      <c r="I141" s="147"/>
      <c r="J141" s="187"/>
      <c r="K141" s="187"/>
      <c r="L141" s="32"/>
      <c r="M141" s="148"/>
      <c r="N141" s="149"/>
      <c r="O141" s="52"/>
      <c r="P141" s="52"/>
      <c r="Q141" s="52"/>
      <c r="R141" s="52"/>
      <c r="S141" s="52"/>
      <c r="T141" s="53"/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T141" s="16" t="s">
        <v>125</v>
      </c>
      <c r="AU141" s="16" t="s">
        <v>76</v>
      </c>
    </row>
    <row r="142" spans="1:65" s="13" customFormat="1">
      <c r="B142" s="152"/>
      <c r="D142" s="145" t="s">
        <v>127</v>
      </c>
      <c r="E142" s="153" t="s">
        <v>3</v>
      </c>
      <c r="F142" s="154" t="s">
        <v>668</v>
      </c>
      <c r="H142" s="155">
        <v>18.036000000000001</v>
      </c>
      <c r="I142" s="156"/>
      <c r="L142" s="152"/>
      <c r="M142" s="157"/>
      <c r="N142" s="158"/>
      <c r="O142" s="158"/>
      <c r="P142" s="158"/>
      <c r="Q142" s="158"/>
      <c r="R142" s="158"/>
      <c r="S142" s="158"/>
      <c r="T142" s="159"/>
      <c r="AT142" s="153" t="s">
        <v>127</v>
      </c>
      <c r="AU142" s="153" t="s">
        <v>76</v>
      </c>
      <c r="AV142" s="13" t="s">
        <v>76</v>
      </c>
      <c r="AW142" s="13" t="s">
        <v>31</v>
      </c>
      <c r="AX142" s="13" t="s">
        <v>74</v>
      </c>
      <c r="AY142" s="153" t="s">
        <v>113</v>
      </c>
    </row>
    <row r="143" spans="1:65" s="2" customFormat="1" ht="37.9" customHeight="1">
      <c r="A143" s="187"/>
      <c r="B143" s="131"/>
      <c r="C143" s="132" t="s">
        <v>211</v>
      </c>
      <c r="D143" s="132" t="s">
        <v>116</v>
      </c>
      <c r="E143" s="133" t="s">
        <v>212</v>
      </c>
      <c r="F143" s="134" t="s">
        <v>213</v>
      </c>
      <c r="G143" s="135" t="s">
        <v>172</v>
      </c>
      <c r="H143" s="136">
        <v>8.9999999999999993E-3</v>
      </c>
      <c r="I143" s="137"/>
      <c r="J143" s="138">
        <f>ROUND(I143*H143,2)</f>
        <v>0</v>
      </c>
      <c r="K143" s="134" t="s">
        <v>120</v>
      </c>
      <c r="L143" s="32"/>
      <c r="M143" s="139" t="s">
        <v>3</v>
      </c>
      <c r="N143" s="140" t="s">
        <v>40</v>
      </c>
      <c r="O143" s="52"/>
      <c r="P143" s="141">
        <f>O143*H143</f>
        <v>0</v>
      </c>
      <c r="Q143" s="141">
        <v>0</v>
      </c>
      <c r="R143" s="141">
        <f>Q143*H143</f>
        <v>0</v>
      </c>
      <c r="S143" s="141">
        <v>0</v>
      </c>
      <c r="T143" s="142">
        <f>S143*H143</f>
        <v>0</v>
      </c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87"/>
      <c r="AE143" s="187"/>
      <c r="AR143" s="143" t="s">
        <v>207</v>
      </c>
      <c r="AT143" s="143" t="s">
        <v>116</v>
      </c>
      <c r="AU143" s="143" t="s">
        <v>76</v>
      </c>
      <c r="AY143" s="16" t="s">
        <v>113</v>
      </c>
      <c r="BE143" s="144">
        <f>IF(N143="základní",J143,0)</f>
        <v>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6" t="s">
        <v>74</v>
      </c>
      <c r="BK143" s="144">
        <f>ROUND(I143*H143,2)</f>
        <v>0</v>
      </c>
      <c r="BL143" s="16" t="s">
        <v>207</v>
      </c>
      <c r="BM143" s="143" t="s">
        <v>214</v>
      </c>
    </row>
    <row r="144" spans="1:65" s="2" customFormat="1" ht="39">
      <c r="A144" s="187"/>
      <c r="B144" s="32"/>
      <c r="C144" s="187"/>
      <c r="D144" s="145" t="s">
        <v>123</v>
      </c>
      <c r="E144" s="187"/>
      <c r="F144" s="146" t="s">
        <v>215</v>
      </c>
      <c r="G144" s="187"/>
      <c r="H144" s="187"/>
      <c r="I144" s="147"/>
      <c r="J144" s="187"/>
      <c r="K144" s="187"/>
      <c r="L144" s="32"/>
      <c r="M144" s="148"/>
      <c r="N144" s="149"/>
      <c r="O144" s="52"/>
      <c r="P144" s="52"/>
      <c r="Q144" s="52"/>
      <c r="R144" s="52"/>
      <c r="S144" s="52"/>
      <c r="T144" s="53"/>
      <c r="U144" s="187"/>
      <c r="V144" s="187"/>
      <c r="W144" s="187"/>
      <c r="X144" s="187"/>
      <c r="Y144" s="187"/>
      <c r="Z144" s="187"/>
      <c r="AA144" s="187"/>
      <c r="AB144" s="187"/>
      <c r="AC144" s="187"/>
      <c r="AD144" s="187"/>
      <c r="AE144" s="187"/>
      <c r="AT144" s="16" t="s">
        <v>123</v>
      </c>
      <c r="AU144" s="16" t="s">
        <v>76</v>
      </c>
    </row>
    <row r="145" spans="1:65" s="2" customFormat="1">
      <c r="A145" s="187"/>
      <c r="B145" s="32"/>
      <c r="C145" s="187"/>
      <c r="D145" s="150" t="s">
        <v>125</v>
      </c>
      <c r="E145" s="187"/>
      <c r="F145" s="151" t="s">
        <v>216</v>
      </c>
      <c r="G145" s="187"/>
      <c r="H145" s="187"/>
      <c r="I145" s="147"/>
      <c r="J145" s="187"/>
      <c r="K145" s="187"/>
      <c r="L145" s="32"/>
      <c r="M145" s="148"/>
      <c r="N145" s="149"/>
      <c r="O145" s="52"/>
      <c r="P145" s="52"/>
      <c r="Q145" s="52"/>
      <c r="R145" s="52"/>
      <c r="S145" s="52"/>
      <c r="T145" s="53"/>
      <c r="U145" s="187"/>
      <c r="V145" s="187"/>
      <c r="W145" s="187"/>
      <c r="X145" s="187"/>
      <c r="Y145" s="187"/>
      <c r="Z145" s="187"/>
      <c r="AA145" s="187"/>
      <c r="AB145" s="187"/>
      <c r="AC145" s="187"/>
      <c r="AD145" s="187"/>
      <c r="AE145" s="187"/>
      <c r="AT145" s="16" t="s">
        <v>125</v>
      </c>
      <c r="AU145" s="16" t="s">
        <v>76</v>
      </c>
    </row>
    <row r="146" spans="1:65" s="2" customFormat="1" ht="33" customHeight="1">
      <c r="A146" s="187"/>
      <c r="B146" s="131"/>
      <c r="C146" s="132" t="s">
        <v>217</v>
      </c>
      <c r="D146" s="132" t="s">
        <v>116</v>
      </c>
      <c r="E146" s="133" t="s">
        <v>218</v>
      </c>
      <c r="F146" s="134" t="s">
        <v>219</v>
      </c>
      <c r="G146" s="135" t="s">
        <v>172</v>
      </c>
      <c r="H146" s="136">
        <v>8.9999999999999993E-3</v>
      </c>
      <c r="I146" s="137"/>
      <c r="J146" s="138">
        <f>ROUND(I146*H146,2)</f>
        <v>0</v>
      </c>
      <c r="K146" s="134" t="s">
        <v>120</v>
      </c>
      <c r="L146" s="32"/>
      <c r="M146" s="139" t="s">
        <v>3</v>
      </c>
      <c r="N146" s="140" t="s">
        <v>40</v>
      </c>
      <c r="O146" s="52"/>
      <c r="P146" s="141">
        <f>O146*H146</f>
        <v>0</v>
      </c>
      <c r="Q146" s="141">
        <v>0</v>
      </c>
      <c r="R146" s="141">
        <f>Q146*H146</f>
        <v>0</v>
      </c>
      <c r="S146" s="141">
        <v>0</v>
      </c>
      <c r="T146" s="142">
        <f>S146*H146</f>
        <v>0</v>
      </c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87"/>
      <c r="AE146" s="187"/>
      <c r="AR146" s="143" t="s">
        <v>207</v>
      </c>
      <c r="AT146" s="143" t="s">
        <v>116</v>
      </c>
      <c r="AU146" s="143" t="s">
        <v>76</v>
      </c>
      <c r="AY146" s="16" t="s">
        <v>113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6" t="s">
        <v>74</v>
      </c>
      <c r="BK146" s="144">
        <f>ROUND(I146*H146,2)</f>
        <v>0</v>
      </c>
      <c r="BL146" s="16" t="s">
        <v>207</v>
      </c>
      <c r="BM146" s="143" t="s">
        <v>220</v>
      </c>
    </row>
    <row r="147" spans="1:65" s="2" customFormat="1" ht="39">
      <c r="A147" s="187"/>
      <c r="B147" s="32"/>
      <c r="C147" s="187"/>
      <c r="D147" s="145" t="s">
        <v>123</v>
      </c>
      <c r="E147" s="187"/>
      <c r="F147" s="146" t="s">
        <v>221</v>
      </c>
      <c r="G147" s="187"/>
      <c r="H147" s="187"/>
      <c r="I147" s="147"/>
      <c r="J147" s="187"/>
      <c r="K147" s="187"/>
      <c r="L147" s="32"/>
      <c r="M147" s="148"/>
      <c r="N147" s="149"/>
      <c r="O147" s="52"/>
      <c r="P147" s="52"/>
      <c r="Q147" s="52"/>
      <c r="R147" s="52"/>
      <c r="S147" s="52"/>
      <c r="T147" s="53"/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  <c r="AT147" s="16" t="s">
        <v>123</v>
      </c>
      <c r="AU147" s="16" t="s">
        <v>76</v>
      </c>
    </row>
    <row r="148" spans="1:65" s="2" customFormat="1">
      <c r="A148" s="187"/>
      <c r="B148" s="32"/>
      <c r="C148" s="187"/>
      <c r="D148" s="150" t="s">
        <v>125</v>
      </c>
      <c r="E148" s="187"/>
      <c r="F148" s="151" t="s">
        <v>222</v>
      </c>
      <c r="G148" s="187"/>
      <c r="H148" s="187"/>
      <c r="I148" s="147"/>
      <c r="J148" s="187"/>
      <c r="K148" s="187"/>
      <c r="L148" s="32"/>
      <c r="M148" s="148"/>
      <c r="N148" s="149"/>
      <c r="O148" s="52"/>
      <c r="P148" s="52"/>
      <c r="Q148" s="52"/>
      <c r="R148" s="52"/>
      <c r="S148" s="52"/>
      <c r="T148" s="53"/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T148" s="16" t="s">
        <v>125</v>
      </c>
      <c r="AU148" s="16" t="s">
        <v>76</v>
      </c>
    </row>
    <row r="149" spans="1:65" s="12" customFormat="1" ht="22.9" customHeight="1">
      <c r="B149" s="118"/>
      <c r="D149" s="119" t="s">
        <v>68</v>
      </c>
      <c r="E149" s="129" t="s">
        <v>223</v>
      </c>
      <c r="F149" s="129" t="s">
        <v>224</v>
      </c>
      <c r="I149" s="121"/>
      <c r="J149" s="130">
        <f>BK149</f>
        <v>0</v>
      </c>
      <c r="L149" s="118"/>
      <c r="M149" s="123"/>
      <c r="N149" s="124"/>
      <c r="O149" s="124"/>
      <c r="P149" s="125">
        <f>SUM(P150:P173)</f>
        <v>0</v>
      </c>
      <c r="Q149" s="124"/>
      <c r="R149" s="125">
        <f>SUM(R150:R173)</f>
        <v>5.6500000000000005E-3</v>
      </c>
      <c r="S149" s="124"/>
      <c r="T149" s="126">
        <f>SUM(T150:T173)</f>
        <v>4.2849999999999999E-2</v>
      </c>
      <c r="AR149" s="119" t="s">
        <v>76</v>
      </c>
      <c r="AT149" s="127" t="s">
        <v>68</v>
      </c>
      <c r="AU149" s="127" t="s">
        <v>74</v>
      </c>
      <c r="AY149" s="119" t="s">
        <v>113</v>
      </c>
      <c r="BK149" s="128">
        <f>SUM(BK150:BK173)</f>
        <v>0</v>
      </c>
    </row>
    <row r="150" spans="1:65" s="2" customFormat="1" ht="16.5" customHeight="1">
      <c r="A150" s="187"/>
      <c r="B150" s="131"/>
      <c r="C150" s="132" t="s">
        <v>207</v>
      </c>
      <c r="D150" s="132" t="s">
        <v>116</v>
      </c>
      <c r="E150" s="133" t="s">
        <v>225</v>
      </c>
      <c r="F150" s="134" t="s">
        <v>226</v>
      </c>
      <c r="G150" s="135" t="s">
        <v>227</v>
      </c>
      <c r="H150" s="136">
        <v>1</v>
      </c>
      <c r="I150" s="137"/>
      <c r="J150" s="138">
        <f>ROUND(I150*H150,2)</f>
        <v>0</v>
      </c>
      <c r="K150" s="134" t="s">
        <v>120</v>
      </c>
      <c r="L150" s="32"/>
      <c r="M150" s="139" t="s">
        <v>3</v>
      </c>
      <c r="N150" s="140" t="s">
        <v>40</v>
      </c>
      <c r="O150" s="52"/>
      <c r="P150" s="141">
        <f>O150*H150</f>
        <v>0</v>
      </c>
      <c r="Q150" s="141">
        <v>0</v>
      </c>
      <c r="R150" s="141">
        <f>Q150*H150</f>
        <v>0</v>
      </c>
      <c r="S150" s="141">
        <v>0</v>
      </c>
      <c r="T150" s="142">
        <f>S150*H150</f>
        <v>0</v>
      </c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R150" s="143" t="s">
        <v>207</v>
      </c>
      <c r="AT150" s="143" t="s">
        <v>116</v>
      </c>
      <c r="AU150" s="143" t="s">
        <v>76</v>
      </c>
      <c r="AY150" s="16" t="s">
        <v>113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6" t="s">
        <v>74</v>
      </c>
      <c r="BK150" s="144">
        <f>ROUND(I150*H150,2)</f>
        <v>0</v>
      </c>
      <c r="BL150" s="16" t="s">
        <v>207</v>
      </c>
      <c r="BM150" s="143" t="s">
        <v>228</v>
      </c>
    </row>
    <row r="151" spans="1:65" s="2" customFormat="1">
      <c r="A151" s="187"/>
      <c r="B151" s="32"/>
      <c r="C151" s="187"/>
      <c r="D151" s="145" t="s">
        <v>123</v>
      </c>
      <c r="E151" s="187"/>
      <c r="F151" s="146" t="s">
        <v>229</v>
      </c>
      <c r="G151" s="187"/>
      <c r="H151" s="187"/>
      <c r="I151" s="147"/>
      <c r="J151" s="187"/>
      <c r="K151" s="187"/>
      <c r="L151" s="32"/>
      <c r="M151" s="148"/>
      <c r="N151" s="149"/>
      <c r="O151" s="52"/>
      <c r="P151" s="52"/>
      <c r="Q151" s="52"/>
      <c r="R151" s="52"/>
      <c r="S151" s="52"/>
      <c r="T151" s="53"/>
      <c r="U151" s="187"/>
      <c r="V151" s="187"/>
      <c r="W151" s="187"/>
      <c r="X151" s="187"/>
      <c r="Y151" s="187"/>
      <c r="Z151" s="187"/>
      <c r="AA151" s="187"/>
      <c r="AB151" s="187"/>
      <c r="AC151" s="187"/>
      <c r="AD151" s="187"/>
      <c r="AE151" s="187"/>
      <c r="AT151" s="16" t="s">
        <v>123</v>
      </c>
      <c r="AU151" s="16" t="s">
        <v>76</v>
      </c>
    </row>
    <row r="152" spans="1:65" s="2" customFormat="1">
      <c r="A152" s="187"/>
      <c r="B152" s="32"/>
      <c r="C152" s="187"/>
      <c r="D152" s="150" t="s">
        <v>125</v>
      </c>
      <c r="E152" s="187"/>
      <c r="F152" s="151" t="s">
        <v>230</v>
      </c>
      <c r="G152" s="187"/>
      <c r="H152" s="187"/>
      <c r="I152" s="147"/>
      <c r="J152" s="187"/>
      <c r="K152" s="187"/>
      <c r="L152" s="32"/>
      <c r="M152" s="148"/>
      <c r="N152" s="149"/>
      <c r="O152" s="52"/>
      <c r="P152" s="52"/>
      <c r="Q152" s="52"/>
      <c r="R152" s="52"/>
      <c r="S152" s="52"/>
      <c r="T152" s="53"/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87"/>
      <c r="AE152" s="187"/>
      <c r="AT152" s="16" t="s">
        <v>125</v>
      </c>
      <c r="AU152" s="16" t="s">
        <v>76</v>
      </c>
    </row>
    <row r="153" spans="1:65" s="2" customFormat="1" ht="16.5" customHeight="1">
      <c r="A153" s="187"/>
      <c r="B153" s="131"/>
      <c r="C153" s="132" t="s">
        <v>231</v>
      </c>
      <c r="D153" s="132" t="s">
        <v>116</v>
      </c>
      <c r="E153" s="133" t="s">
        <v>232</v>
      </c>
      <c r="F153" s="134" t="s">
        <v>233</v>
      </c>
      <c r="G153" s="135" t="s">
        <v>227</v>
      </c>
      <c r="H153" s="136">
        <v>1</v>
      </c>
      <c r="I153" s="137"/>
      <c r="J153" s="138">
        <f>ROUND(I153*H153,2)</f>
        <v>0</v>
      </c>
      <c r="K153" s="134" t="s">
        <v>120</v>
      </c>
      <c r="L153" s="32"/>
      <c r="M153" s="139" t="s">
        <v>3</v>
      </c>
      <c r="N153" s="140" t="s">
        <v>40</v>
      </c>
      <c r="O153" s="52"/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U153" s="187"/>
      <c r="V153" s="187"/>
      <c r="W153" s="187"/>
      <c r="X153" s="187"/>
      <c r="Y153" s="187"/>
      <c r="Z153" s="187"/>
      <c r="AA153" s="187"/>
      <c r="AB153" s="187"/>
      <c r="AC153" s="187"/>
      <c r="AD153" s="187"/>
      <c r="AE153" s="187"/>
      <c r="AR153" s="143" t="s">
        <v>207</v>
      </c>
      <c r="AT153" s="143" t="s">
        <v>116</v>
      </c>
      <c r="AU153" s="143" t="s">
        <v>76</v>
      </c>
      <c r="AY153" s="16" t="s">
        <v>113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6" t="s">
        <v>74</v>
      </c>
      <c r="BK153" s="144">
        <f>ROUND(I153*H153,2)</f>
        <v>0</v>
      </c>
      <c r="BL153" s="16" t="s">
        <v>207</v>
      </c>
      <c r="BM153" s="143" t="s">
        <v>234</v>
      </c>
    </row>
    <row r="154" spans="1:65" s="2" customFormat="1">
      <c r="A154" s="187"/>
      <c r="B154" s="32"/>
      <c r="C154" s="187"/>
      <c r="D154" s="145" t="s">
        <v>123</v>
      </c>
      <c r="E154" s="187"/>
      <c r="F154" s="146" t="s">
        <v>235</v>
      </c>
      <c r="G154" s="187"/>
      <c r="H154" s="187"/>
      <c r="I154" s="147"/>
      <c r="J154" s="187"/>
      <c r="K154" s="187"/>
      <c r="L154" s="32"/>
      <c r="M154" s="148"/>
      <c r="N154" s="149"/>
      <c r="O154" s="52"/>
      <c r="P154" s="52"/>
      <c r="Q154" s="52"/>
      <c r="R154" s="52"/>
      <c r="S154" s="52"/>
      <c r="T154" s="53"/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87"/>
      <c r="AE154" s="187"/>
      <c r="AT154" s="16" t="s">
        <v>123</v>
      </c>
      <c r="AU154" s="16" t="s">
        <v>76</v>
      </c>
    </row>
    <row r="155" spans="1:65" s="2" customFormat="1">
      <c r="A155" s="187"/>
      <c r="B155" s="32"/>
      <c r="C155" s="187"/>
      <c r="D155" s="150" t="s">
        <v>125</v>
      </c>
      <c r="E155" s="187"/>
      <c r="F155" s="151" t="s">
        <v>236</v>
      </c>
      <c r="G155" s="187"/>
      <c r="H155" s="187"/>
      <c r="I155" s="147"/>
      <c r="J155" s="187"/>
      <c r="K155" s="187"/>
      <c r="L155" s="32"/>
      <c r="M155" s="148"/>
      <c r="N155" s="149"/>
      <c r="O155" s="52"/>
      <c r="P155" s="52"/>
      <c r="Q155" s="52"/>
      <c r="R155" s="52"/>
      <c r="S155" s="52"/>
      <c r="T155" s="53"/>
      <c r="U155" s="187"/>
      <c r="V155" s="187"/>
      <c r="W155" s="187"/>
      <c r="X155" s="187"/>
      <c r="Y155" s="187"/>
      <c r="Z155" s="187"/>
      <c r="AA155" s="187"/>
      <c r="AB155" s="187"/>
      <c r="AC155" s="187"/>
      <c r="AD155" s="187"/>
      <c r="AE155" s="187"/>
      <c r="AT155" s="16" t="s">
        <v>125</v>
      </c>
      <c r="AU155" s="16" t="s">
        <v>76</v>
      </c>
    </row>
    <row r="156" spans="1:65" s="2" customFormat="1" ht="16.5" customHeight="1">
      <c r="A156" s="187"/>
      <c r="B156" s="131"/>
      <c r="C156" s="132" t="s">
        <v>237</v>
      </c>
      <c r="D156" s="132" t="s">
        <v>116</v>
      </c>
      <c r="E156" s="133" t="s">
        <v>238</v>
      </c>
      <c r="F156" s="134" t="s">
        <v>239</v>
      </c>
      <c r="G156" s="135" t="s">
        <v>227</v>
      </c>
      <c r="H156" s="136">
        <v>1</v>
      </c>
      <c r="I156" s="137"/>
      <c r="J156" s="138">
        <f>ROUND(I156*H156,2)</f>
        <v>0</v>
      </c>
      <c r="K156" s="134" t="s">
        <v>120</v>
      </c>
      <c r="L156" s="32"/>
      <c r="M156" s="139" t="s">
        <v>3</v>
      </c>
      <c r="N156" s="140" t="s">
        <v>40</v>
      </c>
      <c r="O156" s="52"/>
      <c r="P156" s="141">
        <f>O156*H156</f>
        <v>0</v>
      </c>
      <c r="Q156" s="141">
        <v>2.7E-4</v>
      </c>
      <c r="R156" s="141">
        <f>Q156*H156</f>
        <v>2.7E-4</v>
      </c>
      <c r="S156" s="141">
        <v>0</v>
      </c>
      <c r="T156" s="142">
        <f>S156*H156</f>
        <v>0</v>
      </c>
      <c r="U156" s="187"/>
      <c r="V156" s="187"/>
      <c r="W156" s="187"/>
      <c r="X156" s="187"/>
      <c r="Y156" s="187"/>
      <c r="Z156" s="187"/>
      <c r="AA156" s="187"/>
      <c r="AB156" s="187"/>
      <c r="AC156" s="187"/>
      <c r="AD156" s="187"/>
      <c r="AE156" s="187"/>
      <c r="AR156" s="143" t="s">
        <v>207</v>
      </c>
      <c r="AT156" s="143" t="s">
        <v>116</v>
      </c>
      <c r="AU156" s="143" t="s">
        <v>76</v>
      </c>
      <c r="AY156" s="16" t="s">
        <v>113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6" t="s">
        <v>74</v>
      </c>
      <c r="BK156" s="144">
        <f>ROUND(I156*H156,2)</f>
        <v>0</v>
      </c>
      <c r="BL156" s="16" t="s">
        <v>207</v>
      </c>
      <c r="BM156" s="143" t="s">
        <v>240</v>
      </c>
    </row>
    <row r="157" spans="1:65" s="2" customFormat="1" ht="19.5">
      <c r="A157" s="187"/>
      <c r="B157" s="32"/>
      <c r="C157" s="187"/>
      <c r="D157" s="145" t="s">
        <v>123</v>
      </c>
      <c r="E157" s="187"/>
      <c r="F157" s="146" t="s">
        <v>241</v>
      </c>
      <c r="G157" s="187"/>
      <c r="H157" s="187"/>
      <c r="I157" s="147"/>
      <c r="J157" s="187"/>
      <c r="K157" s="187"/>
      <c r="L157" s="32"/>
      <c r="M157" s="148"/>
      <c r="N157" s="149"/>
      <c r="O157" s="52"/>
      <c r="P157" s="52"/>
      <c r="Q157" s="52"/>
      <c r="R157" s="52"/>
      <c r="S157" s="52"/>
      <c r="T157" s="53"/>
      <c r="U157" s="187"/>
      <c r="V157" s="187"/>
      <c r="W157" s="187"/>
      <c r="X157" s="187"/>
      <c r="Y157" s="187"/>
      <c r="Z157" s="187"/>
      <c r="AA157" s="187"/>
      <c r="AB157" s="187"/>
      <c r="AC157" s="187"/>
      <c r="AD157" s="187"/>
      <c r="AE157" s="187"/>
      <c r="AT157" s="16" t="s">
        <v>123</v>
      </c>
      <c r="AU157" s="16" t="s">
        <v>76</v>
      </c>
    </row>
    <row r="158" spans="1:65" s="2" customFormat="1">
      <c r="A158" s="187"/>
      <c r="B158" s="32"/>
      <c r="C158" s="187"/>
      <c r="D158" s="150" t="s">
        <v>125</v>
      </c>
      <c r="E158" s="187"/>
      <c r="F158" s="151" t="s">
        <v>242</v>
      </c>
      <c r="G158" s="187"/>
      <c r="H158" s="187"/>
      <c r="I158" s="147"/>
      <c r="J158" s="187"/>
      <c r="K158" s="187"/>
      <c r="L158" s="32"/>
      <c r="M158" s="148"/>
      <c r="N158" s="149"/>
      <c r="O158" s="52"/>
      <c r="P158" s="52"/>
      <c r="Q158" s="52"/>
      <c r="R158" s="52"/>
      <c r="S158" s="52"/>
      <c r="T158" s="53"/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87"/>
      <c r="AE158" s="187"/>
      <c r="AT158" s="16" t="s">
        <v>125</v>
      </c>
      <c r="AU158" s="16" t="s">
        <v>76</v>
      </c>
    </row>
    <row r="159" spans="1:65" s="2" customFormat="1" ht="16.5" customHeight="1">
      <c r="A159" s="187"/>
      <c r="B159" s="131"/>
      <c r="C159" s="132" t="s">
        <v>243</v>
      </c>
      <c r="D159" s="132" t="s">
        <v>116</v>
      </c>
      <c r="E159" s="133" t="s">
        <v>244</v>
      </c>
      <c r="F159" s="134" t="s">
        <v>245</v>
      </c>
      <c r="G159" s="135" t="s">
        <v>227</v>
      </c>
      <c r="H159" s="136">
        <v>1</v>
      </c>
      <c r="I159" s="137"/>
      <c r="J159" s="138">
        <f>ROUND(I159*H159,2)</f>
        <v>0</v>
      </c>
      <c r="K159" s="134" t="s">
        <v>120</v>
      </c>
      <c r="L159" s="32"/>
      <c r="M159" s="139" t="s">
        <v>3</v>
      </c>
      <c r="N159" s="140" t="s">
        <v>40</v>
      </c>
      <c r="O159" s="52"/>
      <c r="P159" s="141">
        <f>O159*H159</f>
        <v>0</v>
      </c>
      <c r="Q159" s="141">
        <v>1E-3</v>
      </c>
      <c r="R159" s="141">
        <f>Q159*H159</f>
        <v>1E-3</v>
      </c>
      <c r="S159" s="141">
        <v>0</v>
      </c>
      <c r="T159" s="142">
        <f>S159*H159</f>
        <v>0</v>
      </c>
      <c r="U159" s="187"/>
      <c r="V159" s="187"/>
      <c r="W159" s="187"/>
      <c r="X159" s="187"/>
      <c r="Y159" s="187"/>
      <c r="Z159" s="187"/>
      <c r="AA159" s="187"/>
      <c r="AB159" s="187"/>
      <c r="AC159" s="187"/>
      <c r="AD159" s="187"/>
      <c r="AE159" s="187"/>
      <c r="AR159" s="143" t="s">
        <v>207</v>
      </c>
      <c r="AT159" s="143" t="s">
        <v>116</v>
      </c>
      <c r="AU159" s="143" t="s">
        <v>76</v>
      </c>
      <c r="AY159" s="16" t="s">
        <v>113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6" t="s">
        <v>74</v>
      </c>
      <c r="BK159" s="144">
        <f>ROUND(I159*H159,2)</f>
        <v>0</v>
      </c>
      <c r="BL159" s="16" t="s">
        <v>207</v>
      </c>
      <c r="BM159" s="143" t="s">
        <v>246</v>
      </c>
    </row>
    <row r="160" spans="1:65" s="2" customFormat="1" ht="19.5">
      <c r="A160" s="187"/>
      <c r="B160" s="32"/>
      <c r="C160" s="187"/>
      <c r="D160" s="145" t="s">
        <v>123</v>
      </c>
      <c r="E160" s="187"/>
      <c r="F160" s="146" t="s">
        <v>247</v>
      </c>
      <c r="G160" s="187"/>
      <c r="H160" s="187"/>
      <c r="I160" s="147"/>
      <c r="J160" s="187"/>
      <c r="K160" s="187"/>
      <c r="L160" s="32"/>
      <c r="M160" s="148"/>
      <c r="N160" s="149"/>
      <c r="O160" s="52"/>
      <c r="P160" s="52"/>
      <c r="Q160" s="52"/>
      <c r="R160" s="52"/>
      <c r="S160" s="52"/>
      <c r="T160" s="53"/>
      <c r="U160" s="187"/>
      <c r="V160" s="187"/>
      <c r="W160" s="187"/>
      <c r="X160" s="187"/>
      <c r="Y160" s="187"/>
      <c r="Z160" s="187"/>
      <c r="AA160" s="187"/>
      <c r="AB160" s="187"/>
      <c r="AC160" s="187"/>
      <c r="AD160" s="187"/>
      <c r="AE160" s="187"/>
      <c r="AT160" s="16" t="s">
        <v>123</v>
      </c>
      <c r="AU160" s="16" t="s">
        <v>76</v>
      </c>
    </row>
    <row r="161" spans="1:65" s="2" customFormat="1">
      <c r="A161" s="187"/>
      <c r="B161" s="32"/>
      <c r="C161" s="187"/>
      <c r="D161" s="150" t="s">
        <v>125</v>
      </c>
      <c r="E161" s="187"/>
      <c r="F161" s="151" t="s">
        <v>248</v>
      </c>
      <c r="G161" s="187"/>
      <c r="H161" s="187"/>
      <c r="I161" s="147"/>
      <c r="J161" s="187"/>
      <c r="K161" s="187"/>
      <c r="L161" s="32"/>
      <c r="M161" s="148"/>
      <c r="N161" s="149"/>
      <c r="O161" s="52"/>
      <c r="P161" s="52"/>
      <c r="Q161" s="52"/>
      <c r="R161" s="52"/>
      <c r="S161" s="52"/>
      <c r="T161" s="53"/>
      <c r="U161" s="187"/>
      <c r="V161" s="187"/>
      <c r="W161" s="187"/>
      <c r="X161" s="187"/>
      <c r="Y161" s="187"/>
      <c r="Z161" s="187"/>
      <c r="AA161" s="187"/>
      <c r="AB161" s="187"/>
      <c r="AC161" s="187"/>
      <c r="AD161" s="187"/>
      <c r="AE161" s="187"/>
      <c r="AT161" s="16" t="s">
        <v>125</v>
      </c>
      <c r="AU161" s="16" t="s">
        <v>76</v>
      </c>
    </row>
    <row r="162" spans="1:65" s="2" customFormat="1" ht="24.2" customHeight="1">
      <c r="A162" s="187"/>
      <c r="B162" s="131"/>
      <c r="C162" s="132" t="s">
        <v>249</v>
      </c>
      <c r="D162" s="132" t="s">
        <v>116</v>
      </c>
      <c r="E162" s="133" t="s">
        <v>250</v>
      </c>
      <c r="F162" s="134" t="s">
        <v>251</v>
      </c>
      <c r="G162" s="135" t="s">
        <v>227</v>
      </c>
      <c r="H162" s="136">
        <v>1</v>
      </c>
      <c r="I162" s="137"/>
      <c r="J162" s="138">
        <f>ROUND(I162*H162,2)</f>
        <v>0</v>
      </c>
      <c r="K162" s="134" t="s">
        <v>120</v>
      </c>
      <c r="L162" s="32"/>
      <c r="M162" s="139" t="s">
        <v>3</v>
      </c>
      <c r="N162" s="140" t="s">
        <v>40</v>
      </c>
      <c r="O162" s="52"/>
      <c r="P162" s="141">
        <f>O162*H162</f>
        <v>0</v>
      </c>
      <c r="Q162" s="141">
        <v>0</v>
      </c>
      <c r="R162" s="141">
        <f>Q162*H162</f>
        <v>0</v>
      </c>
      <c r="S162" s="141">
        <v>4.2849999999999999E-2</v>
      </c>
      <c r="T162" s="142">
        <f>S162*H162</f>
        <v>4.2849999999999999E-2</v>
      </c>
      <c r="U162" s="187"/>
      <c r="V162" s="187"/>
      <c r="W162" s="187"/>
      <c r="X162" s="187"/>
      <c r="Y162" s="187"/>
      <c r="Z162" s="187"/>
      <c r="AA162" s="187"/>
      <c r="AB162" s="187"/>
      <c r="AC162" s="187"/>
      <c r="AD162" s="187"/>
      <c r="AE162" s="187"/>
      <c r="AR162" s="143" t="s">
        <v>207</v>
      </c>
      <c r="AT162" s="143" t="s">
        <v>116</v>
      </c>
      <c r="AU162" s="143" t="s">
        <v>76</v>
      </c>
      <c r="AY162" s="16" t="s">
        <v>113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6" t="s">
        <v>74</v>
      </c>
      <c r="BK162" s="144">
        <f>ROUND(I162*H162,2)</f>
        <v>0</v>
      </c>
      <c r="BL162" s="16" t="s">
        <v>207</v>
      </c>
      <c r="BM162" s="143" t="s">
        <v>252</v>
      </c>
    </row>
    <row r="163" spans="1:65" s="2" customFormat="1" ht="19.5">
      <c r="A163" s="187"/>
      <c r="B163" s="32"/>
      <c r="C163" s="187"/>
      <c r="D163" s="145" t="s">
        <v>123</v>
      </c>
      <c r="E163" s="187"/>
      <c r="F163" s="146" t="s">
        <v>253</v>
      </c>
      <c r="G163" s="187"/>
      <c r="H163" s="187"/>
      <c r="I163" s="147"/>
      <c r="J163" s="187"/>
      <c r="K163" s="187"/>
      <c r="L163" s="32"/>
      <c r="M163" s="148"/>
      <c r="N163" s="149"/>
      <c r="O163" s="52"/>
      <c r="P163" s="52"/>
      <c r="Q163" s="52"/>
      <c r="R163" s="52"/>
      <c r="S163" s="52"/>
      <c r="T163" s="53"/>
      <c r="U163" s="187"/>
      <c r="V163" s="187"/>
      <c r="W163" s="187"/>
      <c r="X163" s="187"/>
      <c r="Y163" s="187"/>
      <c r="Z163" s="187"/>
      <c r="AA163" s="187"/>
      <c r="AB163" s="187"/>
      <c r="AC163" s="187"/>
      <c r="AD163" s="187"/>
      <c r="AE163" s="187"/>
      <c r="AT163" s="16" t="s">
        <v>123</v>
      </c>
      <c r="AU163" s="16" t="s">
        <v>76</v>
      </c>
    </row>
    <row r="164" spans="1:65" s="2" customFormat="1">
      <c r="A164" s="187"/>
      <c r="B164" s="32"/>
      <c r="C164" s="187"/>
      <c r="D164" s="150" t="s">
        <v>125</v>
      </c>
      <c r="E164" s="187"/>
      <c r="F164" s="151" t="s">
        <v>254</v>
      </c>
      <c r="G164" s="187"/>
      <c r="H164" s="187"/>
      <c r="I164" s="147"/>
      <c r="J164" s="187"/>
      <c r="K164" s="187"/>
      <c r="L164" s="32"/>
      <c r="M164" s="148"/>
      <c r="N164" s="149"/>
      <c r="O164" s="52"/>
      <c r="P164" s="52"/>
      <c r="Q164" s="52"/>
      <c r="R164" s="52"/>
      <c r="S164" s="52"/>
      <c r="T164" s="53"/>
      <c r="U164" s="187"/>
      <c r="V164" s="187"/>
      <c r="W164" s="187"/>
      <c r="X164" s="187"/>
      <c r="Y164" s="187"/>
      <c r="Z164" s="187"/>
      <c r="AA164" s="187"/>
      <c r="AB164" s="187"/>
      <c r="AC164" s="187"/>
      <c r="AD164" s="187"/>
      <c r="AE164" s="187"/>
      <c r="AT164" s="16" t="s">
        <v>125</v>
      </c>
      <c r="AU164" s="16" t="s">
        <v>76</v>
      </c>
    </row>
    <row r="165" spans="1:65" s="2" customFormat="1" ht="24.2" customHeight="1">
      <c r="A165" s="187"/>
      <c r="B165" s="131"/>
      <c r="C165" s="132" t="s">
        <v>8</v>
      </c>
      <c r="D165" s="132" t="s">
        <v>116</v>
      </c>
      <c r="E165" s="133" t="s">
        <v>255</v>
      </c>
      <c r="F165" s="134" t="s">
        <v>256</v>
      </c>
      <c r="G165" s="135" t="s">
        <v>227</v>
      </c>
      <c r="H165" s="136">
        <v>1</v>
      </c>
      <c r="I165" s="137"/>
      <c r="J165" s="138">
        <f>ROUND(I165*H165,2)</f>
        <v>0</v>
      </c>
      <c r="K165" s="134" t="s">
        <v>120</v>
      </c>
      <c r="L165" s="32"/>
      <c r="M165" s="139" t="s">
        <v>3</v>
      </c>
      <c r="N165" s="140" t="s">
        <v>40</v>
      </c>
      <c r="O165" s="52"/>
      <c r="P165" s="141">
        <f>O165*H165</f>
        <v>0</v>
      </c>
      <c r="Q165" s="141">
        <v>4.3800000000000002E-3</v>
      </c>
      <c r="R165" s="141">
        <f>Q165*H165</f>
        <v>4.3800000000000002E-3</v>
      </c>
      <c r="S165" s="141">
        <v>0</v>
      </c>
      <c r="T165" s="142">
        <f>S165*H165</f>
        <v>0</v>
      </c>
      <c r="U165" s="187"/>
      <c r="V165" s="187"/>
      <c r="W165" s="187"/>
      <c r="X165" s="187"/>
      <c r="Y165" s="187"/>
      <c r="Z165" s="187"/>
      <c r="AA165" s="187"/>
      <c r="AB165" s="187"/>
      <c r="AC165" s="187"/>
      <c r="AD165" s="187"/>
      <c r="AE165" s="187"/>
      <c r="AR165" s="143" t="s">
        <v>207</v>
      </c>
      <c r="AT165" s="143" t="s">
        <v>116</v>
      </c>
      <c r="AU165" s="143" t="s">
        <v>76</v>
      </c>
      <c r="AY165" s="16" t="s">
        <v>113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6" t="s">
        <v>74</v>
      </c>
      <c r="BK165" s="144">
        <f>ROUND(I165*H165,2)</f>
        <v>0</v>
      </c>
      <c r="BL165" s="16" t="s">
        <v>207</v>
      </c>
      <c r="BM165" s="143" t="s">
        <v>257</v>
      </c>
    </row>
    <row r="166" spans="1:65" s="2" customFormat="1" ht="19.5">
      <c r="A166" s="187"/>
      <c r="B166" s="32"/>
      <c r="C166" s="187"/>
      <c r="D166" s="145" t="s">
        <v>123</v>
      </c>
      <c r="E166" s="187"/>
      <c r="F166" s="146" t="s">
        <v>258</v>
      </c>
      <c r="G166" s="187"/>
      <c r="H166" s="187"/>
      <c r="I166" s="147"/>
      <c r="J166" s="187"/>
      <c r="K166" s="187"/>
      <c r="L166" s="32"/>
      <c r="M166" s="148"/>
      <c r="N166" s="149"/>
      <c r="O166" s="52"/>
      <c r="P166" s="52"/>
      <c r="Q166" s="52"/>
      <c r="R166" s="52"/>
      <c r="S166" s="52"/>
      <c r="T166" s="53"/>
      <c r="U166" s="187"/>
      <c r="V166" s="187"/>
      <c r="W166" s="187"/>
      <c r="X166" s="187"/>
      <c r="Y166" s="187"/>
      <c r="Z166" s="187"/>
      <c r="AA166" s="187"/>
      <c r="AB166" s="187"/>
      <c r="AC166" s="187"/>
      <c r="AD166" s="187"/>
      <c r="AE166" s="187"/>
      <c r="AT166" s="16" t="s">
        <v>123</v>
      </c>
      <c r="AU166" s="16" t="s">
        <v>76</v>
      </c>
    </row>
    <row r="167" spans="1:65" s="2" customFormat="1">
      <c r="A167" s="187"/>
      <c r="B167" s="32"/>
      <c r="C167" s="187"/>
      <c r="D167" s="150" t="s">
        <v>125</v>
      </c>
      <c r="E167" s="187"/>
      <c r="F167" s="151" t="s">
        <v>259</v>
      </c>
      <c r="G167" s="187"/>
      <c r="H167" s="187"/>
      <c r="I167" s="147"/>
      <c r="J167" s="187"/>
      <c r="K167" s="187"/>
      <c r="L167" s="32"/>
      <c r="M167" s="148"/>
      <c r="N167" s="149"/>
      <c r="O167" s="52"/>
      <c r="P167" s="52"/>
      <c r="Q167" s="52"/>
      <c r="R167" s="52"/>
      <c r="S167" s="52"/>
      <c r="T167" s="53"/>
      <c r="U167" s="187"/>
      <c r="V167" s="187"/>
      <c r="W167" s="187"/>
      <c r="X167" s="187"/>
      <c r="Y167" s="187"/>
      <c r="Z167" s="187"/>
      <c r="AA167" s="187"/>
      <c r="AB167" s="187"/>
      <c r="AC167" s="187"/>
      <c r="AD167" s="187"/>
      <c r="AE167" s="187"/>
      <c r="AT167" s="16" t="s">
        <v>125</v>
      </c>
      <c r="AU167" s="16" t="s">
        <v>76</v>
      </c>
    </row>
    <row r="168" spans="1:65" s="2" customFormat="1" ht="24.2" customHeight="1">
      <c r="A168" s="187"/>
      <c r="B168" s="131"/>
      <c r="C168" s="132" t="s">
        <v>260</v>
      </c>
      <c r="D168" s="132" t="s">
        <v>116</v>
      </c>
      <c r="E168" s="133" t="s">
        <v>261</v>
      </c>
      <c r="F168" s="134" t="s">
        <v>262</v>
      </c>
      <c r="G168" s="135" t="s">
        <v>172</v>
      </c>
      <c r="H168" s="136">
        <v>6.0000000000000001E-3</v>
      </c>
      <c r="I168" s="137"/>
      <c r="J168" s="138">
        <f>ROUND(I168*H168,2)</f>
        <v>0</v>
      </c>
      <c r="K168" s="134" t="s">
        <v>120</v>
      </c>
      <c r="L168" s="32"/>
      <c r="M168" s="139" t="s">
        <v>3</v>
      </c>
      <c r="N168" s="140" t="s">
        <v>40</v>
      </c>
      <c r="O168" s="52"/>
      <c r="P168" s="141">
        <f>O168*H168</f>
        <v>0</v>
      </c>
      <c r="Q168" s="141">
        <v>0</v>
      </c>
      <c r="R168" s="141">
        <f>Q168*H168</f>
        <v>0</v>
      </c>
      <c r="S168" s="141">
        <v>0</v>
      </c>
      <c r="T168" s="142">
        <f>S168*H168</f>
        <v>0</v>
      </c>
      <c r="U168" s="187"/>
      <c r="V168" s="187"/>
      <c r="W168" s="187"/>
      <c r="X168" s="187"/>
      <c r="Y168" s="187"/>
      <c r="Z168" s="187"/>
      <c r="AA168" s="187"/>
      <c r="AB168" s="187"/>
      <c r="AC168" s="187"/>
      <c r="AD168" s="187"/>
      <c r="AE168" s="187"/>
      <c r="AR168" s="143" t="s">
        <v>207</v>
      </c>
      <c r="AT168" s="143" t="s">
        <v>116</v>
      </c>
      <c r="AU168" s="143" t="s">
        <v>76</v>
      </c>
      <c r="AY168" s="16" t="s">
        <v>113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6" t="s">
        <v>74</v>
      </c>
      <c r="BK168" s="144">
        <f>ROUND(I168*H168,2)</f>
        <v>0</v>
      </c>
      <c r="BL168" s="16" t="s">
        <v>207</v>
      </c>
      <c r="BM168" s="143" t="s">
        <v>263</v>
      </c>
    </row>
    <row r="169" spans="1:65" s="2" customFormat="1" ht="29.25">
      <c r="A169" s="187"/>
      <c r="B169" s="32"/>
      <c r="C169" s="187"/>
      <c r="D169" s="145" t="s">
        <v>123</v>
      </c>
      <c r="E169" s="187"/>
      <c r="F169" s="146" t="s">
        <v>264</v>
      </c>
      <c r="G169" s="187"/>
      <c r="H169" s="187"/>
      <c r="I169" s="147"/>
      <c r="J169" s="187"/>
      <c r="K169" s="187"/>
      <c r="L169" s="32"/>
      <c r="M169" s="148"/>
      <c r="N169" s="149"/>
      <c r="O169" s="52"/>
      <c r="P169" s="52"/>
      <c r="Q169" s="52"/>
      <c r="R169" s="52"/>
      <c r="S169" s="52"/>
      <c r="T169" s="53"/>
      <c r="U169" s="187"/>
      <c r="V169" s="187"/>
      <c r="W169" s="187"/>
      <c r="X169" s="187"/>
      <c r="Y169" s="187"/>
      <c r="Z169" s="187"/>
      <c r="AA169" s="187"/>
      <c r="AB169" s="187"/>
      <c r="AC169" s="187"/>
      <c r="AD169" s="187"/>
      <c r="AE169" s="187"/>
      <c r="AT169" s="16" t="s">
        <v>123</v>
      </c>
      <c r="AU169" s="16" t="s">
        <v>76</v>
      </c>
    </row>
    <row r="170" spans="1:65" s="2" customFormat="1">
      <c r="A170" s="187"/>
      <c r="B170" s="32"/>
      <c r="C170" s="187"/>
      <c r="D170" s="150" t="s">
        <v>125</v>
      </c>
      <c r="E170" s="187"/>
      <c r="F170" s="151" t="s">
        <v>265</v>
      </c>
      <c r="G170" s="187"/>
      <c r="H170" s="187"/>
      <c r="I170" s="147"/>
      <c r="J170" s="187"/>
      <c r="K170" s="187"/>
      <c r="L170" s="32"/>
      <c r="M170" s="148"/>
      <c r="N170" s="149"/>
      <c r="O170" s="52"/>
      <c r="P170" s="52"/>
      <c r="Q170" s="52"/>
      <c r="R170" s="52"/>
      <c r="S170" s="52"/>
      <c r="T170" s="53"/>
      <c r="U170" s="187"/>
      <c r="V170" s="187"/>
      <c r="W170" s="187"/>
      <c r="X170" s="187"/>
      <c r="Y170" s="187"/>
      <c r="Z170" s="187"/>
      <c r="AA170" s="187"/>
      <c r="AB170" s="187"/>
      <c r="AC170" s="187"/>
      <c r="AD170" s="187"/>
      <c r="AE170" s="187"/>
      <c r="AT170" s="16" t="s">
        <v>125</v>
      </c>
      <c r="AU170" s="16" t="s">
        <v>76</v>
      </c>
    </row>
    <row r="171" spans="1:65" s="2" customFormat="1" ht="33" customHeight="1">
      <c r="A171" s="187"/>
      <c r="B171" s="131"/>
      <c r="C171" s="132" t="s">
        <v>266</v>
      </c>
      <c r="D171" s="132" t="s">
        <v>116</v>
      </c>
      <c r="E171" s="133" t="s">
        <v>267</v>
      </c>
      <c r="F171" s="134" t="s">
        <v>268</v>
      </c>
      <c r="G171" s="135" t="s">
        <v>172</v>
      </c>
      <c r="H171" s="136">
        <v>6.0000000000000001E-3</v>
      </c>
      <c r="I171" s="137"/>
      <c r="J171" s="138">
        <f>ROUND(I171*H171,2)</f>
        <v>0</v>
      </c>
      <c r="K171" s="134" t="s">
        <v>120</v>
      </c>
      <c r="L171" s="32"/>
      <c r="M171" s="139" t="s">
        <v>3</v>
      </c>
      <c r="N171" s="140" t="s">
        <v>40</v>
      </c>
      <c r="O171" s="52"/>
      <c r="P171" s="141">
        <f>O171*H171</f>
        <v>0</v>
      </c>
      <c r="Q171" s="141">
        <v>0</v>
      </c>
      <c r="R171" s="141">
        <f>Q171*H171</f>
        <v>0</v>
      </c>
      <c r="S171" s="141">
        <v>0</v>
      </c>
      <c r="T171" s="142">
        <f>S171*H171</f>
        <v>0</v>
      </c>
      <c r="U171" s="187"/>
      <c r="V171" s="187"/>
      <c r="W171" s="187"/>
      <c r="X171" s="187"/>
      <c r="Y171" s="187"/>
      <c r="Z171" s="187"/>
      <c r="AA171" s="187"/>
      <c r="AB171" s="187"/>
      <c r="AC171" s="187"/>
      <c r="AD171" s="187"/>
      <c r="AE171" s="187"/>
      <c r="AR171" s="143" t="s">
        <v>207</v>
      </c>
      <c r="AT171" s="143" t="s">
        <v>116</v>
      </c>
      <c r="AU171" s="143" t="s">
        <v>76</v>
      </c>
      <c r="AY171" s="16" t="s">
        <v>113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6" t="s">
        <v>74</v>
      </c>
      <c r="BK171" s="144">
        <f>ROUND(I171*H171,2)</f>
        <v>0</v>
      </c>
      <c r="BL171" s="16" t="s">
        <v>207</v>
      </c>
      <c r="BM171" s="143" t="s">
        <v>269</v>
      </c>
    </row>
    <row r="172" spans="1:65" s="2" customFormat="1" ht="48.75">
      <c r="A172" s="187"/>
      <c r="B172" s="32"/>
      <c r="C172" s="187"/>
      <c r="D172" s="145" t="s">
        <v>123</v>
      </c>
      <c r="E172" s="187"/>
      <c r="F172" s="146" t="s">
        <v>270</v>
      </c>
      <c r="G172" s="187"/>
      <c r="H172" s="187"/>
      <c r="I172" s="147"/>
      <c r="J172" s="187"/>
      <c r="K172" s="187"/>
      <c r="L172" s="32"/>
      <c r="M172" s="148"/>
      <c r="N172" s="149"/>
      <c r="O172" s="52"/>
      <c r="P172" s="52"/>
      <c r="Q172" s="52"/>
      <c r="R172" s="52"/>
      <c r="S172" s="52"/>
      <c r="T172" s="53"/>
      <c r="U172" s="187"/>
      <c r="V172" s="187"/>
      <c r="W172" s="187"/>
      <c r="X172" s="187"/>
      <c r="Y172" s="187"/>
      <c r="Z172" s="187"/>
      <c r="AA172" s="187"/>
      <c r="AB172" s="187"/>
      <c r="AC172" s="187"/>
      <c r="AD172" s="187"/>
      <c r="AE172" s="187"/>
      <c r="AT172" s="16" t="s">
        <v>123</v>
      </c>
      <c r="AU172" s="16" t="s">
        <v>76</v>
      </c>
    </row>
    <row r="173" spans="1:65" s="2" customFormat="1">
      <c r="A173" s="187"/>
      <c r="B173" s="32"/>
      <c r="C173" s="187"/>
      <c r="D173" s="150" t="s">
        <v>125</v>
      </c>
      <c r="E173" s="187"/>
      <c r="F173" s="151" t="s">
        <v>271</v>
      </c>
      <c r="G173" s="187"/>
      <c r="H173" s="187"/>
      <c r="I173" s="147"/>
      <c r="J173" s="187"/>
      <c r="K173" s="187"/>
      <c r="L173" s="32"/>
      <c r="M173" s="148"/>
      <c r="N173" s="149"/>
      <c r="O173" s="52"/>
      <c r="P173" s="52"/>
      <c r="Q173" s="52"/>
      <c r="R173" s="52"/>
      <c r="S173" s="52"/>
      <c r="T173" s="53"/>
      <c r="U173" s="187"/>
      <c r="V173" s="187"/>
      <c r="W173" s="187"/>
      <c r="X173" s="187"/>
      <c r="Y173" s="187"/>
      <c r="Z173" s="187"/>
      <c r="AA173" s="187"/>
      <c r="AB173" s="187"/>
      <c r="AC173" s="187"/>
      <c r="AD173" s="187"/>
      <c r="AE173" s="187"/>
      <c r="AT173" s="16" t="s">
        <v>125</v>
      </c>
      <c r="AU173" s="16" t="s">
        <v>76</v>
      </c>
    </row>
    <row r="174" spans="1:65" s="12" customFormat="1" ht="22.9" customHeight="1">
      <c r="B174" s="118"/>
      <c r="D174" s="119" t="s">
        <v>68</v>
      </c>
      <c r="E174" s="129" t="s">
        <v>272</v>
      </c>
      <c r="F174" s="129" t="s">
        <v>273</v>
      </c>
      <c r="I174" s="121"/>
      <c r="J174" s="130">
        <f>BK174</f>
        <v>0</v>
      </c>
      <c r="L174" s="118"/>
      <c r="M174" s="123"/>
      <c r="N174" s="124"/>
      <c r="O174" s="124"/>
      <c r="P174" s="125">
        <f>SUM(P175:P201)</f>
        <v>0</v>
      </c>
      <c r="Q174" s="124"/>
      <c r="R174" s="125">
        <f>SUM(R175:R201)</f>
        <v>2.3300000000000005E-3</v>
      </c>
      <c r="S174" s="124"/>
      <c r="T174" s="126">
        <f>SUM(T175:T201)</f>
        <v>5.5999999999999995E-4</v>
      </c>
      <c r="AR174" s="119" t="s">
        <v>76</v>
      </c>
      <c r="AT174" s="127" t="s">
        <v>68</v>
      </c>
      <c r="AU174" s="127" t="s">
        <v>74</v>
      </c>
      <c r="AY174" s="119" t="s">
        <v>113</v>
      </c>
      <c r="BK174" s="128">
        <f>SUM(BK175:BK201)</f>
        <v>0</v>
      </c>
    </row>
    <row r="175" spans="1:65" s="2" customFormat="1" ht="16.5" customHeight="1">
      <c r="A175" s="187"/>
      <c r="B175" s="131"/>
      <c r="C175" s="132" t="s">
        <v>274</v>
      </c>
      <c r="D175" s="132" t="s">
        <v>116</v>
      </c>
      <c r="E175" s="133" t="s">
        <v>275</v>
      </c>
      <c r="F175" s="134" t="s">
        <v>276</v>
      </c>
      <c r="G175" s="135" t="s">
        <v>277</v>
      </c>
      <c r="H175" s="136">
        <v>2</v>
      </c>
      <c r="I175" s="137"/>
      <c r="J175" s="138">
        <f>ROUND(I175*H175,2)</f>
        <v>0</v>
      </c>
      <c r="K175" s="134" t="s">
        <v>120</v>
      </c>
      <c r="L175" s="32"/>
      <c r="M175" s="139" t="s">
        <v>3</v>
      </c>
      <c r="N175" s="140" t="s">
        <v>40</v>
      </c>
      <c r="O175" s="52"/>
      <c r="P175" s="141">
        <f>O175*H175</f>
        <v>0</v>
      </c>
      <c r="Q175" s="141">
        <v>0</v>
      </c>
      <c r="R175" s="141">
        <f>Q175*H175</f>
        <v>0</v>
      </c>
      <c r="S175" s="141">
        <v>2.7999999999999998E-4</v>
      </c>
      <c r="T175" s="142">
        <f>S175*H175</f>
        <v>5.5999999999999995E-4</v>
      </c>
      <c r="U175" s="187"/>
      <c r="V175" s="187"/>
      <c r="W175" s="187"/>
      <c r="X175" s="187"/>
      <c r="Y175" s="187"/>
      <c r="Z175" s="187"/>
      <c r="AA175" s="187"/>
      <c r="AB175" s="187"/>
      <c r="AC175" s="187"/>
      <c r="AD175" s="187"/>
      <c r="AE175" s="187"/>
      <c r="AR175" s="143" t="s">
        <v>207</v>
      </c>
      <c r="AT175" s="143" t="s">
        <v>116</v>
      </c>
      <c r="AU175" s="143" t="s">
        <v>76</v>
      </c>
      <c r="AY175" s="16" t="s">
        <v>113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6" t="s">
        <v>74</v>
      </c>
      <c r="BK175" s="144">
        <f>ROUND(I175*H175,2)</f>
        <v>0</v>
      </c>
      <c r="BL175" s="16" t="s">
        <v>207</v>
      </c>
      <c r="BM175" s="143" t="s">
        <v>278</v>
      </c>
    </row>
    <row r="176" spans="1:65" s="2" customFormat="1">
      <c r="A176" s="187"/>
      <c r="B176" s="32"/>
      <c r="C176" s="187"/>
      <c r="D176" s="145" t="s">
        <v>123</v>
      </c>
      <c r="E176" s="187"/>
      <c r="F176" s="146" t="s">
        <v>279</v>
      </c>
      <c r="G176" s="187"/>
      <c r="H176" s="187"/>
      <c r="I176" s="147"/>
      <c r="J176" s="187"/>
      <c r="K176" s="187"/>
      <c r="L176" s="32"/>
      <c r="M176" s="148"/>
      <c r="N176" s="149"/>
      <c r="O176" s="52"/>
      <c r="P176" s="52"/>
      <c r="Q176" s="52"/>
      <c r="R176" s="52"/>
      <c r="S176" s="52"/>
      <c r="T176" s="53"/>
      <c r="U176" s="187"/>
      <c r="V176" s="187"/>
      <c r="W176" s="187"/>
      <c r="X176" s="187"/>
      <c r="Y176" s="187"/>
      <c r="Z176" s="187"/>
      <c r="AA176" s="187"/>
      <c r="AB176" s="187"/>
      <c r="AC176" s="187"/>
      <c r="AD176" s="187"/>
      <c r="AE176" s="187"/>
      <c r="AT176" s="16" t="s">
        <v>123</v>
      </c>
      <c r="AU176" s="16" t="s">
        <v>76</v>
      </c>
    </row>
    <row r="177" spans="1:65" s="2" customFormat="1">
      <c r="A177" s="187"/>
      <c r="B177" s="32"/>
      <c r="C177" s="187"/>
      <c r="D177" s="150" t="s">
        <v>125</v>
      </c>
      <c r="E177" s="187"/>
      <c r="F177" s="151" t="s">
        <v>280</v>
      </c>
      <c r="G177" s="187"/>
      <c r="H177" s="187"/>
      <c r="I177" s="147"/>
      <c r="J177" s="187"/>
      <c r="K177" s="187"/>
      <c r="L177" s="32"/>
      <c r="M177" s="148"/>
      <c r="N177" s="149"/>
      <c r="O177" s="52"/>
      <c r="P177" s="52"/>
      <c r="Q177" s="52"/>
      <c r="R177" s="52"/>
      <c r="S177" s="52"/>
      <c r="T177" s="53"/>
      <c r="U177" s="187"/>
      <c r="V177" s="187"/>
      <c r="W177" s="187"/>
      <c r="X177" s="187"/>
      <c r="Y177" s="187"/>
      <c r="Z177" s="187"/>
      <c r="AA177" s="187"/>
      <c r="AB177" s="187"/>
      <c r="AC177" s="187"/>
      <c r="AD177" s="187"/>
      <c r="AE177" s="187"/>
      <c r="AT177" s="16" t="s">
        <v>125</v>
      </c>
      <c r="AU177" s="16" t="s">
        <v>76</v>
      </c>
    </row>
    <row r="178" spans="1:65" s="2" customFormat="1" ht="21.75" customHeight="1">
      <c r="A178" s="187"/>
      <c r="B178" s="131"/>
      <c r="C178" s="132" t="s">
        <v>281</v>
      </c>
      <c r="D178" s="132" t="s">
        <v>116</v>
      </c>
      <c r="E178" s="133" t="s">
        <v>282</v>
      </c>
      <c r="F178" s="134" t="s">
        <v>283</v>
      </c>
      <c r="G178" s="135" t="s">
        <v>227</v>
      </c>
      <c r="H178" s="136">
        <v>5</v>
      </c>
      <c r="I178" s="137"/>
      <c r="J178" s="138">
        <f>ROUND(I178*H178,2)</f>
        <v>0</v>
      </c>
      <c r="K178" s="134" t="s">
        <v>120</v>
      </c>
      <c r="L178" s="32"/>
      <c r="M178" s="139" t="s">
        <v>3</v>
      </c>
      <c r="N178" s="140" t="s">
        <v>40</v>
      </c>
      <c r="O178" s="52"/>
      <c r="P178" s="141">
        <f>O178*H178</f>
        <v>0</v>
      </c>
      <c r="Q178" s="141">
        <v>2.5000000000000001E-4</v>
      </c>
      <c r="R178" s="141">
        <f>Q178*H178</f>
        <v>1.25E-3</v>
      </c>
      <c r="S178" s="141">
        <v>0</v>
      </c>
      <c r="T178" s="142">
        <f>S178*H178</f>
        <v>0</v>
      </c>
      <c r="U178" s="187"/>
      <c r="V178" s="187"/>
      <c r="W178" s="187"/>
      <c r="X178" s="187"/>
      <c r="Y178" s="187"/>
      <c r="Z178" s="187"/>
      <c r="AA178" s="187"/>
      <c r="AB178" s="187"/>
      <c r="AC178" s="187"/>
      <c r="AD178" s="187"/>
      <c r="AE178" s="187"/>
      <c r="AR178" s="143" t="s">
        <v>207</v>
      </c>
      <c r="AT178" s="143" t="s">
        <v>116</v>
      </c>
      <c r="AU178" s="143" t="s">
        <v>76</v>
      </c>
      <c r="AY178" s="16" t="s">
        <v>113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6" t="s">
        <v>74</v>
      </c>
      <c r="BK178" s="144">
        <f>ROUND(I178*H178,2)</f>
        <v>0</v>
      </c>
      <c r="BL178" s="16" t="s">
        <v>207</v>
      </c>
      <c r="BM178" s="143" t="s">
        <v>284</v>
      </c>
    </row>
    <row r="179" spans="1:65" s="2" customFormat="1" ht="19.5">
      <c r="A179" s="187"/>
      <c r="B179" s="32"/>
      <c r="C179" s="187"/>
      <c r="D179" s="145" t="s">
        <v>123</v>
      </c>
      <c r="E179" s="187"/>
      <c r="F179" s="146" t="s">
        <v>285</v>
      </c>
      <c r="G179" s="187"/>
      <c r="H179" s="187"/>
      <c r="I179" s="147"/>
      <c r="J179" s="187"/>
      <c r="K179" s="187"/>
      <c r="L179" s="32"/>
      <c r="M179" s="148"/>
      <c r="N179" s="149"/>
      <c r="O179" s="52"/>
      <c r="P179" s="52"/>
      <c r="Q179" s="52"/>
      <c r="R179" s="52"/>
      <c r="S179" s="52"/>
      <c r="T179" s="53"/>
      <c r="U179" s="187"/>
      <c r="V179" s="187"/>
      <c r="W179" s="187"/>
      <c r="X179" s="187"/>
      <c r="Y179" s="187"/>
      <c r="Z179" s="187"/>
      <c r="AA179" s="187"/>
      <c r="AB179" s="187"/>
      <c r="AC179" s="187"/>
      <c r="AD179" s="187"/>
      <c r="AE179" s="187"/>
      <c r="AT179" s="16" t="s">
        <v>123</v>
      </c>
      <c r="AU179" s="16" t="s">
        <v>76</v>
      </c>
    </row>
    <row r="180" spans="1:65" s="2" customFormat="1">
      <c r="A180" s="187"/>
      <c r="B180" s="32"/>
      <c r="C180" s="187"/>
      <c r="D180" s="150" t="s">
        <v>125</v>
      </c>
      <c r="E180" s="187"/>
      <c r="F180" s="151" t="s">
        <v>286</v>
      </c>
      <c r="G180" s="187"/>
      <c r="H180" s="187"/>
      <c r="I180" s="147"/>
      <c r="J180" s="187"/>
      <c r="K180" s="187"/>
      <c r="L180" s="32"/>
      <c r="M180" s="148"/>
      <c r="N180" s="149"/>
      <c r="O180" s="52"/>
      <c r="P180" s="52"/>
      <c r="Q180" s="52"/>
      <c r="R180" s="52"/>
      <c r="S180" s="52"/>
      <c r="T180" s="53"/>
      <c r="U180" s="187"/>
      <c r="V180" s="187"/>
      <c r="W180" s="187"/>
      <c r="X180" s="187"/>
      <c r="Y180" s="187"/>
      <c r="Z180" s="187"/>
      <c r="AA180" s="187"/>
      <c r="AB180" s="187"/>
      <c r="AC180" s="187"/>
      <c r="AD180" s="187"/>
      <c r="AE180" s="187"/>
      <c r="AT180" s="16" t="s">
        <v>125</v>
      </c>
      <c r="AU180" s="16" t="s">
        <v>76</v>
      </c>
    </row>
    <row r="181" spans="1:65" s="2" customFormat="1" ht="21.75" customHeight="1">
      <c r="A181" s="187"/>
      <c r="B181" s="131"/>
      <c r="C181" s="132" t="s">
        <v>287</v>
      </c>
      <c r="D181" s="132" t="s">
        <v>116</v>
      </c>
      <c r="E181" s="133" t="s">
        <v>288</v>
      </c>
      <c r="F181" s="134" t="s">
        <v>289</v>
      </c>
      <c r="G181" s="135" t="s">
        <v>227</v>
      </c>
      <c r="H181" s="136">
        <v>4</v>
      </c>
      <c r="I181" s="137"/>
      <c r="J181" s="138">
        <f>ROUND(I181*H181,2)</f>
        <v>0</v>
      </c>
      <c r="K181" s="134" t="s">
        <v>120</v>
      </c>
      <c r="L181" s="32"/>
      <c r="M181" s="139" t="s">
        <v>3</v>
      </c>
      <c r="N181" s="140" t="s">
        <v>40</v>
      </c>
      <c r="O181" s="52"/>
      <c r="P181" s="141">
        <f>O181*H181</f>
        <v>0</v>
      </c>
      <c r="Q181" s="141">
        <v>0</v>
      </c>
      <c r="R181" s="141">
        <f>Q181*H181</f>
        <v>0</v>
      </c>
      <c r="S181" s="141">
        <v>0</v>
      </c>
      <c r="T181" s="142">
        <f>S181*H181</f>
        <v>0</v>
      </c>
      <c r="U181" s="187"/>
      <c r="V181" s="187"/>
      <c r="W181" s="187"/>
      <c r="X181" s="187"/>
      <c r="Y181" s="187"/>
      <c r="Z181" s="187"/>
      <c r="AA181" s="187"/>
      <c r="AB181" s="187"/>
      <c r="AC181" s="187"/>
      <c r="AD181" s="187"/>
      <c r="AE181" s="187"/>
      <c r="AR181" s="143" t="s">
        <v>207</v>
      </c>
      <c r="AT181" s="143" t="s">
        <v>116</v>
      </c>
      <c r="AU181" s="143" t="s">
        <v>76</v>
      </c>
      <c r="AY181" s="16" t="s">
        <v>113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6" t="s">
        <v>74</v>
      </c>
      <c r="BK181" s="144">
        <f>ROUND(I181*H181,2)</f>
        <v>0</v>
      </c>
      <c r="BL181" s="16" t="s">
        <v>207</v>
      </c>
      <c r="BM181" s="143" t="s">
        <v>290</v>
      </c>
    </row>
    <row r="182" spans="1:65" s="2" customFormat="1" ht="19.5">
      <c r="A182" s="187"/>
      <c r="B182" s="32"/>
      <c r="C182" s="187"/>
      <c r="D182" s="145" t="s">
        <v>123</v>
      </c>
      <c r="E182" s="187"/>
      <c r="F182" s="146" t="s">
        <v>291</v>
      </c>
      <c r="G182" s="187"/>
      <c r="H182" s="187"/>
      <c r="I182" s="147"/>
      <c r="J182" s="187"/>
      <c r="K182" s="187"/>
      <c r="L182" s="32"/>
      <c r="M182" s="148"/>
      <c r="N182" s="149"/>
      <c r="O182" s="52"/>
      <c r="P182" s="52"/>
      <c r="Q182" s="52"/>
      <c r="R182" s="52"/>
      <c r="S182" s="52"/>
      <c r="T182" s="53"/>
      <c r="U182" s="187"/>
      <c r="V182" s="187"/>
      <c r="W182" s="187"/>
      <c r="X182" s="187"/>
      <c r="Y182" s="187"/>
      <c r="Z182" s="187"/>
      <c r="AA182" s="187"/>
      <c r="AB182" s="187"/>
      <c r="AC182" s="187"/>
      <c r="AD182" s="187"/>
      <c r="AE182" s="187"/>
      <c r="AT182" s="16" t="s">
        <v>123</v>
      </c>
      <c r="AU182" s="16" t="s">
        <v>76</v>
      </c>
    </row>
    <row r="183" spans="1:65" s="2" customFormat="1">
      <c r="A183" s="187"/>
      <c r="B183" s="32"/>
      <c r="C183" s="187"/>
      <c r="D183" s="150" t="s">
        <v>125</v>
      </c>
      <c r="E183" s="187"/>
      <c r="F183" s="151" t="s">
        <v>292</v>
      </c>
      <c r="G183" s="187"/>
      <c r="H183" s="187"/>
      <c r="I183" s="147"/>
      <c r="J183" s="187"/>
      <c r="K183" s="187"/>
      <c r="L183" s="32"/>
      <c r="M183" s="148"/>
      <c r="N183" s="149"/>
      <c r="O183" s="52"/>
      <c r="P183" s="52"/>
      <c r="Q183" s="52"/>
      <c r="R183" s="52"/>
      <c r="S183" s="52"/>
      <c r="T183" s="53"/>
      <c r="U183" s="187"/>
      <c r="V183" s="187"/>
      <c r="W183" s="187"/>
      <c r="X183" s="187"/>
      <c r="Y183" s="187"/>
      <c r="Z183" s="187"/>
      <c r="AA183" s="187"/>
      <c r="AB183" s="187"/>
      <c r="AC183" s="187"/>
      <c r="AD183" s="187"/>
      <c r="AE183" s="187"/>
      <c r="AT183" s="16" t="s">
        <v>125</v>
      </c>
      <c r="AU183" s="16" t="s">
        <v>76</v>
      </c>
    </row>
    <row r="184" spans="1:65" s="2" customFormat="1" ht="24.2" customHeight="1">
      <c r="A184" s="187"/>
      <c r="B184" s="131"/>
      <c r="C184" s="132" t="s">
        <v>293</v>
      </c>
      <c r="D184" s="132" t="s">
        <v>116</v>
      </c>
      <c r="E184" s="133" t="s">
        <v>294</v>
      </c>
      <c r="F184" s="134" t="s">
        <v>295</v>
      </c>
      <c r="G184" s="135" t="s">
        <v>277</v>
      </c>
      <c r="H184" s="136">
        <v>2</v>
      </c>
      <c r="I184" s="137"/>
      <c r="J184" s="138">
        <f>ROUND(I184*H184,2)</f>
        <v>0</v>
      </c>
      <c r="K184" s="134" t="s">
        <v>120</v>
      </c>
      <c r="L184" s="32"/>
      <c r="M184" s="139" t="s">
        <v>3</v>
      </c>
      <c r="N184" s="140" t="s">
        <v>40</v>
      </c>
      <c r="O184" s="52"/>
      <c r="P184" s="141">
        <f>O184*H184</f>
        <v>0</v>
      </c>
      <c r="Q184" s="141">
        <v>5.0000000000000001E-4</v>
      </c>
      <c r="R184" s="141">
        <f>Q184*H184</f>
        <v>1E-3</v>
      </c>
      <c r="S184" s="141">
        <v>0</v>
      </c>
      <c r="T184" s="142">
        <f>S184*H184</f>
        <v>0</v>
      </c>
      <c r="U184" s="187"/>
      <c r="V184" s="187"/>
      <c r="W184" s="187"/>
      <c r="X184" s="187"/>
      <c r="Y184" s="187"/>
      <c r="Z184" s="187"/>
      <c r="AA184" s="187"/>
      <c r="AB184" s="187"/>
      <c r="AC184" s="187"/>
      <c r="AD184" s="187"/>
      <c r="AE184" s="187"/>
      <c r="AR184" s="143" t="s">
        <v>207</v>
      </c>
      <c r="AT184" s="143" t="s">
        <v>116</v>
      </c>
      <c r="AU184" s="143" t="s">
        <v>76</v>
      </c>
      <c r="AY184" s="16" t="s">
        <v>113</v>
      </c>
      <c r="BE184" s="144">
        <f>IF(N184="základní",J184,0)</f>
        <v>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6" t="s">
        <v>74</v>
      </c>
      <c r="BK184" s="144">
        <f>ROUND(I184*H184,2)</f>
        <v>0</v>
      </c>
      <c r="BL184" s="16" t="s">
        <v>207</v>
      </c>
      <c r="BM184" s="143" t="s">
        <v>296</v>
      </c>
    </row>
    <row r="185" spans="1:65" s="2" customFormat="1" ht="19.5">
      <c r="A185" s="187"/>
      <c r="B185" s="32"/>
      <c r="C185" s="187"/>
      <c r="D185" s="145" t="s">
        <v>123</v>
      </c>
      <c r="E185" s="187"/>
      <c r="F185" s="146" t="s">
        <v>297</v>
      </c>
      <c r="G185" s="187"/>
      <c r="H185" s="187"/>
      <c r="I185" s="147"/>
      <c r="J185" s="187"/>
      <c r="K185" s="187"/>
      <c r="L185" s="32"/>
      <c r="M185" s="148"/>
      <c r="N185" s="149"/>
      <c r="O185" s="52"/>
      <c r="P185" s="52"/>
      <c r="Q185" s="52"/>
      <c r="R185" s="52"/>
      <c r="S185" s="52"/>
      <c r="T185" s="53"/>
      <c r="U185" s="187"/>
      <c r="V185" s="187"/>
      <c r="W185" s="187"/>
      <c r="X185" s="187"/>
      <c r="Y185" s="187"/>
      <c r="Z185" s="187"/>
      <c r="AA185" s="187"/>
      <c r="AB185" s="187"/>
      <c r="AC185" s="187"/>
      <c r="AD185" s="187"/>
      <c r="AE185" s="187"/>
      <c r="AT185" s="16" t="s">
        <v>123</v>
      </c>
      <c r="AU185" s="16" t="s">
        <v>76</v>
      </c>
    </row>
    <row r="186" spans="1:65" s="2" customFormat="1">
      <c r="A186" s="187"/>
      <c r="B186" s="32"/>
      <c r="C186" s="187"/>
      <c r="D186" s="150" t="s">
        <v>125</v>
      </c>
      <c r="E186" s="187"/>
      <c r="F186" s="151" t="s">
        <v>298</v>
      </c>
      <c r="G186" s="187"/>
      <c r="H186" s="187"/>
      <c r="I186" s="147"/>
      <c r="J186" s="187"/>
      <c r="K186" s="187"/>
      <c r="L186" s="32"/>
      <c r="M186" s="148"/>
      <c r="N186" s="149"/>
      <c r="O186" s="52"/>
      <c r="P186" s="52"/>
      <c r="Q186" s="52"/>
      <c r="R186" s="52"/>
      <c r="S186" s="52"/>
      <c r="T186" s="53"/>
      <c r="U186" s="187"/>
      <c r="V186" s="187"/>
      <c r="W186" s="187"/>
      <c r="X186" s="187"/>
      <c r="Y186" s="187"/>
      <c r="Z186" s="187"/>
      <c r="AA186" s="187"/>
      <c r="AB186" s="187"/>
      <c r="AC186" s="187"/>
      <c r="AD186" s="187"/>
      <c r="AE186" s="187"/>
      <c r="AT186" s="16" t="s">
        <v>125</v>
      </c>
      <c r="AU186" s="16" t="s">
        <v>76</v>
      </c>
    </row>
    <row r="187" spans="1:65" s="2" customFormat="1" ht="37.9" customHeight="1">
      <c r="A187" s="187"/>
      <c r="B187" s="131"/>
      <c r="C187" s="132" t="s">
        <v>299</v>
      </c>
      <c r="D187" s="132" t="s">
        <v>116</v>
      </c>
      <c r="E187" s="133" t="s">
        <v>300</v>
      </c>
      <c r="F187" s="134" t="s">
        <v>301</v>
      </c>
      <c r="G187" s="135" t="s">
        <v>277</v>
      </c>
      <c r="H187" s="136">
        <v>1</v>
      </c>
      <c r="I187" s="137"/>
      <c r="J187" s="138">
        <f>ROUND(I187*H187,2)</f>
        <v>0</v>
      </c>
      <c r="K187" s="134" t="s">
        <v>120</v>
      </c>
      <c r="L187" s="32"/>
      <c r="M187" s="139" t="s">
        <v>3</v>
      </c>
      <c r="N187" s="140" t="s">
        <v>40</v>
      </c>
      <c r="O187" s="52"/>
      <c r="P187" s="141">
        <f>O187*H187</f>
        <v>0</v>
      </c>
      <c r="Q187" s="141">
        <v>4.0000000000000003E-5</v>
      </c>
      <c r="R187" s="141">
        <f>Q187*H187</f>
        <v>4.0000000000000003E-5</v>
      </c>
      <c r="S187" s="141">
        <v>0</v>
      </c>
      <c r="T187" s="142">
        <f>S187*H187</f>
        <v>0</v>
      </c>
      <c r="U187" s="187"/>
      <c r="V187" s="187"/>
      <c r="W187" s="187"/>
      <c r="X187" s="187"/>
      <c r="Y187" s="187"/>
      <c r="Z187" s="187"/>
      <c r="AA187" s="187"/>
      <c r="AB187" s="187"/>
      <c r="AC187" s="187"/>
      <c r="AD187" s="187"/>
      <c r="AE187" s="187"/>
      <c r="AR187" s="143" t="s">
        <v>207</v>
      </c>
      <c r="AT187" s="143" t="s">
        <v>116</v>
      </c>
      <c r="AU187" s="143" t="s">
        <v>76</v>
      </c>
      <c r="AY187" s="16" t="s">
        <v>113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6" t="s">
        <v>74</v>
      </c>
      <c r="BK187" s="144">
        <f>ROUND(I187*H187,2)</f>
        <v>0</v>
      </c>
      <c r="BL187" s="16" t="s">
        <v>207</v>
      </c>
      <c r="BM187" s="143" t="s">
        <v>302</v>
      </c>
    </row>
    <row r="188" spans="1:65" s="2" customFormat="1" ht="29.25">
      <c r="A188" s="187"/>
      <c r="B188" s="32"/>
      <c r="C188" s="187"/>
      <c r="D188" s="145" t="s">
        <v>123</v>
      </c>
      <c r="E188" s="187"/>
      <c r="F188" s="146" t="s">
        <v>303</v>
      </c>
      <c r="G188" s="187"/>
      <c r="H188" s="187"/>
      <c r="I188" s="147"/>
      <c r="J188" s="187"/>
      <c r="K188" s="187"/>
      <c r="L188" s="32"/>
      <c r="M188" s="148"/>
      <c r="N188" s="149"/>
      <c r="O188" s="52"/>
      <c r="P188" s="52"/>
      <c r="Q188" s="52"/>
      <c r="R188" s="52"/>
      <c r="S188" s="52"/>
      <c r="T188" s="53"/>
      <c r="U188" s="187"/>
      <c r="V188" s="187"/>
      <c r="W188" s="187"/>
      <c r="X188" s="187"/>
      <c r="Y188" s="187"/>
      <c r="Z188" s="187"/>
      <c r="AA188" s="187"/>
      <c r="AB188" s="187"/>
      <c r="AC188" s="187"/>
      <c r="AD188" s="187"/>
      <c r="AE188" s="187"/>
      <c r="AT188" s="16" t="s">
        <v>123</v>
      </c>
      <c r="AU188" s="16" t="s">
        <v>76</v>
      </c>
    </row>
    <row r="189" spans="1:65" s="2" customFormat="1">
      <c r="A189" s="187"/>
      <c r="B189" s="32"/>
      <c r="C189" s="187"/>
      <c r="D189" s="150" t="s">
        <v>125</v>
      </c>
      <c r="E189" s="187"/>
      <c r="F189" s="151" t="s">
        <v>304</v>
      </c>
      <c r="G189" s="187"/>
      <c r="H189" s="187"/>
      <c r="I189" s="147"/>
      <c r="J189" s="187"/>
      <c r="K189" s="187"/>
      <c r="L189" s="32"/>
      <c r="M189" s="148"/>
      <c r="N189" s="149"/>
      <c r="O189" s="52"/>
      <c r="P189" s="52"/>
      <c r="Q189" s="52"/>
      <c r="R189" s="52"/>
      <c r="S189" s="52"/>
      <c r="T189" s="53"/>
      <c r="U189" s="187"/>
      <c r="V189" s="187"/>
      <c r="W189" s="187"/>
      <c r="X189" s="187"/>
      <c r="Y189" s="187"/>
      <c r="Z189" s="187"/>
      <c r="AA189" s="187"/>
      <c r="AB189" s="187"/>
      <c r="AC189" s="187"/>
      <c r="AD189" s="187"/>
      <c r="AE189" s="187"/>
      <c r="AT189" s="16" t="s">
        <v>125</v>
      </c>
      <c r="AU189" s="16" t="s">
        <v>76</v>
      </c>
    </row>
    <row r="190" spans="1:65" s="2" customFormat="1" ht="24.2" customHeight="1">
      <c r="A190" s="187"/>
      <c r="B190" s="131"/>
      <c r="C190" s="132" t="s">
        <v>305</v>
      </c>
      <c r="D190" s="132" t="s">
        <v>116</v>
      </c>
      <c r="E190" s="133" t="s">
        <v>306</v>
      </c>
      <c r="F190" s="134" t="s">
        <v>307</v>
      </c>
      <c r="G190" s="135" t="s">
        <v>227</v>
      </c>
      <c r="H190" s="136">
        <v>2</v>
      </c>
      <c r="I190" s="137"/>
      <c r="J190" s="138">
        <f>ROUND(I190*H190,2)</f>
        <v>0</v>
      </c>
      <c r="K190" s="134" t="s">
        <v>120</v>
      </c>
      <c r="L190" s="32"/>
      <c r="M190" s="139" t="s">
        <v>3</v>
      </c>
      <c r="N190" s="140" t="s">
        <v>40</v>
      </c>
      <c r="O190" s="52"/>
      <c r="P190" s="141">
        <f>O190*H190</f>
        <v>0</v>
      </c>
      <c r="Q190" s="141">
        <v>0</v>
      </c>
      <c r="R190" s="141">
        <f>Q190*H190</f>
        <v>0</v>
      </c>
      <c r="S190" s="141">
        <v>0</v>
      </c>
      <c r="T190" s="142">
        <f>S190*H190</f>
        <v>0</v>
      </c>
      <c r="U190" s="187"/>
      <c r="V190" s="187"/>
      <c r="W190" s="187"/>
      <c r="X190" s="187"/>
      <c r="Y190" s="187"/>
      <c r="Z190" s="187"/>
      <c r="AA190" s="187"/>
      <c r="AB190" s="187"/>
      <c r="AC190" s="187"/>
      <c r="AD190" s="187"/>
      <c r="AE190" s="187"/>
      <c r="AR190" s="143" t="s">
        <v>207</v>
      </c>
      <c r="AT190" s="143" t="s">
        <v>116</v>
      </c>
      <c r="AU190" s="143" t="s">
        <v>76</v>
      </c>
      <c r="AY190" s="16" t="s">
        <v>113</v>
      </c>
      <c r="BE190" s="144">
        <f>IF(N190="základní",J190,0)</f>
        <v>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6" t="s">
        <v>74</v>
      </c>
      <c r="BK190" s="144">
        <f>ROUND(I190*H190,2)</f>
        <v>0</v>
      </c>
      <c r="BL190" s="16" t="s">
        <v>207</v>
      </c>
      <c r="BM190" s="143" t="s">
        <v>308</v>
      </c>
    </row>
    <row r="191" spans="1:65" s="2" customFormat="1" ht="19.5">
      <c r="A191" s="187"/>
      <c r="B191" s="32"/>
      <c r="C191" s="187"/>
      <c r="D191" s="145" t="s">
        <v>123</v>
      </c>
      <c r="E191" s="187"/>
      <c r="F191" s="146" t="s">
        <v>309</v>
      </c>
      <c r="G191" s="187"/>
      <c r="H191" s="187"/>
      <c r="I191" s="147"/>
      <c r="J191" s="187"/>
      <c r="K191" s="187"/>
      <c r="L191" s="32"/>
      <c r="M191" s="148"/>
      <c r="N191" s="149"/>
      <c r="O191" s="52"/>
      <c r="P191" s="52"/>
      <c r="Q191" s="52"/>
      <c r="R191" s="52"/>
      <c r="S191" s="52"/>
      <c r="T191" s="53"/>
      <c r="U191" s="187"/>
      <c r="V191" s="187"/>
      <c r="W191" s="187"/>
      <c r="X191" s="187"/>
      <c r="Y191" s="187"/>
      <c r="Z191" s="187"/>
      <c r="AA191" s="187"/>
      <c r="AB191" s="187"/>
      <c r="AC191" s="187"/>
      <c r="AD191" s="187"/>
      <c r="AE191" s="187"/>
      <c r="AT191" s="16" t="s">
        <v>123</v>
      </c>
      <c r="AU191" s="16" t="s">
        <v>76</v>
      </c>
    </row>
    <row r="192" spans="1:65" s="2" customFormat="1">
      <c r="A192" s="187"/>
      <c r="B192" s="32"/>
      <c r="C192" s="187"/>
      <c r="D192" s="150" t="s">
        <v>125</v>
      </c>
      <c r="E192" s="187"/>
      <c r="F192" s="151" t="s">
        <v>310</v>
      </c>
      <c r="G192" s="187"/>
      <c r="H192" s="187"/>
      <c r="I192" s="147"/>
      <c r="J192" s="187"/>
      <c r="K192" s="187"/>
      <c r="L192" s="32"/>
      <c r="M192" s="148"/>
      <c r="N192" s="149"/>
      <c r="O192" s="52"/>
      <c r="P192" s="52"/>
      <c r="Q192" s="52"/>
      <c r="R192" s="52"/>
      <c r="S192" s="52"/>
      <c r="T192" s="53"/>
      <c r="U192" s="187"/>
      <c r="V192" s="187"/>
      <c r="W192" s="187"/>
      <c r="X192" s="187"/>
      <c r="Y192" s="187"/>
      <c r="Z192" s="187"/>
      <c r="AA192" s="187"/>
      <c r="AB192" s="187"/>
      <c r="AC192" s="187"/>
      <c r="AD192" s="187"/>
      <c r="AE192" s="187"/>
      <c r="AT192" s="16" t="s">
        <v>125</v>
      </c>
      <c r="AU192" s="16" t="s">
        <v>76</v>
      </c>
    </row>
    <row r="193" spans="1:65" s="2" customFormat="1" ht="24.2" customHeight="1">
      <c r="A193" s="187"/>
      <c r="B193" s="131"/>
      <c r="C193" s="132" t="s">
        <v>311</v>
      </c>
      <c r="D193" s="132" t="s">
        <v>116</v>
      </c>
      <c r="E193" s="133" t="s">
        <v>312</v>
      </c>
      <c r="F193" s="134" t="s">
        <v>313</v>
      </c>
      <c r="G193" s="135" t="s">
        <v>277</v>
      </c>
      <c r="H193" s="136">
        <v>2</v>
      </c>
      <c r="I193" s="137"/>
      <c r="J193" s="138">
        <f>ROUND(I193*H193,2)</f>
        <v>0</v>
      </c>
      <c r="K193" s="134" t="s">
        <v>120</v>
      </c>
      <c r="L193" s="32"/>
      <c r="M193" s="139" t="s">
        <v>3</v>
      </c>
      <c r="N193" s="140" t="s">
        <v>40</v>
      </c>
      <c r="O193" s="52"/>
      <c r="P193" s="141">
        <f>O193*H193</f>
        <v>0</v>
      </c>
      <c r="Q193" s="141">
        <v>2.0000000000000002E-5</v>
      </c>
      <c r="R193" s="141">
        <f>Q193*H193</f>
        <v>4.0000000000000003E-5</v>
      </c>
      <c r="S193" s="141">
        <v>0</v>
      </c>
      <c r="T193" s="142">
        <f>S193*H193</f>
        <v>0</v>
      </c>
      <c r="U193" s="187"/>
      <c r="V193" s="187"/>
      <c r="W193" s="187"/>
      <c r="X193" s="187"/>
      <c r="Y193" s="187"/>
      <c r="Z193" s="187"/>
      <c r="AA193" s="187"/>
      <c r="AB193" s="187"/>
      <c r="AC193" s="187"/>
      <c r="AD193" s="187"/>
      <c r="AE193" s="187"/>
      <c r="AR193" s="143" t="s">
        <v>207</v>
      </c>
      <c r="AT193" s="143" t="s">
        <v>116</v>
      </c>
      <c r="AU193" s="143" t="s">
        <v>76</v>
      </c>
      <c r="AY193" s="16" t="s">
        <v>113</v>
      </c>
      <c r="BE193" s="144">
        <f>IF(N193="základní",J193,0)</f>
        <v>0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6" t="s">
        <v>74</v>
      </c>
      <c r="BK193" s="144">
        <f>ROUND(I193*H193,2)</f>
        <v>0</v>
      </c>
      <c r="BL193" s="16" t="s">
        <v>207</v>
      </c>
      <c r="BM193" s="143" t="s">
        <v>314</v>
      </c>
    </row>
    <row r="194" spans="1:65" s="2" customFormat="1" ht="19.5">
      <c r="A194" s="187"/>
      <c r="B194" s="32"/>
      <c r="C194" s="187"/>
      <c r="D194" s="145" t="s">
        <v>123</v>
      </c>
      <c r="E194" s="187"/>
      <c r="F194" s="146" t="s">
        <v>315</v>
      </c>
      <c r="G194" s="187"/>
      <c r="H194" s="187"/>
      <c r="I194" s="147"/>
      <c r="J194" s="187"/>
      <c r="K194" s="187"/>
      <c r="L194" s="32"/>
      <c r="M194" s="148"/>
      <c r="N194" s="149"/>
      <c r="O194" s="52"/>
      <c r="P194" s="52"/>
      <c r="Q194" s="52"/>
      <c r="R194" s="52"/>
      <c r="S194" s="52"/>
      <c r="T194" s="53"/>
      <c r="U194" s="187"/>
      <c r="V194" s="187"/>
      <c r="W194" s="187"/>
      <c r="X194" s="187"/>
      <c r="Y194" s="187"/>
      <c r="Z194" s="187"/>
      <c r="AA194" s="187"/>
      <c r="AB194" s="187"/>
      <c r="AC194" s="187"/>
      <c r="AD194" s="187"/>
      <c r="AE194" s="187"/>
      <c r="AT194" s="16" t="s">
        <v>123</v>
      </c>
      <c r="AU194" s="16" t="s">
        <v>76</v>
      </c>
    </row>
    <row r="195" spans="1:65" s="2" customFormat="1">
      <c r="A195" s="187"/>
      <c r="B195" s="32"/>
      <c r="C195" s="187"/>
      <c r="D195" s="150" t="s">
        <v>125</v>
      </c>
      <c r="E195" s="187"/>
      <c r="F195" s="151" t="s">
        <v>316</v>
      </c>
      <c r="G195" s="187"/>
      <c r="H195" s="187"/>
      <c r="I195" s="147"/>
      <c r="J195" s="187"/>
      <c r="K195" s="187"/>
      <c r="L195" s="32"/>
      <c r="M195" s="148"/>
      <c r="N195" s="149"/>
      <c r="O195" s="52"/>
      <c r="P195" s="52"/>
      <c r="Q195" s="52"/>
      <c r="R195" s="52"/>
      <c r="S195" s="52"/>
      <c r="T195" s="53"/>
      <c r="U195" s="187"/>
      <c r="V195" s="187"/>
      <c r="W195" s="187"/>
      <c r="X195" s="187"/>
      <c r="Y195" s="187"/>
      <c r="Z195" s="187"/>
      <c r="AA195" s="187"/>
      <c r="AB195" s="187"/>
      <c r="AC195" s="187"/>
      <c r="AD195" s="187"/>
      <c r="AE195" s="187"/>
      <c r="AT195" s="16" t="s">
        <v>125</v>
      </c>
      <c r="AU195" s="16" t="s">
        <v>76</v>
      </c>
    </row>
    <row r="196" spans="1:65" s="2" customFormat="1" ht="24.2" customHeight="1">
      <c r="A196" s="187"/>
      <c r="B196" s="131"/>
      <c r="C196" s="132" t="s">
        <v>317</v>
      </c>
      <c r="D196" s="132" t="s">
        <v>116</v>
      </c>
      <c r="E196" s="133" t="s">
        <v>318</v>
      </c>
      <c r="F196" s="134" t="s">
        <v>319</v>
      </c>
      <c r="G196" s="135" t="s">
        <v>172</v>
      </c>
      <c r="H196" s="136">
        <v>2E-3</v>
      </c>
      <c r="I196" s="137"/>
      <c r="J196" s="138">
        <f>ROUND(I196*H196,2)</f>
        <v>0</v>
      </c>
      <c r="K196" s="134" t="s">
        <v>120</v>
      </c>
      <c r="L196" s="32"/>
      <c r="M196" s="139" t="s">
        <v>3</v>
      </c>
      <c r="N196" s="140" t="s">
        <v>40</v>
      </c>
      <c r="O196" s="52"/>
      <c r="P196" s="141">
        <f>O196*H196</f>
        <v>0</v>
      </c>
      <c r="Q196" s="141">
        <v>0</v>
      </c>
      <c r="R196" s="141">
        <f>Q196*H196</f>
        <v>0</v>
      </c>
      <c r="S196" s="141">
        <v>0</v>
      </c>
      <c r="T196" s="142">
        <f>S196*H196</f>
        <v>0</v>
      </c>
      <c r="U196" s="187"/>
      <c r="V196" s="187"/>
      <c r="W196" s="187"/>
      <c r="X196" s="187"/>
      <c r="Y196" s="187"/>
      <c r="Z196" s="187"/>
      <c r="AA196" s="187"/>
      <c r="AB196" s="187"/>
      <c r="AC196" s="187"/>
      <c r="AD196" s="187"/>
      <c r="AE196" s="187"/>
      <c r="AR196" s="143" t="s">
        <v>207</v>
      </c>
      <c r="AT196" s="143" t="s">
        <v>116</v>
      </c>
      <c r="AU196" s="143" t="s">
        <v>76</v>
      </c>
      <c r="AY196" s="16" t="s">
        <v>113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6" t="s">
        <v>74</v>
      </c>
      <c r="BK196" s="144">
        <f>ROUND(I196*H196,2)</f>
        <v>0</v>
      </c>
      <c r="BL196" s="16" t="s">
        <v>207</v>
      </c>
      <c r="BM196" s="143" t="s">
        <v>320</v>
      </c>
    </row>
    <row r="197" spans="1:65" s="2" customFormat="1" ht="29.25">
      <c r="A197" s="187"/>
      <c r="B197" s="32"/>
      <c r="C197" s="187"/>
      <c r="D197" s="145" t="s">
        <v>123</v>
      </c>
      <c r="E197" s="187"/>
      <c r="F197" s="146" t="s">
        <v>321</v>
      </c>
      <c r="G197" s="187"/>
      <c r="H197" s="187"/>
      <c r="I197" s="147"/>
      <c r="J197" s="187"/>
      <c r="K197" s="187"/>
      <c r="L197" s="32"/>
      <c r="M197" s="148"/>
      <c r="N197" s="149"/>
      <c r="O197" s="52"/>
      <c r="P197" s="52"/>
      <c r="Q197" s="52"/>
      <c r="R197" s="52"/>
      <c r="S197" s="52"/>
      <c r="T197" s="53"/>
      <c r="U197" s="187"/>
      <c r="V197" s="187"/>
      <c r="W197" s="187"/>
      <c r="X197" s="187"/>
      <c r="Y197" s="187"/>
      <c r="Z197" s="187"/>
      <c r="AA197" s="187"/>
      <c r="AB197" s="187"/>
      <c r="AC197" s="187"/>
      <c r="AD197" s="187"/>
      <c r="AE197" s="187"/>
      <c r="AT197" s="16" t="s">
        <v>123</v>
      </c>
      <c r="AU197" s="16" t="s">
        <v>76</v>
      </c>
    </row>
    <row r="198" spans="1:65" s="2" customFormat="1">
      <c r="A198" s="187"/>
      <c r="B198" s="32"/>
      <c r="C198" s="187"/>
      <c r="D198" s="150" t="s">
        <v>125</v>
      </c>
      <c r="E198" s="187"/>
      <c r="F198" s="151" t="s">
        <v>322</v>
      </c>
      <c r="G198" s="187"/>
      <c r="H198" s="187"/>
      <c r="I198" s="147"/>
      <c r="J198" s="187"/>
      <c r="K198" s="187"/>
      <c r="L198" s="32"/>
      <c r="M198" s="148"/>
      <c r="N198" s="149"/>
      <c r="O198" s="52"/>
      <c r="P198" s="52"/>
      <c r="Q198" s="52"/>
      <c r="R198" s="52"/>
      <c r="S198" s="52"/>
      <c r="T198" s="53"/>
      <c r="U198" s="187"/>
      <c r="V198" s="187"/>
      <c r="W198" s="187"/>
      <c r="X198" s="187"/>
      <c r="Y198" s="187"/>
      <c r="Z198" s="187"/>
      <c r="AA198" s="187"/>
      <c r="AB198" s="187"/>
      <c r="AC198" s="187"/>
      <c r="AD198" s="187"/>
      <c r="AE198" s="187"/>
      <c r="AT198" s="16" t="s">
        <v>125</v>
      </c>
      <c r="AU198" s="16" t="s">
        <v>76</v>
      </c>
    </row>
    <row r="199" spans="1:65" s="2" customFormat="1" ht="33" customHeight="1">
      <c r="A199" s="187"/>
      <c r="B199" s="131"/>
      <c r="C199" s="132" t="s">
        <v>323</v>
      </c>
      <c r="D199" s="132" t="s">
        <v>116</v>
      </c>
      <c r="E199" s="133" t="s">
        <v>324</v>
      </c>
      <c r="F199" s="134" t="s">
        <v>325</v>
      </c>
      <c r="G199" s="135" t="s">
        <v>172</v>
      </c>
      <c r="H199" s="136">
        <v>2E-3</v>
      </c>
      <c r="I199" s="137"/>
      <c r="J199" s="138">
        <f>ROUND(I199*H199,2)</f>
        <v>0</v>
      </c>
      <c r="K199" s="134" t="s">
        <v>120</v>
      </c>
      <c r="L199" s="32"/>
      <c r="M199" s="139" t="s">
        <v>3</v>
      </c>
      <c r="N199" s="140" t="s">
        <v>40</v>
      </c>
      <c r="O199" s="52"/>
      <c r="P199" s="141">
        <f>O199*H199</f>
        <v>0</v>
      </c>
      <c r="Q199" s="141">
        <v>0</v>
      </c>
      <c r="R199" s="141">
        <f>Q199*H199</f>
        <v>0</v>
      </c>
      <c r="S199" s="141">
        <v>0</v>
      </c>
      <c r="T199" s="142">
        <f>S199*H199</f>
        <v>0</v>
      </c>
      <c r="U199" s="187"/>
      <c r="V199" s="187"/>
      <c r="W199" s="187"/>
      <c r="X199" s="187"/>
      <c r="Y199" s="187"/>
      <c r="Z199" s="187"/>
      <c r="AA199" s="187"/>
      <c r="AB199" s="187"/>
      <c r="AC199" s="187"/>
      <c r="AD199" s="187"/>
      <c r="AE199" s="187"/>
      <c r="AR199" s="143" t="s">
        <v>207</v>
      </c>
      <c r="AT199" s="143" t="s">
        <v>116</v>
      </c>
      <c r="AU199" s="143" t="s">
        <v>76</v>
      </c>
      <c r="AY199" s="16" t="s">
        <v>113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6" t="s">
        <v>74</v>
      </c>
      <c r="BK199" s="144">
        <f>ROUND(I199*H199,2)</f>
        <v>0</v>
      </c>
      <c r="BL199" s="16" t="s">
        <v>207</v>
      </c>
      <c r="BM199" s="143" t="s">
        <v>326</v>
      </c>
    </row>
    <row r="200" spans="1:65" s="2" customFormat="1" ht="48.75">
      <c r="A200" s="187"/>
      <c r="B200" s="32"/>
      <c r="C200" s="187"/>
      <c r="D200" s="145" t="s">
        <v>123</v>
      </c>
      <c r="E200" s="187"/>
      <c r="F200" s="146" t="s">
        <v>327</v>
      </c>
      <c r="G200" s="187"/>
      <c r="H200" s="187"/>
      <c r="I200" s="147"/>
      <c r="J200" s="187"/>
      <c r="K200" s="187"/>
      <c r="L200" s="32"/>
      <c r="M200" s="148"/>
      <c r="N200" s="149"/>
      <c r="O200" s="52"/>
      <c r="P200" s="52"/>
      <c r="Q200" s="52"/>
      <c r="R200" s="52"/>
      <c r="S200" s="52"/>
      <c r="T200" s="53"/>
      <c r="U200" s="187"/>
      <c r="V200" s="187"/>
      <c r="W200" s="187"/>
      <c r="X200" s="187"/>
      <c r="Y200" s="187"/>
      <c r="Z200" s="187"/>
      <c r="AA200" s="187"/>
      <c r="AB200" s="187"/>
      <c r="AC200" s="187"/>
      <c r="AD200" s="187"/>
      <c r="AE200" s="187"/>
      <c r="AT200" s="16" t="s">
        <v>123</v>
      </c>
      <c r="AU200" s="16" t="s">
        <v>76</v>
      </c>
    </row>
    <row r="201" spans="1:65" s="2" customFormat="1">
      <c r="A201" s="187"/>
      <c r="B201" s="32"/>
      <c r="C201" s="187"/>
      <c r="D201" s="150" t="s">
        <v>125</v>
      </c>
      <c r="E201" s="187"/>
      <c r="F201" s="151" t="s">
        <v>328</v>
      </c>
      <c r="G201" s="187"/>
      <c r="H201" s="187"/>
      <c r="I201" s="147"/>
      <c r="J201" s="187"/>
      <c r="K201" s="187"/>
      <c r="L201" s="32"/>
      <c r="M201" s="148"/>
      <c r="N201" s="149"/>
      <c r="O201" s="52"/>
      <c r="P201" s="52"/>
      <c r="Q201" s="52"/>
      <c r="R201" s="52"/>
      <c r="S201" s="52"/>
      <c r="T201" s="53"/>
      <c r="U201" s="187"/>
      <c r="V201" s="187"/>
      <c r="W201" s="187"/>
      <c r="X201" s="187"/>
      <c r="Y201" s="187"/>
      <c r="Z201" s="187"/>
      <c r="AA201" s="187"/>
      <c r="AB201" s="187"/>
      <c r="AC201" s="187"/>
      <c r="AD201" s="187"/>
      <c r="AE201" s="187"/>
      <c r="AT201" s="16" t="s">
        <v>125</v>
      </c>
      <c r="AU201" s="16" t="s">
        <v>76</v>
      </c>
    </row>
    <row r="202" spans="1:65" s="12" customFormat="1" ht="22.9" customHeight="1">
      <c r="B202" s="118"/>
      <c r="D202" s="119" t="s">
        <v>68</v>
      </c>
      <c r="E202" s="129" t="s">
        <v>329</v>
      </c>
      <c r="F202" s="129" t="s">
        <v>330</v>
      </c>
      <c r="I202" s="121"/>
      <c r="J202" s="130">
        <f>BK202</f>
        <v>0</v>
      </c>
      <c r="L202" s="118"/>
      <c r="M202" s="123"/>
      <c r="N202" s="124"/>
      <c r="O202" s="124"/>
      <c r="P202" s="125">
        <f>SUM(P203:P237)</f>
        <v>0</v>
      </c>
      <c r="Q202" s="124"/>
      <c r="R202" s="125">
        <f>SUM(R203:R237)</f>
        <v>3.4530000000000005E-2</v>
      </c>
      <c r="S202" s="124"/>
      <c r="T202" s="126">
        <f>SUM(T203:T237)</f>
        <v>3.6970000000000003E-2</v>
      </c>
      <c r="AR202" s="119" t="s">
        <v>76</v>
      </c>
      <c r="AT202" s="127" t="s">
        <v>68</v>
      </c>
      <c r="AU202" s="127" t="s">
        <v>74</v>
      </c>
      <c r="AY202" s="119" t="s">
        <v>113</v>
      </c>
      <c r="BK202" s="128">
        <f>SUM(BK203:BK237)</f>
        <v>0</v>
      </c>
    </row>
    <row r="203" spans="1:65" s="2" customFormat="1" ht="16.5" customHeight="1">
      <c r="A203" s="187"/>
      <c r="B203" s="131"/>
      <c r="C203" s="132" t="s">
        <v>331</v>
      </c>
      <c r="D203" s="132" t="s">
        <v>116</v>
      </c>
      <c r="E203" s="133" t="s">
        <v>332</v>
      </c>
      <c r="F203" s="134" t="s">
        <v>333</v>
      </c>
      <c r="G203" s="135" t="s">
        <v>334</v>
      </c>
      <c r="H203" s="136">
        <v>1</v>
      </c>
      <c r="I203" s="137"/>
      <c r="J203" s="138">
        <f>ROUND(I203*H203,2)</f>
        <v>0</v>
      </c>
      <c r="K203" s="134" t="s">
        <v>120</v>
      </c>
      <c r="L203" s="32"/>
      <c r="M203" s="139" t="s">
        <v>3</v>
      </c>
      <c r="N203" s="140" t="s">
        <v>40</v>
      </c>
      <c r="O203" s="52"/>
      <c r="P203" s="141">
        <f>O203*H203</f>
        <v>0</v>
      </c>
      <c r="Q203" s="141">
        <v>0</v>
      </c>
      <c r="R203" s="141">
        <f>Q203*H203</f>
        <v>0</v>
      </c>
      <c r="S203" s="141">
        <v>3.4200000000000001E-2</v>
      </c>
      <c r="T203" s="142">
        <f>S203*H203</f>
        <v>3.4200000000000001E-2</v>
      </c>
      <c r="U203" s="187"/>
      <c r="V203" s="187"/>
      <c r="W203" s="187"/>
      <c r="X203" s="187"/>
      <c r="Y203" s="187"/>
      <c r="Z203" s="187"/>
      <c r="AA203" s="187"/>
      <c r="AB203" s="187"/>
      <c r="AC203" s="187"/>
      <c r="AD203" s="187"/>
      <c r="AE203" s="187"/>
      <c r="AR203" s="143" t="s">
        <v>207</v>
      </c>
      <c r="AT203" s="143" t="s">
        <v>116</v>
      </c>
      <c r="AU203" s="143" t="s">
        <v>76</v>
      </c>
      <c r="AY203" s="16" t="s">
        <v>113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6" t="s">
        <v>74</v>
      </c>
      <c r="BK203" s="144">
        <f>ROUND(I203*H203,2)</f>
        <v>0</v>
      </c>
      <c r="BL203" s="16" t="s">
        <v>207</v>
      </c>
      <c r="BM203" s="143" t="s">
        <v>671</v>
      </c>
    </row>
    <row r="204" spans="1:65" s="2" customFormat="1">
      <c r="A204" s="187"/>
      <c r="B204" s="32"/>
      <c r="C204" s="187"/>
      <c r="D204" s="145" t="s">
        <v>123</v>
      </c>
      <c r="E204" s="187"/>
      <c r="F204" s="146" t="s">
        <v>336</v>
      </c>
      <c r="G204" s="187"/>
      <c r="H204" s="187"/>
      <c r="I204" s="147"/>
      <c r="J204" s="187"/>
      <c r="K204" s="187"/>
      <c r="L204" s="32"/>
      <c r="M204" s="148"/>
      <c r="N204" s="149"/>
      <c r="O204" s="52"/>
      <c r="P204" s="52"/>
      <c r="Q204" s="52"/>
      <c r="R204" s="52"/>
      <c r="S204" s="52"/>
      <c r="T204" s="53"/>
      <c r="U204" s="187"/>
      <c r="V204" s="187"/>
      <c r="W204" s="187"/>
      <c r="X204" s="187"/>
      <c r="Y204" s="187"/>
      <c r="Z204" s="187"/>
      <c r="AA204" s="187"/>
      <c r="AB204" s="187"/>
      <c r="AC204" s="187"/>
      <c r="AD204" s="187"/>
      <c r="AE204" s="187"/>
      <c r="AT204" s="16" t="s">
        <v>123</v>
      </c>
      <c r="AU204" s="16" t="s">
        <v>76</v>
      </c>
    </row>
    <row r="205" spans="1:65" s="2" customFormat="1">
      <c r="A205" s="187"/>
      <c r="B205" s="32"/>
      <c r="C205" s="187"/>
      <c r="D205" s="150" t="s">
        <v>125</v>
      </c>
      <c r="E205" s="187"/>
      <c r="F205" s="151" t="s">
        <v>337</v>
      </c>
      <c r="G205" s="187"/>
      <c r="H205" s="187"/>
      <c r="I205" s="147"/>
      <c r="J205" s="187"/>
      <c r="K205" s="187"/>
      <c r="L205" s="32"/>
      <c r="M205" s="148"/>
      <c r="N205" s="149"/>
      <c r="O205" s="52"/>
      <c r="P205" s="52"/>
      <c r="Q205" s="52"/>
      <c r="R205" s="52"/>
      <c r="S205" s="52"/>
      <c r="T205" s="53"/>
      <c r="U205" s="187"/>
      <c r="V205" s="187"/>
      <c r="W205" s="187"/>
      <c r="X205" s="187"/>
      <c r="Y205" s="187"/>
      <c r="Z205" s="187"/>
      <c r="AA205" s="187"/>
      <c r="AB205" s="187"/>
      <c r="AC205" s="187"/>
      <c r="AD205" s="187"/>
      <c r="AE205" s="187"/>
      <c r="AT205" s="16" t="s">
        <v>125</v>
      </c>
      <c r="AU205" s="16" t="s">
        <v>76</v>
      </c>
    </row>
    <row r="206" spans="1:65" s="2" customFormat="1" ht="24.2" customHeight="1">
      <c r="A206" s="187"/>
      <c r="B206" s="131"/>
      <c r="C206" s="132" t="s">
        <v>338</v>
      </c>
      <c r="D206" s="132" t="s">
        <v>116</v>
      </c>
      <c r="E206" s="133" t="s">
        <v>339</v>
      </c>
      <c r="F206" s="134" t="s">
        <v>340</v>
      </c>
      <c r="G206" s="135" t="s">
        <v>334</v>
      </c>
      <c r="H206" s="136">
        <v>1</v>
      </c>
      <c r="I206" s="137"/>
      <c r="J206" s="138">
        <f>ROUND(I206*H206,2)</f>
        <v>0</v>
      </c>
      <c r="K206" s="134" t="s">
        <v>120</v>
      </c>
      <c r="L206" s="32"/>
      <c r="M206" s="139" t="s">
        <v>3</v>
      </c>
      <c r="N206" s="140" t="s">
        <v>40</v>
      </c>
      <c r="O206" s="52"/>
      <c r="P206" s="141">
        <f>O206*H206</f>
        <v>0</v>
      </c>
      <c r="Q206" s="141">
        <v>2.9440000000000001E-2</v>
      </c>
      <c r="R206" s="141">
        <f>Q206*H206</f>
        <v>2.9440000000000001E-2</v>
      </c>
      <c r="S206" s="141">
        <v>0</v>
      </c>
      <c r="T206" s="142">
        <f>S206*H206</f>
        <v>0</v>
      </c>
      <c r="U206" s="187"/>
      <c r="V206" s="187"/>
      <c r="W206" s="187"/>
      <c r="X206" s="187"/>
      <c r="Y206" s="187"/>
      <c r="Z206" s="187"/>
      <c r="AA206" s="187"/>
      <c r="AB206" s="187"/>
      <c r="AC206" s="187"/>
      <c r="AD206" s="187"/>
      <c r="AE206" s="187"/>
      <c r="AR206" s="143" t="s">
        <v>207</v>
      </c>
      <c r="AT206" s="143" t="s">
        <v>116</v>
      </c>
      <c r="AU206" s="143" t="s">
        <v>76</v>
      </c>
      <c r="AY206" s="16" t="s">
        <v>113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6" t="s">
        <v>74</v>
      </c>
      <c r="BK206" s="144">
        <f>ROUND(I206*H206,2)</f>
        <v>0</v>
      </c>
      <c r="BL206" s="16" t="s">
        <v>207</v>
      </c>
      <c r="BM206" s="143" t="s">
        <v>672</v>
      </c>
    </row>
    <row r="207" spans="1:65" s="2" customFormat="1" ht="19.5">
      <c r="A207" s="187"/>
      <c r="B207" s="32"/>
      <c r="C207" s="187"/>
      <c r="D207" s="145" t="s">
        <v>123</v>
      </c>
      <c r="E207" s="187"/>
      <c r="F207" s="146" t="s">
        <v>342</v>
      </c>
      <c r="G207" s="187"/>
      <c r="H207" s="187"/>
      <c r="I207" s="147"/>
      <c r="J207" s="187"/>
      <c r="K207" s="187"/>
      <c r="L207" s="32"/>
      <c r="M207" s="148"/>
      <c r="N207" s="149"/>
      <c r="O207" s="52"/>
      <c r="P207" s="52"/>
      <c r="Q207" s="52"/>
      <c r="R207" s="52"/>
      <c r="S207" s="52"/>
      <c r="T207" s="53"/>
      <c r="U207" s="187"/>
      <c r="V207" s="187"/>
      <c r="W207" s="187"/>
      <c r="X207" s="187"/>
      <c r="Y207" s="187"/>
      <c r="Z207" s="187"/>
      <c r="AA207" s="187"/>
      <c r="AB207" s="187"/>
      <c r="AC207" s="187"/>
      <c r="AD207" s="187"/>
      <c r="AE207" s="187"/>
      <c r="AT207" s="16" t="s">
        <v>123</v>
      </c>
      <c r="AU207" s="16" t="s">
        <v>76</v>
      </c>
    </row>
    <row r="208" spans="1:65" s="2" customFormat="1">
      <c r="A208" s="187"/>
      <c r="B208" s="32"/>
      <c r="C208" s="187"/>
      <c r="D208" s="150" t="s">
        <v>125</v>
      </c>
      <c r="E208" s="187"/>
      <c r="F208" s="151" t="s">
        <v>343</v>
      </c>
      <c r="G208" s="187"/>
      <c r="H208" s="187"/>
      <c r="I208" s="147"/>
      <c r="J208" s="187"/>
      <c r="K208" s="187"/>
      <c r="L208" s="32"/>
      <c r="M208" s="148"/>
      <c r="N208" s="149"/>
      <c r="O208" s="52"/>
      <c r="P208" s="52"/>
      <c r="Q208" s="52"/>
      <c r="R208" s="52"/>
      <c r="S208" s="52"/>
      <c r="T208" s="53"/>
      <c r="U208" s="187"/>
      <c r="V208" s="187"/>
      <c r="W208" s="187"/>
      <c r="X208" s="187"/>
      <c r="Y208" s="187"/>
      <c r="Z208" s="187"/>
      <c r="AA208" s="187"/>
      <c r="AB208" s="187"/>
      <c r="AC208" s="187"/>
      <c r="AD208" s="187"/>
      <c r="AE208" s="187"/>
      <c r="AT208" s="16" t="s">
        <v>125</v>
      </c>
      <c r="AU208" s="16" t="s">
        <v>76</v>
      </c>
    </row>
    <row r="209" spans="1:65" s="2" customFormat="1" ht="16.5" customHeight="1">
      <c r="A209" s="187"/>
      <c r="B209" s="131"/>
      <c r="C209" s="132" t="s">
        <v>344</v>
      </c>
      <c r="D209" s="132" t="s">
        <v>116</v>
      </c>
      <c r="E209" s="133" t="s">
        <v>673</v>
      </c>
      <c r="F209" s="134" t="s">
        <v>674</v>
      </c>
      <c r="G209" s="135" t="s">
        <v>227</v>
      </c>
      <c r="H209" s="136">
        <v>1</v>
      </c>
      <c r="I209" s="137"/>
      <c r="J209" s="138">
        <f>ROUND(I209*H209,2)</f>
        <v>0</v>
      </c>
      <c r="K209" s="134" t="s">
        <v>120</v>
      </c>
      <c r="L209" s="32"/>
      <c r="M209" s="139" t="s">
        <v>3</v>
      </c>
      <c r="N209" s="140" t="s">
        <v>40</v>
      </c>
      <c r="O209" s="52"/>
      <c r="P209" s="141">
        <f>O209*H209</f>
        <v>0</v>
      </c>
      <c r="Q209" s="141">
        <v>0</v>
      </c>
      <c r="R209" s="141">
        <f>Q209*H209</f>
        <v>0</v>
      </c>
      <c r="S209" s="141">
        <v>0</v>
      </c>
      <c r="T209" s="142">
        <f>S209*H209</f>
        <v>0</v>
      </c>
      <c r="U209" s="187"/>
      <c r="V209" s="187"/>
      <c r="W209" s="187"/>
      <c r="X209" s="187"/>
      <c r="Y209" s="187"/>
      <c r="Z209" s="187"/>
      <c r="AA209" s="187"/>
      <c r="AB209" s="187"/>
      <c r="AC209" s="187"/>
      <c r="AD209" s="187"/>
      <c r="AE209" s="187"/>
      <c r="AR209" s="143" t="s">
        <v>207</v>
      </c>
      <c r="AT209" s="143" t="s">
        <v>116</v>
      </c>
      <c r="AU209" s="143" t="s">
        <v>76</v>
      </c>
      <c r="AY209" s="16" t="s">
        <v>113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6" t="s">
        <v>74</v>
      </c>
      <c r="BK209" s="144">
        <f>ROUND(I209*H209,2)</f>
        <v>0</v>
      </c>
      <c r="BL209" s="16" t="s">
        <v>207</v>
      </c>
      <c r="BM209" s="143" t="s">
        <v>675</v>
      </c>
    </row>
    <row r="210" spans="1:65" s="2" customFormat="1" ht="19.5">
      <c r="A210" s="187"/>
      <c r="B210" s="32"/>
      <c r="C210" s="187"/>
      <c r="D210" s="145" t="s">
        <v>123</v>
      </c>
      <c r="E210" s="187"/>
      <c r="F210" s="146" t="s">
        <v>676</v>
      </c>
      <c r="G210" s="187"/>
      <c r="H210" s="187"/>
      <c r="I210" s="147"/>
      <c r="J210" s="187"/>
      <c r="K210" s="187"/>
      <c r="L210" s="32"/>
      <c r="M210" s="148"/>
      <c r="N210" s="149"/>
      <c r="O210" s="52"/>
      <c r="P210" s="52"/>
      <c r="Q210" s="52"/>
      <c r="R210" s="52"/>
      <c r="S210" s="52"/>
      <c r="T210" s="53"/>
      <c r="U210" s="187"/>
      <c r="V210" s="187"/>
      <c r="W210" s="187"/>
      <c r="X210" s="187"/>
      <c r="Y210" s="187"/>
      <c r="Z210" s="187"/>
      <c r="AA210" s="187"/>
      <c r="AB210" s="187"/>
      <c r="AC210" s="187"/>
      <c r="AD210" s="187"/>
      <c r="AE210" s="187"/>
      <c r="AT210" s="16" t="s">
        <v>123</v>
      </c>
      <c r="AU210" s="16" t="s">
        <v>76</v>
      </c>
    </row>
    <row r="211" spans="1:65" s="2" customFormat="1">
      <c r="A211" s="187"/>
      <c r="B211" s="32"/>
      <c r="C211" s="187"/>
      <c r="D211" s="150" t="s">
        <v>125</v>
      </c>
      <c r="E211" s="187"/>
      <c r="F211" s="151" t="s">
        <v>677</v>
      </c>
      <c r="G211" s="187"/>
      <c r="H211" s="187"/>
      <c r="I211" s="147"/>
      <c r="J211" s="187"/>
      <c r="K211" s="187"/>
      <c r="L211" s="32"/>
      <c r="M211" s="148"/>
      <c r="N211" s="149"/>
      <c r="O211" s="52"/>
      <c r="P211" s="52"/>
      <c r="Q211" s="52"/>
      <c r="R211" s="52"/>
      <c r="S211" s="52"/>
      <c r="T211" s="53"/>
      <c r="U211" s="187"/>
      <c r="V211" s="187"/>
      <c r="W211" s="187"/>
      <c r="X211" s="187"/>
      <c r="Y211" s="187"/>
      <c r="Z211" s="187"/>
      <c r="AA211" s="187"/>
      <c r="AB211" s="187"/>
      <c r="AC211" s="187"/>
      <c r="AD211" s="187"/>
      <c r="AE211" s="187"/>
      <c r="AT211" s="16" t="s">
        <v>125</v>
      </c>
      <c r="AU211" s="16" t="s">
        <v>76</v>
      </c>
    </row>
    <row r="212" spans="1:65" s="2" customFormat="1" ht="16.5" customHeight="1">
      <c r="A212" s="187"/>
      <c r="B212" s="131"/>
      <c r="C212" s="160" t="s">
        <v>350</v>
      </c>
      <c r="D212" s="160" t="s">
        <v>381</v>
      </c>
      <c r="E212" s="161" t="s">
        <v>678</v>
      </c>
      <c r="F212" s="162" t="s">
        <v>679</v>
      </c>
      <c r="G212" s="163" t="s">
        <v>227</v>
      </c>
      <c r="H212" s="164">
        <v>1</v>
      </c>
      <c r="I212" s="165"/>
      <c r="J212" s="166">
        <f>ROUND(I212*H212,2)</f>
        <v>0</v>
      </c>
      <c r="K212" s="162" t="s">
        <v>120</v>
      </c>
      <c r="L212" s="167"/>
      <c r="M212" s="168" t="s">
        <v>3</v>
      </c>
      <c r="N212" s="169" t="s">
        <v>40</v>
      </c>
      <c r="O212" s="52"/>
      <c r="P212" s="141">
        <f>O212*H212</f>
        <v>0</v>
      </c>
      <c r="Q212" s="141">
        <v>1.1000000000000001E-3</v>
      </c>
      <c r="R212" s="141">
        <f>Q212*H212</f>
        <v>1.1000000000000001E-3</v>
      </c>
      <c r="S212" s="141">
        <v>0</v>
      </c>
      <c r="T212" s="142">
        <f>S212*H212</f>
        <v>0</v>
      </c>
      <c r="U212" s="187"/>
      <c r="V212" s="187"/>
      <c r="W212" s="187"/>
      <c r="X212" s="187"/>
      <c r="Y212" s="187"/>
      <c r="Z212" s="187"/>
      <c r="AA212" s="187"/>
      <c r="AB212" s="187"/>
      <c r="AC212" s="187"/>
      <c r="AD212" s="187"/>
      <c r="AE212" s="187"/>
      <c r="AR212" s="143" t="s">
        <v>323</v>
      </c>
      <c r="AT212" s="143" t="s">
        <v>381</v>
      </c>
      <c r="AU212" s="143" t="s">
        <v>76</v>
      </c>
      <c r="AY212" s="16" t="s">
        <v>113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6" t="s">
        <v>74</v>
      </c>
      <c r="BK212" s="144">
        <f>ROUND(I212*H212,2)</f>
        <v>0</v>
      </c>
      <c r="BL212" s="16" t="s">
        <v>207</v>
      </c>
      <c r="BM212" s="143" t="s">
        <v>680</v>
      </c>
    </row>
    <row r="213" spans="1:65" s="2" customFormat="1">
      <c r="A213" s="187"/>
      <c r="B213" s="32"/>
      <c r="C213" s="187"/>
      <c r="D213" s="145" t="s">
        <v>123</v>
      </c>
      <c r="E213" s="187"/>
      <c r="F213" s="146" t="s">
        <v>679</v>
      </c>
      <c r="G213" s="187"/>
      <c r="H213" s="187"/>
      <c r="I213" s="147"/>
      <c r="J213" s="187"/>
      <c r="K213" s="187"/>
      <c r="L213" s="32"/>
      <c r="M213" s="148"/>
      <c r="N213" s="149"/>
      <c r="O213" s="52"/>
      <c r="P213" s="52"/>
      <c r="Q213" s="52"/>
      <c r="R213" s="52"/>
      <c r="S213" s="52"/>
      <c r="T213" s="53"/>
      <c r="U213" s="187"/>
      <c r="V213" s="187"/>
      <c r="W213" s="187"/>
      <c r="X213" s="187"/>
      <c r="Y213" s="187"/>
      <c r="Z213" s="187"/>
      <c r="AA213" s="187"/>
      <c r="AB213" s="187"/>
      <c r="AC213" s="187"/>
      <c r="AD213" s="187"/>
      <c r="AE213" s="187"/>
      <c r="AT213" s="16" t="s">
        <v>123</v>
      </c>
      <c r="AU213" s="16" t="s">
        <v>76</v>
      </c>
    </row>
    <row r="214" spans="1:65" s="2" customFormat="1" ht="16.5" customHeight="1">
      <c r="A214" s="187"/>
      <c r="B214" s="131"/>
      <c r="C214" s="160" t="s">
        <v>356</v>
      </c>
      <c r="D214" s="160" t="s">
        <v>381</v>
      </c>
      <c r="E214" s="161" t="s">
        <v>681</v>
      </c>
      <c r="F214" s="162" t="s">
        <v>682</v>
      </c>
      <c r="G214" s="163" t="s">
        <v>227</v>
      </c>
      <c r="H214" s="164">
        <v>1</v>
      </c>
      <c r="I214" s="165"/>
      <c r="J214" s="166">
        <f>ROUND(I214*H214,2)</f>
        <v>0</v>
      </c>
      <c r="K214" s="162" t="s">
        <v>120</v>
      </c>
      <c r="L214" s="167"/>
      <c r="M214" s="168" t="s">
        <v>3</v>
      </c>
      <c r="N214" s="169" t="s">
        <v>40</v>
      </c>
      <c r="O214" s="52"/>
      <c r="P214" s="141">
        <f>O214*H214</f>
        <v>0</v>
      </c>
      <c r="Q214" s="141">
        <v>1.2999999999999999E-3</v>
      </c>
      <c r="R214" s="141">
        <f>Q214*H214</f>
        <v>1.2999999999999999E-3</v>
      </c>
      <c r="S214" s="141">
        <v>0</v>
      </c>
      <c r="T214" s="142">
        <f>S214*H214</f>
        <v>0</v>
      </c>
      <c r="U214" s="187"/>
      <c r="V214" s="187"/>
      <c r="W214" s="187"/>
      <c r="X214" s="187"/>
      <c r="Y214" s="187"/>
      <c r="Z214" s="187"/>
      <c r="AA214" s="187"/>
      <c r="AB214" s="187"/>
      <c r="AC214" s="187"/>
      <c r="AD214" s="187"/>
      <c r="AE214" s="187"/>
      <c r="AR214" s="143" t="s">
        <v>323</v>
      </c>
      <c r="AT214" s="143" t="s">
        <v>381</v>
      </c>
      <c r="AU214" s="143" t="s">
        <v>76</v>
      </c>
      <c r="AY214" s="16" t="s">
        <v>113</v>
      </c>
      <c r="BE214" s="144">
        <f>IF(N214="základní",J214,0)</f>
        <v>0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6" t="s">
        <v>74</v>
      </c>
      <c r="BK214" s="144">
        <f>ROUND(I214*H214,2)</f>
        <v>0</v>
      </c>
      <c r="BL214" s="16" t="s">
        <v>207</v>
      </c>
      <c r="BM214" s="143" t="s">
        <v>683</v>
      </c>
    </row>
    <row r="215" spans="1:65" s="2" customFormat="1">
      <c r="A215" s="187"/>
      <c r="B215" s="32"/>
      <c r="C215" s="187"/>
      <c r="D215" s="145" t="s">
        <v>123</v>
      </c>
      <c r="E215" s="187"/>
      <c r="F215" s="146" t="s">
        <v>682</v>
      </c>
      <c r="G215" s="187"/>
      <c r="H215" s="187"/>
      <c r="I215" s="147"/>
      <c r="J215" s="187"/>
      <c r="K215" s="187"/>
      <c r="L215" s="32"/>
      <c r="M215" s="148"/>
      <c r="N215" s="149"/>
      <c r="O215" s="52"/>
      <c r="P215" s="52"/>
      <c r="Q215" s="52"/>
      <c r="R215" s="52"/>
      <c r="S215" s="52"/>
      <c r="T215" s="53"/>
      <c r="U215" s="187"/>
      <c r="V215" s="187"/>
      <c r="W215" s="187"/>
      <c r="X215" s="187"/>
      <c r="Y215" s="187"/>
      <c r="Z215" s="187"/>
      <c r="AA215" s="187"/>
      <c r="AB215" s="187"/>
      <c r="AC215" s="187"/>
      <c r="AD215" s="187"/>
      <c r="AE215" s="187"/>
      <c r="AT215" s="16" t="s">
        <v>123</v>
      </c>
      <c r="AU215" s="16" t="s">
        <v>76</v>
      </c>
    </row>
    <row r="216" spans="1:65" s="2" customFormat="1" ht="16.5" customHeight="1">
      <c r="A216" s="187"/>
      <c r="B216" s="131"/>
      <c r="C216" s="132" t="s">
        <v>362</v>
      </c>
      <c r="D216" s="132" t="s">
        <v>116</v>
      </c>
      <c r="E216" s="133" t="s">
        <v>684</v>
      </c>
      <c r="F216" s="134" t="s">
        <v>685</v>
      </c>
      <c r="G216" s="135" t="s">
        <v>227</v>
      </c>
      <c r="H216" s="136">
        <v>1</v>
      </c>
      <c r="I216" s="137"/>
      <c r="J216" s="138">
        <f>ROUND(I216*H216,2)</f>
        <v>0</v>
      </c>
      <c r="K216" s="134" t="s">
        <v>686</v>
      </c>
      <c r="L216" s="32"/>
      <c r="M216" s="139" t="s">
        <v>3</v>
      </c>
      <c r="N216" s="140" t="s">
        <v>40</v>
      </c>
      <c r="O216" s="52"/>
      <c r="P216" s="141">
        <f>O216*H216</f>
        <v>0</v>
      </c>
      <c r="Q216" s="141">
        <v>0</v>
      </c>
      <c r="R216" s="141">
        <f>Q216*H216</f>
        <v>0</v>
      </c>
      <c r="S216" s="141">
        <v>0</v>
      </c>
      <c r="T216" s="142">
        <f>S216*H216</f>
        <v>0</v>
      </c>
      <c r="U216" s="187"/>
      <c r="V216" s="187"/>
      <c r="W216" s="187"/>
      <c r="X216" s="187"/>
      <c r="Y216" s="187"/>
      <c r="Z216" s="187"/>
      <c r="AA216" s="187"/>
      <c r="AB216" s="187"/>
      <c r="AC216" s="187"/>
      <c r="AD216" s="187"/>
      <c r="AE216" s="187"/>
      <c r="AR216" s="143" t="s">
        <v>207</v>
      </c>
      <c r="AT216" s="143" t="s">
        <v>116</v>
      </c>
      <c r="AU216" s="143" t="s">
        <v>76</v>
      </c>
      <c r="AY216" s="16" t="s">
        <v>113</v>
      </c>
      <c r="BE216" s="144">
        <f>IF(N216="základní",J216,0)</f>
        <v>0</v>
      </c>
      <c r="BF216" s="144">
        <f>IF(N216="snížená",J216,0)</f>
        <v>0</v>
      </c>
      <c r="BG216" s="144">
        <f>IF(N216="zákl. přenesená",J216,0)</f>
        <v>0</v>
      </c>
      <c r="BH216" s="144">
        <f>IF(N216="sníž. přenesená",J216,0)</f>
        <v>0</v>
      </c>
      <c r="BI216" s="144">
        <f>IF(N216="nulová",J216,0)</f>
        <v>0</v>
      </c>
      <c r="BJ216" s="16" t="s">
        <v>74</v>
      </c>
      <c r="BK216" s="144">
        <f>ROUND(I216*H216,2)</f>
        <v>0</v>
      </c>
      <c r="BL216" s="16" t="s">
        <v>207</v>
      </c>
      <c r="BM216" s="143" t="s">
        <v>687</v>
      </c>
    </row>
    <row r="217" spans="1:65" s="2" customFormat="1" ht="19.5">
      <c r="A217" s="187"/>
      <c r="B217" s="32"/>
      <c r="C217" s="187"/>
      <c r="D217" s="145" t="s">
        <v>123</v>
      </c>
      <c r="E217" s="187"/>
      <c r="F217" s="146" t="s">
        <v>688</v>
      </c>
      <c r="G217" s="187"/>
      <c r="H217" s="187"/>
      <c r="I217" s="147"/>
      <c r="J217" s="187"/>
      <c r="K217" s="187"/>
      <c r="L217" s="32"/>
      <c r="M217" s="148"/>
      <c r="N217" s="149"/>
      <c r="O217" s="52"/>
      <c r="P217" s="52"/>
      <c r="Q217" s="52"/>
      <c r="R217" s="52"/>
      <c r="S217" s="52"/>
      <c r="T217" s="53"/>
      <c r="U217" s="187"/>
      <c r="V217" s="187"/>
      <c r="W217" s="187"/>
      <c r="X217" s="187"/>
      <c r="Y217" s="187"/>
      <c r="Z217" s="187"/>
      <c r="AA217" s="187"/>
      <c r="AB217" s="187"/>
      <c r="AC217" s="187"/>
      <c r="AD217" s="187"/>
      <c r="AE217" s="187"/>
      <c r="AT217" s="16" t="s">
        <v>123</v>
      </c>
      <c r="AU217" s="16" t="s">
        <v>76</v>
      </c>
    </row>
    <row r="218" spans="1:65" s="2" customFormat="1">
      <c r="A218" s="187"/>
      <c r="B218" s="32"/>
      <c r="C218" s="187"/>
      <c r="D218" s="150" t="s">
        <v>125</v>
      </c>
      <c r="E218" s="187"/>
      <c r="F218" s="151" t="s">
        <v>689</v>
      </c>
      <c r="G218" s="187"/>
      <c r="H218" s="187"/>
      <c r="I218" s="147"/>
      <c r="J218" s="187"/>
      <c r="K218" s="187"/>
      <c r="L218" s="32"/>
      <c r="M218" s="148"/>
      <c r="N218" s="149"/>
      <c r="O218" s="52"/>
      <c r="P218" s="52"/>
      <c r="Q218" s="52"/>
      <c r="R218" s="52"/>
      <c r="S218" s="52"/>
      <c r="T218" s="53"/>
      <c r="U218" s="187"/>
      <c r="V218" s="187"/>
      <c r="W218" s="187"/>
      <c r="X218" s="187"/>
      <c r="Y218" s="187"/>
      <c r="Z218" s="187"/>
      <c r="AA218" s="187"/>
      <c r="AB218" s="187"/>
      <c r="AC218" s="187"/>
      <c r="AD218" s="187"/>
      <c r="AE218" s="187"/>
      <c r="AT218" s="16" t="s">
        <v>125</v>
      </c>
      <c r="AU218" s="16" t="s">
        <v>76</v>
      </c>
    </row>
    <row r="219" spans="1:65" s="2" customFormat="1" ht="16.5" customHeight="1">
      <c r="A219" s="187"/>
      <c r="B219" s="131"/>
      <c r="C219" s="160" t="s">
        <v>368</v>
      </c>
      <c r="D219" s="160" t="s">
        <v>381</v>
      </c>
      <c r="E219" s="161" t="s">
        <v>690</v>
      </c>
      <c r="F219" s="162" t="s">
        <v>691</v>
      </c>
      <c r="G219" s="163" t="s">
        <v>227</v>
      </c>
      <c r="H219" s="164">
        <v>1</v>
      </c>
      <c r="I219" s="165"/>
      <c r="J219" s="166">
        <f>ROUND(I219*H219,2)</f>
        <v>0</v>
      </c>
      <c r="K219" s="162" t="s">
        <v>686</v>
      </c>
      <c r="L219" s="167"/>
      <c r="M219" s="168" t="s">
        <v>3</v>
      </c>
      <c r="N219" s="169" t="s">
        <v>40</v>
      </c>
      <c r="O219" s="52"/>
      <c r="P219" s="141">
        <f>O219*H219</f>
        <v>0</v>
      </c>
      <c r="Q219" s="141">
        <v>7.5000000000000002E-4</v>
      </c>
      <c r="R219" s="141">
        <f>Q219*H219</f>
        <v>7.5000000000000002E-4</v>
      </c>
      <c r="S219" s="141">
        <v>0</v>
      </c>
      <c r="T219" s="142">
        <f>S219*H219</f>
        <v>0</v>
      </c>
      <c r="U219" s="187"/>
      <c r="V219" s="187"/>
      <c r="W219" s="187"/>
      <c r="X219" s="187"/>
      <c r="Y219" s="187"/>
      <c r="Z219" s="187"/>
      <c r="AA219" s="187"/>
      <c r="AB219" s="187"/>
      <c r="AC219" s="187"/>
      <c r="AD219" s="187"/>
      <c r="AE219" s="187"/>
      <c r="AR219" s="143" t="s">
        <v>323</v>
      </c>
      <c r="AT219" s="143" t="s">
        <v>381</v>
      </c>
      <c r="AU219" s="143" t="s">
        <v>76</v>
      </c>
      <c r="AY219" s="16" t="s">
        <v>113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6" t="s">
        <v>74</v>
      </c>
      <c r="BK219" s="144">
        <f>ROUND(I219*H219,2)</f>
        <v>0</v>
      </c>
      <c r="BL219" s="16" t="s">
        <v>207</v>
      </c>
      <c r="BM219" s="143" t="s">
        <v>692</v>
      </c>
    </row>
    <row r="220" spans="1:65" s="2" customFormat="1">
      <c r="A220" s="187"/>
      <c r="B220" s="32"/>
      <c r="C220" s="187"/>
      <c r="D220" s="145" t="s">
        <v>123</v>
      </c>
      <c r="E220" s="187"/>
      <c r="F220" s="146" t="s">
        <v>691</v>
      </c>
      <c r="G220" s="187"/>
      <c r="H220" s="187"/>
      <c r="I220" s="147"/>
      <c r="J220" s="187"/>
      <c r="K220" s="187"/>
      <c r="L220" s="32"/>
      <c r="M220" s="148"/>
      <c r="N220" s="149"/>
      <c r="O220" s="52"/>
      <c r="P220" s="52"/>
      <c r="Q220" s="52"/>
      <c r="R220" s="52"/>
      <c r="S220" s="52"/>
      <c r="T220" s="53"/>
      <c r="U220" s="187"/>
      <c r="V220" s="187"/>
      <c r="W220" s="187"/>
      <c r="X220" s="187"/>
      <c r="Y220" s="187"/>
      <c r="Z220" s="187"/>
      <c r="AA220" s="187"/>
      <c r="AB220" s="187"/>
      <c r="AC220" s="187"/>
      <c r="AD220" s="187"/>
      <c r="AE220" s="187"/>
      <c r="AT220" s="16" t="s">
        <v>123</v>
      </c>
      <c r="AU220" s="16" t="s">
        <v>76</v>
      </c>
    </row>
    <row r="221" spans="1:65" s="2" customFormat="1" ht="16.5" customHeight="1">
      <c r="A221" s="187"/>
      <c r="B221" s="131"/>
      <c r="C221" s="132" t="s">
        <v>374</v>
      </c>
      <c r="D221" s="132" t="s">
        <v>116</v>
      </c>
      <c r="E221" s="133" t="s">
        <v>363</v>
      </c>
      <c r="F221" s="134" t="s">
        <v>364</v>
      </c>
      <c r="G221" s="135" t="s">
        <v>227</v>
      </c>
      <c r="H221" s="136">
        <v>1</v>
      </c>
      <c r="I221" s="137"/>
      <c r="J221" s="138">
        <f>ROUND(I221*H221,2)</f>
        <v>0</v>
      </c>
      <c r="K221" s="134" t="s">
        <v>120</v>
      </c>
      <c r="L221" s="32"/>
      <c r="M221" s="139" t="s">
        <v>3</v>
      </c>
      <c r="N221" s="140" t="s">
        <v>40</v>
      </c>
      <c r="O221" s="52"/>
      <c r="P221" s="141">
        <f>O221*H221</f>
        <v>0</v>
      </c>
      <c r="Q221" s="141">
        <v>0</v>
      </c>
      <c r="R221" s="141">
        <f>Q221*H221</f>
        <v>0</v>
      </c>
      <c r="S221" s="141">
        <v>2.2499999999999998E-3</v>
      </c>
      <c r="T221" s="142">
        <f>S221*H221</f>
        <v>2.2499999999999998E-3</v>
      </c>
      <c r="U221" s="187"/>
      <c r="V221" s="187"/>
      <c r="W221" s="187"/>
      <c r="X221" s="187"/>
      <c r="Y221" s="187"/>
      <c r="Z221" s="187"/>
      <c r="AA221" s="187"/>
      <c r="AB221" s="187"/>
      <c r="AC221" s="187"/>
      <c r="AD221" s="187"/>
      <c r="AE221" s="187"/>
      <c r="AR221" s="143" t="s">
        <v>207</v>
      </c>
      <c r="AT221" s="143" t="s">
        <v>116</v>
      </c>
      <c r="AU221" s="143" t="s">
        <v>76</v>
      </c>
      <c r="AY221" s="16" t="s">
        <v>113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6" t="s">
        <v>74</v>
      </c>
      <c r="BK221" s="144">
        <f>ROUND(I221*H221,2)</f>
        <v>0</v>
      </c>
      <c r="BL221" s="16" t="s">
        <v>207</v>
      </c>
      <c r="BM221" s="143" t="s">
        <v>365</v>
      </c>
    </row>
    <row r="222" spans="1:65" s="2" customFormat="1">
      <c r="A222" s="187"/>
      <c r="B222" s="32"/>
      <c r="C222" s="187"/>
      <c r="D222" s="145" t="s">
        <v>123</v>
      </c>
      <c r="E222" s="187"/>
      <c r="F222" s="146" t="s">
        <v>366</v>
      </c>
      <c r="G222" s="187"/>
      <c r="H222" s="187"/>
      <c r="I222" s="147"/>
      <c r="J222" s="187"/>
      <c r="K222" s="187"/>
      <c r="L222" s="32"/>
      <c r="M222" s="148"/>
      <c r="N222" s="149"/>
      <c r="O222" s="52"/>
      <c r="P222" s="52"/>
      <c r="Q222" s="52"/>
      <c r="R222" s="52"/>
      <c r="S222" s="52"/>
      <c r="T222" s="53"/>
      <c r="U222" s="187"/>
      <c r="V222" s="187"/>
      <c r="W222" s="187"/>
      <c r="X222" s="187"/>
      <c r="Y222" s="187"/>
      <c r="Z222" s="187"/>
      <c r="AA222" s="187"/>
      <c r="AB222" s="187"/>
      <c r="AC222" s="187"/>
      <c r="AD222" s="187"/>
      <c r="AE222" s="187"/>
      <c r="AT222" s="16" t="s">
        <v>123</v>
      </c>
      <c r="AU222" s="16" t="s">
        <v>76</v>
      </c>
    </row>
    <row r="223" spans="1:65" s="2" customFormat="1">
      <c r="A223" s="187"/>
      <c r="B223" s="32"/>
      <c r="C223" s="187"/>
      <c r="D223" s="150" t="s">
        <v>125</v>
      </c>
      <c r="E223" s="187"/>
      <c r="F223" s="151" t="s">
        <v>367</v>
      </c>
      <c r="G223" s="187"/>
      <c r="H223" s="187"/>
      <c r="I223" s="147"/>
      <c r="J223" s="187"/>
      <c r="K223" s="187"/>
      <c r="L223" s="32"/>
      <c r="M223" s="148"/>
      <c r="N223" s="149"/>
      <c r="O223" s="52"/>
      <c r="P223" s="52"/>
      <c r="Q223" s="52"/>
      <c r="R223" s="52"/>
      <c r="S223" s="52"/>
      <c r="T223" s="53"/>
      <c r="U223" s="187"/>
      <c r="V223" s="187"/>
      <c r="W223" s="187"/>
      <c r="X223" s="187"/>
      <c r="Y223" s="187"/>
      <c r="Z223" s="187"/>
      <c r="AA223" s="187"/>
      <c r="AB223" s="187"/>
      <c r="AC223" s="187"/>
      <c r="AD223" s="187"/>
      <c r="AE223" s="187"/>
      <c r="AT223" s="16" t="s">
        <v>125</v>
      </c>
      <c r="AU223" s="16" t="s">
        <v>76</v>
      </c>
    </row>
    <row r="224" spans="1:65" s="2" customFormat="1" ht="21.75" customHeight="1">
      <c r="A224" s="187"/>
      <c r="B224" s="131"/>
      <c r="C224" s="132" t="s">
        <v>380</v>
      </c>
      <c r="D224" s="132" t="s">
        <v>116</v>
      </c>
      <c r="E224" s="133" t="s">
        <v>369</v>
      </c>
      <c r="F224" s="134" t="s">
        <v>370</v>
      </c>
      <c r="G224" s="135" t="s">
        <v>227</v>
      </c>
      <c r="H224" s="136">
        <v>1</v>
      </c>
      <c r="I224" s="137"/>
      <c r="J224" s="138">
        <f>ROUND(I224*H224,2)</f>
        <v>0</v>
      </c>
      <c r="K224" s="134" t="s">
        <v>120</v>
      </c>
      <c r="L224" s="32"/>
      <c r="M224" s="139" t="s">
        <v>3</v>
      </c>
      <c r="N224" s="140" t="s">
        <v>40</v>
      </c>
      <c r="O224" s="52"/>
      <c r="P224" s="141">
        <f>O224*H224</f>
        <v>0</v>
      </c>
      <c r="Q224" s="141">
        <v>0</v>
      </c>
      <c r="R224" s="141">
        <f>Q224*H224</f>
        <v>0</v>
      </c>
      <c r="S224" s="141">
        <v>5.1999999999999995E-4</v>
      </c>
      <c r="T224" s="142">
        <f>S224*H224</f>
        <v>5.1999999999999995E-4</v>
      </c>
      <c r="U224" s="187"/>
      <c r="V224" s="187"/>
      <c r="W224" s="187"/>
      <c r="X224" s="187"/>
      <c r="Y224" s="187"/>
      <c r="Z224" s="187"/>
      <c r="AA224" s="187"/>
      <c r="AB224" s="187"/>
      <c r="AC224" s="187"/>
      <c r="AD224" s="187"/>
      <c r="AE224" s="187"/>
      <c r="AR224" s="143" t="s">
        <v>207</v>
      </c>
      <c r="AT224" s="143" t="s">
        <v>116</v>
      </c>
      <c r="AU224" s="143" t="s">
        <v>76</v>
      </c>
      <c r="AY224" s="16" t="s">
        <v>113</v>
      </c>
      <c r="BE224" s="144">
        <f>IF(N224="základní",J224,0)</f>
        <v>0</v>
      </c>
      <c r="BF224" s="144">
        <f>IF(N224="snížená",J224,0)</f>
        <v>0</v>
      </c>
      <c r="BG224" s="144">
        <f>IF(N224="zákl. přenesená",J224,0)</f>
        <v>0</v>
      </c>
      <c r="BH224" s="144">
        <f>IF(N224="sníž. přenesená",J224,0)</f>
        <v>0</v>
      </c>
      <c r="BI224" s="144">
        <f>IF(N224="nulová",J224,0)</f>
        <v>0</v>
      </c>
      <c r="BJ224" s="16" t="s">
        <v>74</v>
      </c>
      <c r="BK224" s="144">
        <f>ROUND(I224*H224,2)</f>
        <v>0</v>
      </c>
      <c r="BL224" s="16" t="s">
        <v>207</v>
      </c>
      <c r="BM224" s="143" t="s">
        <v>371</v>
      </c>
    </row>
    <row r="225" spans="1:65" s="2" customFormat="1" ht="19.5">
      <c r="A225" s="187"/>
      <c r="B225" s="32"/>
      <c r="C225" s="187"/>
      <c r="D225" s="145" t="s">
        <v>123</v>
      </c>
      <c r="E225" s="187"/>
      <c r="F225" s="146" t="s">
        <v>372</v>
      </c>
      <c r="G225" s="187"/>
      <c r="H225" s="187"/>
      <c r="I225" s="147"/>
      <c r="J225" s="187"/>
      <c r="K225" s="187"/>
      <c r="L225" s="32"/>
      <c r="M225" s="148"/>
      <c r="N225" s="149"/>
      <c r="O225" s="52"/>
      <c r="P225" s="52"/>
      <c r="Q225" s="52"/>
      <c r="R225" s="52"/>
      <c r="S225" s="52"/>
      <c r="T225" s="53"/>
      <c r="U225" s="187"/>
      <c r="V225" s="187"/>
      <c r="W225" s="187"/>
      <c r="X225" s="187"/>
      <c r="Y225" s="187"/>
      <c r="Z225" s="187"/>
      <c r="AA225" s="187"/>
      <c r="AB225" s="187"/>
      <c r="AC225" s="187"/>
      <c r="AD225" s="187"/>
      <c r="AE225" s="187"/>
      <c r="AT225" s="16" t="s">
        <v>123</v>
      </c>
      <c r="AU225" s="16" t="s">
        <v>76</v>
      </c>
    </row>
    <row r="226" spans="1:65" s="2" customFormat="1">
      <c r="A226" s="187"/>
      <c r="B226" s="32"/>
      <c r="C226" s="187"/>
      <c r="D226" s="150" t="s">
        <v>125</v>
      </c>
      <c r="E226" s="187"/>
      <c r="F226" s="151" t="s">
        <v>373</v>
      </c>
      <c r="G226" s="187"/>
      <c r="H226" s="187"/>
      <c r="I226" s="147"/>
      <c r="J226" s="187"/>
      <c r="K226" s="187"/>
      <c r="L226" s="32"/>
      <c r="M226" s="148"/>
      <c r="N226" s="149"/>
      <c r="O226" s="52"/>
      <c r="P226" s="52"/>
      <c r="Q226" s="52"/>
      <c r="R226" s="52"/>
      <c r="S226" s="52"/>
      <c r="T226" s="53"/>
      <c r="U226" s="187"/>
      <c r="V226" s="187"/>
      <c r="W226" s="187"/>
      <c r="X226" s="187"/>
      <c r="Y226" s="187"/>
      <c r="Z226" s="187"/>
      <c r="AA226" s="187"/>
      <c r="AB226" s="187"/>
      <c r="AC226" s="187"/>
      <c r="AD226" s="187"/>
      <c r="AE226" s="187"/>
      <c r="AT226" s="16" t="s">
        <v>125</v>
      </c>
      <c r="AU226" s="16" t="s">
        <v>76</v>
      </c>
    </row>
    <row r="227" spans="1:65" s="2" customFormat="1" ht="24.2" customHeight="1">
      <c r="A227" s="187"/>
      <c r="B227" s="131"/>
      <c r="C227" s="132" t="s">
        <v>385</v>
      </c>
      <c r="D227" s="132" t="s">
        <v>116</v>
      </c>
      <c r="E227" s="133" t="s">
        <v>375</v>
      </c>
      <c r="F227" s="134" t="s">
        <v>376</v>
      </c>
      <c r="G227" s="135" t="s">
        <v>227</v>
      </c>
      <c r="H227" s="136">
        <v>1</v>
      </c>
      <c r="I227" s="137"/>
      <c r="J227" s="138">
        <f>ROUND(I227*H227,2)</f>
        <v>0</v>
      </c>
      <c r="K227" s="134" t="s">
        <v>120</v>
      </c>
      <c r="L227" s="32"/>
      <c r="M227" s="139" t="s">
        <v>3</v>
      </c>
      <c r="N227" s="140" t="s">
        <v>40</v>
      </c>
      <c r="O227" s="52"/>
      <c r="P227" s="141">
        <f>O227*H227</f>
        <v>0</v>
      </c>
      <c r="Q227" s="141">
        <v>1.3999999999999999E-4</v>
      </c>
      <c r="R227" s="141">
        <f>Q227*H227</f>
        <v>1.3999999999999999E-4</v>
      </c>
      <c r="S227" s="141">
        <v>0</v>
      </c>
      <c r="T227" s="142">
        <f>S227*H227</f>
        <v>0</v>
      </c>
      <c r="U227" s="187"/>
      <c r="V227" s="187"/>
      <c r="W227" s="187"/>
      <c r="X227" s="187"/>
      <c r="Y227" s="187"/>
      <c r="Z227" s="187"/>
      <c r="AA227" s="187"/>
      <c r="AB227" s="187"/>
      <c r="AC227" s="187"/>
      <c r="AD227" s="187"/>
      <c r="AE227" s="187"/>
      <c r="AR227" s="143" t="s">
        <v>207</v>
      </c>
      <c r="AT227" s="143" t="s">
        <v>116</v>
      </c>
      <c r="AU227" s="143" t="s">
        <v>76</v>
      </c>
      <c r="AY227" s="16" t="s">
        <v>113</v>
      </c>
      <c r="BE227" s="144">
        <f>IF(N227="základní",J227,0)</f>
        <v>0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6" t="s">
        <v>74</v>
      </c>
      <c r="BK227" s="144">
        <f>ROUND(I227*H227,2)</f>
        <v>0</v>
      </c>
      <c r="BL227" s="16" t="s">
        <v>207</v>
      </c>
      <c r="BM227" s="143" t="s">
        <v>377</v>
      </c>
    </row>
    <row r="228" spans="1:65" s="2" customFormat="1" ht="19.5">
      <c r="A228" s="187"/>
      <c r="B228" s="32"/>
      <c r="C228" s="187"/>
      <c r="D228" s="145" t="s">
        <v>123</v>
      </c>
      <c r="E228" s="187"/>
      <c r="F228" s="146" t="s">
        <v>378</v>
      </c>
      <c r="G228" s="187"/>
      <c r="H228" s="187"/>
      <c r="I228" s="147"/>
      <c r="J228" s="187"/>
      <c r="K228" s="187"/>
      <c r="L228" s="32"/>
      <c r="M228" s="148"/>
      <c r="N228" s="149"/>
      <c r="O228" s="52"/>
      <c r="P228" s="52"/>
      <c r="Q228" s="52"/>
      <c r="R228" s="52"/>
      <c r="S228" s="52"/>
      <c r="T228" s="53"/>
      <c r="U228" s="187"/>
      <c r="V228" s="187"/>
      <c r="W228" s="187"/>
      <c r="X228" s="187"/>
      <c r="Y228" s="187"/>
      <c r="Z228" s="187"/>
      <c r="AA228" s="187"/>
      <c r="AB228" s="187"/>
      <c r="AC228" s="187"/>
      <c r="AD228" s="187"/>
      <c r="AE228" s="187"/>
      <c r="AT228" s="16" t="s">
        <v>123</v>
      </c>
      <c r="AU228" s="16" t="s">
        <v>76</v>
      </c>
    </row>
    <row r="229" spans="1:65" s="2" customFormat="1">
      <c r="A229" s="187"/>
      <c r="B229" s="32"/>
      <c r="C229" s="187"/>
      <c r="D229" s="150" t="s">
        <v>125</v>
      </c>
      <c r="E229" s="187"/>
      <c r="F229" s="151" t="s">
        <v>379</v>
      </c>
      <c r="G229" s="187"/>
      <c r="H229" s="187"/>
      <c r="I229" s="147"/>
      <c r="J229" s="187"/>
      <c r="K229" s="187"/>
      <c r="L229" s="32"/>
      <c r="M229" s="148"/>
      <c r="N229" s="149"/>
      <c r="O229" s="52"/>
      <c r="P229" s="52"/>
      <c r="Q229" s="52"/>
      <c r="R229" s="52"/>
      <c r="S229" s="52"/>
      <c r="T229" s="53"/>
      <c r="U229" s="187"/>
      <c r="V229" s="187"/>
      <c r="W229" s="187"/>
      <c r="X229" s="187"/>
      <c r="Y229" s="187"/>
      <c r="Z229" s="187"/>
      <c r="AA229" s="187"/>
      <c r="AB229" s="187"/>
      <c r="AC229" s="187"/>
      <c r="AD229" s="187"/>
      <c r="AE229" s="187"/>
      <c r="AT229" s="16" t="s">
        <v>125</v>
      </c>
      <c r="AU229" s="16" t="s">
        <v>76</v>
      </c>
    </row>
    <row r="230" spans="1:65" s="2" customFormat="1" ht="16.5" customHeight="1">
      <c r="A230" s="187"/>
      <c r="B230" s="131"/>
      <c r="C230" s="160" t="s">
        <v>391</v>
      </c>
      <c r="D230" s="160" t="s">
        <v>381</v>
      </c>
      <c r="E230" s="161" t="s">
        <v>382</v>
      </c>
      <c r="F230" s="162" t="s">
        <v>383</v>
      </c>
      <c r="G230" s="163" t="s">
        <v>227</v>
      </c>
      <c r="H230" s="164">
        <v>1</v>
      </c>
      <c r="I230" s="165"/>
      <c r="J230" s="166">
        <f>ROUND(I230*H230,2)</f>
        <v>0</v>
      </c>
      <c r="K230" s="162" t="s">
        <v>120</v>
      </c>
      <c r="L230" s="167"/>
      <c r="M230" s="168" t="s">
        <v>3</v>
      </c>
      <c r="N230" s="169" t="s">
        <v>40</v>
      </c>
      <c r="O230" s="52"/>
      <c r="P230" s="141">
        <f>O230*H230</f>
        <v>0</v>
      </c>
      <c r="Q230" s="141">
        <v>1.8E-3</v>
      </c>
      <c r="R230" s="141">
        <f>Q230*H230</f>
        <v>1.8E-3</v>
      </c>
      <c r="S230" s="141">
        <v>0</v>
      </c>
      <c r="T230" s="142">
        <f>S230*H230</f>
        <v>0</v>
      </c>
      <c r="U230" s="187"/>
      <c r="V230" s="187"/>
      <c r="W230" s="187"/>
      <c r="X230" s="187"/>
      <c r="Y230" s="187"/>
      <c r="Z230" s="187"/>
      <c r="AA230" s="187"/>
      <c r="AB230" s="187"/>
      <c r="AC230" s="187"/>
      <c r="AD230" s="187"/>
      <c r="AE230" s="187"/>
      <c r="AR230" s="143" t="s">
        <v>323</v>
      </c>
      <c r="AT230" s="143" t="s">
        <v>381</v>
      </c>
      <c r="AU230" s="143" t="s">
        <v>76</v>
      </c>
      <c r="AY230" s="16" t="s">
        <v>113</v>
      </c>
      <c r="BE230" s="144">
        <f>IF(N230="základní",J230,0)</f>
        <v>0</v>
      </c>
      <c r="BF230" s="144">
        <f>IF(N230="snížená",J230,0)</f>
        <v>0</v>
      </c>
      <c r="BG230" s="144">
        <f>IF(N230="zákl. přenesená",J230,0)</f>
        <v>0</v>
      </c>
      <c r="BH230" s="144">
        <f>IF(N230="sníž. přenesená",J230,0)</f>
        <v>0</v>
      </c>
      <c r="BI230" s="144">
        <f>IF(N230="nulová",J230,0)</f>
        <v>0</v>
      </c>
      <c r="BJ230" s="16" t="s">
        <v>74</v>
      </c>
      <c r="BK230" s="144">
        <f>ROUND(I230*H230,2)</f>
        <v>0</v>
      </c>
      <c r="BL230" s="16" t="s">
        <v>207</v>
      </c>
      <c r="BM230" s="143" t="s">
        <v>384</v>
      </c>
    </row>
    <row r="231" spans="1:65" s="2" customFormat="1">
      <c r="A231" s="187"/>
      <c r="B231" s="32"/>
      <c r="C231" s="187"/>
      <c r="D231" s="145" t="s">
        <v>123</v>
      </c>
      <c r="E231" s="187"/>
      <c r="F231" s="146" t="s">
        <v>383</v>
      </c>
      <c r="G231" s="187"/>
      <c r="H231" s="187"/>
      <c r="I231" s="147"/>
      <c r="J231" s="187"/>
      <c r="K231" s="187"/>
      <c r="L231" s="32"/>
      <c r="M231" s="148"/>
      <c r="N231" s="149"/>
      <c r="O231" s="52"/>
      <c r="P231" s="52"/>
      <c r="Q231" s="52"/>
      <c r="R231" s="52"/>
      <c r="S231" s="52"/>
      <c r="T231" s="53"/>
      <c r="U231" s="187"/>
      <c r="V231" s="187"/>
      <c r="W231" s="187"/>
      <c r="X231" s="187"/>
      <c r="Y231" s="187"/>
      <c r="Z231" s="187"/>
      <c r="AA231" s="187"/>
      <c r="AB231" s="187"/>
      <c r="AC231" s="187"/>
      <c r="AD231" s="187"/>
      <c r="AE231" s="187"/>
      <c r="AT231" s="16" t="s">
        <v>123</v>
      </c>
      <c r="AU231" s="16" t="s">
        <v>76</v>
      </c>
    </row>
    <row r="232" spans="1:65" s="2" customFormat="1" ht="24.2" customHeight="1">
      <c r="A232" s="187"/>
      <c r="B232" s="131"/>
      <c r="C232" s="132" t="s">
        <v>397</v>
      </c>
      <c r="D232" s="132" t="s">
        <v>116</v>
      </c>
      <c r="E232" s="133" t="s">
        <v>392</v>
      </c>
      <c r="F232" s="134" t="s">
        <v>393</v>
      </c>
      <c r="G232" s="135" t="s">
        <v>172</v>
      </c>
      <c r="H232" s="136">
        <v>3.5000000000000003E-2</v>
      </c>
      <c r="I232" s="137"/>
      <c r="J232" s="138">
        <f>ROUND(I232*H232,2)</f>
        <v>0</v>
      </c>
      <c r="K232" s="134" t="s">
        <v>120</v>
      </c>
      <c r="L232" s="32"/>
      <c r="M232" s="139" t="s">
        <v>3</v>
      </c>
      <c r="N232" s="140" t="s">
        <v>40</v>
      </c>
      <c r="O232" s="52"/>
      <c r="P232" s="141">
        <f>O232*H232</f>
        <v>0</v>
      </c>
      <c r="Q232" s="141">
        <v>0</v>
      </c>
      <c r="R232" s="141">
        <f>Q232*H232</f>
        <v>0</v>
      </c>
      <c r="S232" s="141">
        <v>0</v>
      </c>
      <c r="T232" s="142">
        <f>S232*H232</f>
        <v>0</v>
      </c>
      <c r="U232" s="187"/>
      <c r="V232" s="187"/>
      <c r="W232" s="187"/>
      <c r="X232" s="187"/>
      <c r="Y232" s="187"/>
      <c r="Z232" s="187"/>
      <c r="AA232" s="187"/>
      <c r="AB232" s="187"/>
      <c r="AC232" s="187"/>
      <c r="AD232" s="187"/>
      <c r="AE232" s="187"/>
      <c r="AR232" s="143" t="s">
        <v>207</v>
      </c>
      <c r="AT232" s="143" t="s">
        <v>116</v>
      </c>
      <c r="AU232" s="143" t="s">
        <v>76</v>
      </c>
      <c r="AY232" s="16" t="s">
        <v>113</v>
      </c>
      <c r="BE232" s="144">
        <f>IF(N232="základní",J232,0)</f>
        <v>0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6" t="s">
        <v>74</v>
      </c>
      <c r="BK232" s="144">
        <f>ROUND(I232*H232,2)</f>
        <v>0</v>
      </c>
      <c r="BL232" s="16" t="s">
        <v>207</v>
      </c>
      <c r="BM232" s="143" t="s">
        <v>693</v>
      </c>
    </row>
    <row r="233" spans="1:65" s="2" customFormat="1" ht="29.25">
      <c r="A233" s="187"/>
      <c r="B233" s="32"/>
      <c r="C233" s="187"/>
      <c r="D233" s="145" t="s">
        <v>123</v>
      </c>
      <c r="E233" s="187"/>
      <c r="F233" s="146" t="s">
        <v>395</v>
      </c>
      <c r="G233" s="187"/>
      <c r="H233" s="187"/>
      <c r="I233" s="147"/>
      <c r="J233" s="187"/>
      <c r="K233" s="187"/>
      <c r="L233" s="32"/>
      <c r="M233" s="148"/>
      <c r="N233" s="149"/>
      <c r="O233" s="52"/>
      <c r="P233" s="52"/>
      <c r="Q233" s="52"/>
      <c r="R233" s="52"/>
      <c r="S233" s="52"/>
      <c r="T233" s="53"/>
      <c r="U233" s="187"/>
      <c r="V233" s="187"/>
      <c r="W233" s="187"/>
      <c r="X233" s="187"/>
      <c r="Y233" s="187"/>
      <c r="Z233" s="187"/>
      <c r="AA233" s="187"/>
      <c r="AB233" s="187"/>
      <c r="AC233" s="187"/>
      <c r="AD233" s="187"/>
      <c r="AE233" s="187"/>
      <c r="AT233" s="16" t="s">
        <v>123</v>
      </c>
      <c r="AU233" s="16" t="s">
        <v>76</v>
      </c>
    </row>
    <row r="234" spans="1:65" s="2" customFormat="1">
      <c r="A234" s="187"/>
      <c r="B234" s="32"/>
      <c r="C234" s="187"/>
      <c r="D234" s="150" t="s">
        <v>125</v>
      </c>
      <c r="E234" s="187"/>
      <c r="F234" s="151" t="s">
        <v>396</v>
      </c>
      <c r="G234" s="187"/>
      <c r="H234" s="187"/>
      <c r="I234" s="147"/>
      <c r="J234" s="187"/>
      <c r="K234" s="187"/>
      <c r="L234" s="32"/>
      <c r="M234" s="148"/>
      <c r="N234" s="149"/>
      <c r="O234" s="52"/>
      <c r="P234" s="52"/>
      <c r="Q234" s="52"/>
      <c r="R234" s="52"/>
      <c r="S234" s="52"/>
      <c r="T234" s="53"/>
      <c r="U234" s="187"/>
      <c r="V234" s="187"/>
      <c r="W234" s="187"/>
      <c r="X234" s="187"/>
      <c r="Y234" s="187"/>
      <c r="Z234" s="187"/>
      <c r="AA234" s="187"/>
      <c r="AB234" s="187"/>
      <c r="AC234" s="187"/>
      <c r="AD234" s="187"/>
      <c r="AE234" s="187"/>
      <c r="AT234" s="16" t="s">
        <v>125</v>
      </c>
      <c r="AU234" s="16" t="s">
        <v>76</v>
      </c>
    </row>
    <row r="235" spans="1:65" s="2" customFormat="1" ht="33" customHeight="1">
      <c r="A235" s="187"/>
      <c r="B235" s="131"/>
      <c r="C235" s="132" t="s">
        <v>405</v>
      </c>
      <c r="D235" s="132" t="s">
        <v>116</v>
      </c>
      <c r="E235" s="133" t="s">
        <v>398</v>
      </c>
      <c r="F235" s="134" t="s">
        <v>399</v>
      </c>
      <c r="G235" s="135" t="s">
        <v>172</v>
      </c>
      <c r="H235" s="136">
        <v>3.5000000000000003E-2</v>
      </c>
      <c r="I235" s="137"/>
      <c r="J235" s="138">
        <f>ROUND(I235*H235,2)</f>
        <v>0</v>
      </c>
      <c r="K235" s="134" t="s">
        <v>120</v>
      </c>
      <c r="L235" s="32"/>
      <c r="M235" s="139" t="s">
        <v>3</v>
      </c>
      <c r="N235" s="140" t="s">
        <v>40</v>
      </c>
      <c r="O235" s="52"/>
      <c r="P235" s="141">
        <f>O235*H235</f>
        <v>0</v>
      </c>
      <c r="Q235" s="141">
        <v>0</v>
      </c>
      <c r="R235" s="141">
        <f>Q235*H235</f>
        <v>0</v>
      </c>
      <c r="S235" s="141">
        <v>0</v>
      </c>
      <c r="T235" s="142">
        <f>S235*H235</f>
        <v>0</v>
      </c>
      <c r="U235" s="187"/>
      <c r="V235" s="187"/>
      <c r="W235" s="187"/>
      <c r="X235" s="187"/>
      <c r="Y235" s="187"/>
      <c r="Z235" s="187"/>
      <c r="AA235" s="187"/>
      <c r="AB235" s="187"/>
      <c r="AC235" s="187"/>
      <c r="AD235" s="187"/>
      <c r="AE235" s="187"/>
      <c r="AR235" s="143" t="s">
        <v>207</v>
      </c>
      <c r="AT235" s="143" t="s">
        <v>116</v>
      </c>
      <c r="AU235" s="143" t="s">
        <v>76</v>
      </c>
      <c r="AY235" s="16" t="s">
        <v>113</v>
      </c>
      <c r="BE235" s="144">
        <f>IF(N235="základní",J235,0)</f>
        <v>0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6" t="s">
        <v>74</v>
      </c>
      <c r="BK235" s="144">
        <f>ROUND(I235*H235,2)</f>
        <v>0</v>
      </c>
      <c r="BL235" s="16" t="s">
        <v>207</v>
      </c>
      <c r="BM235" s="143" t="s">
        <v>694</v>
      </c>
    </row>
    <row r="236" spans="1:65" s="2" customFormat="1" ht="48.75">
      <c r="A236" s="187"/>
      <c r="B236" s="32"/>
      <c r="C236" s="187"/>
      <c r="D236" s="145" t="s">
        <v>123</v>
      </c>
      <c r="E236" s="187"/>
      <c r="F236" s="146" t="s">
        <v>401</v>
      </c>
      <c r="G236" s="187"/>
      <c r="H236" s="187"/>
      <c r="I236" s="147"/>
      <c r="J236" s="187"/>
      <c r="K236" s="187"/>
      <c r="L236" s="32"/>
      <c r="M236" s="148"/>
      <c r="N236" s="149"/>
      <c r="O236" s="52"/>
      <c r="P236" s="52"/>
      <c r="Q236" s="52"/>
      <c r="R236" s="52"/>
      <c r="S236" s="52"/>
      <c r="T236" s="53"/>
      <c r="U236" s="187"/>
      <c r="V236" s="187"/>
      <c r="W236" s="187"/>
      <c r="X236" s="187"/>
      <c r="Y236" s="187"/>
      <c r="Z236" s="187"/>
      <c r="AA236" s="187"/>
      <c r="AB236" s="187"/>
      <c r="AC236" s="187"/>
      <c r="AD236" s="187"/>
      <c r="AE236" s="187"/>
      <c r="AT236" s="16" t="s">
        <v>123</v>
      </c>
      <c r="AU236" s="16" t="s">
        <v>76</v>
      </c>
    </row>
    <row r="237" spans="1:65" s="2" customFormat="1">
      <c r="A237" s="187"/>
      <c r="B237" s="32"/>
      <c r="C237" s="187"/>
      <c r="D237" s="150" t="s">
        <v>125</v>
      </c>
      <c r="E237" s="187"/>
      <c r="F237" s="151" t="s">
        <v>402</v>
      </c>
      <c r="G237" s="187"/>
      <c r="H237" s="187"/>
      <c r="I237" s="147"/>
      <c r="J237" s="187"/>
      <c r="K237" s="187"/>
      <c r="L237" s="32"/>
      <c r="M237" s="148"/>
      <c r="N237" s="149"/>
      <c r="O237" s="52"/>
      <c r="P237" s="52"/>
      <c r="Q237" s="52"/>
      <c r="R237" s="52"/>
      <c r="S237" s="52"/>
      <c r="T237" s="53"/>
      <c r="U237" s="187"/>
      <c r="V237" s="187"/>
      <c r="W237" s="187"/>
      <c r="X237" s="187"/>
      <c r="Y237" s="187"/>
      <c r="Z237" s="187"/>
      <c r="AA237" s="187"/>
      <c r="AB237" s="187"/>
      <c r="AC237" s="187"/>
      <c r="AD237" s="187"/>
      <c r="AE237" s="187"/>
      <c r="AT237" s="16" t="s">
        <v>125</v>
      </c>
      <c r="AU237" s="16" t="s">
        <v>76</v>
      </c>
    </row>
    <row r="238" spans="1:65" s="12" customFormat="1" ht="22.9" customHeight="1">
      <c r="B238" s="118"/>
      <c r="D238" s="119" t="s">
        <v>68</v>
      </c>
      <c r="E238" s="129" t="s">
        <v>403</v>
      </c>
      <c r="F238" s="129" t="s">
        <v>404</v>
      </c>
      <c r="I238" s="121"/>
      <c r="J238" s="130">
        <f>BK238</f>
        <v>0</v>
      </c>
      <c r="L238" s="118"/>
      <c r="M238" s="123"/>
      <c r="N238" s="124"/>
      <c r="O238" s="124"/>
      <c r="P238" s="125">
        <f>SUM(P239:P242)</f>
        <v>0</v>
      </c>
      <c r="Q238" s="124"/>
      <c r="R238" s="125">
        <f>SUM(R239:R242)</f>
        <v>0</v>
      </c>
      <c r="S238" s="124"/>
      <c r="T238" s="126">
        <f>SUM(T239:T242)</f>
        <v>0</v>
      </c>
      <c r="AR238" s="119" t="s">
        <v>76</v>
      </c>
      <c r="AT238" s="127" t="s">
        <v>68</v>
      </c>
      <c r="AU238" s="127" t="s">
        <v>74</v>
      </c>
      <c r="AY238" s="119" t="s">
        <v>113</v>
      </c>
      <c r="BK238" s="128">
        <f>SUM(BK239:BK242)</f>
        <v>0</v>
      </c>
    </row>
    <row r="239" spans="1:65" s="2" customFormat="1" ht="16.5" customHeight="1">
      <c r="A239" s="187"/>
      <c r="B239" s="131"/>
      <c r="C239" s="132" t="s">
        <v>410</v>
      </c>
      <c r="D239" s="132" t="s">
        <v>116</v>
      </c>
      <c r="E239" s="133" t="s">
        <v>406</v>
      </c>
      <c r="F239" s="134" t="s">
        <v>407</v>
      </c>
      <c r="G239" s="135" t="s">
        <v>408</v>
      </c>
      <c r="H239" s="136">
        <v>1</v>
      </c>
      <c r="I239" s="137"/>
      <c r="J239" s="138">
        <f>ROUND(I239*H239,2)</f>
        <v>0</v>
      </c>
      <c r="K239" s="134" t="s">
        <v>3</v>
      </c>
      <c r="L239" s="32"/>
      <c r="M239" s="139" t="s">
        <v>3</v>
      </c>
      <c r="N239" s="140" t="s">
        <v>40</v>
      </c>
      <c r="O239" s="52"/>
      <c r="P239" s="141">
        <f>O239*H239</f>
        <v>0</v>
      </c>
      <c r="Q239" s="141">
        <v>0</v>
      </c>
      <c r="R239" s="141">
        <f>Q239*H239</f>
        <v>0</v>
      </c>
      <c r="S239" s="141">
        <v>0</v>
      </c>
      <c r="T239" s="142">
        <f>S239*H239</f>
        <v>0</v>
      </c>
      <c r="U239" s="187"/>
      <c r="V239" s="187"/>
      <c r="W239" s="187"/>
      <c r="X239" s="187"/>
      <c r="Y239" s="187"/>
      <c r="Z239" s="187"/>
      <c r="AA239" s="187"/>
      <c r="AB239" s="187"/>
      <c r="AC239" s="187"/>
      <c r="AD239" s="187"/>
      <c r="AE239" s="187"/>
      <c r="AR239" s="143" t="s">
        <v>207</v>
      </c>
      <c r="AT239" s="143" t="s">
        <v>116</v>
      </c>
      <c r="AU239" s="143" t="s">
        <v>76</v>
      </c>
      <c r="AY239" s="16" t="s">
        <v>113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6" t="s">
        <v>74</v>
      </c>
      <c r="BK239" s="144">
        <f>ROUND(I239*H239,2)</f>
        <v>0</v>
      </c>
      <c r="BL239" s="16" t="s">
        <v>207</v>
      </c>
      <c r="BM239" s="143" t="s">
        <v>409</v>
      </c>
    </row>
    <row r="240" spans="1:65" s="2" customFormat="1">
      <c r="A240" s="187"/>
      <c r="B240" s="32"/>
      <c r="C240" s="187"/>
      <c r="D240" s="145" t="s">
        <v>123</v>
      </c>
      <c r="E240" s="187"/>
      <c r="F240" s="146" t="s">
        <v>407</v>
      </c>
      <c r="G240" s="187"/>
      <c r="H240" s="187"/>
      <c r="I240" s="147"/>
      <c r="J240" s="187"/>
      <c r="K240" s="187"/>
      <c r="L240" s="32"/>
      <c r="M240" s="148"/>
      <c r="N240" s="149"/>
      <c r="O240" s="52"/>
      <c r="P240" s="52"/>
      <c r="Q240" s="52"/>
      <c r="R240" s="52"/>
      <c r="S240" s="52"/>
      <c r="T240" s="53"/>
      <c r="U240" s="187"/>
      <c r="V240" s="187"/>
      <c r="W240" s="187"/>
      <c r="X240" s="187"/>
      <c r="Y240" s="187"/>
      <c r="Z240" s="187"/>
      <c r="AA240" s="187"/>
      <c r="AB240" s="187"/>
      <c r="AC240" s="187"/>
      <c r="AD240" s="187"/>
      <c r="AE240" s="187"/>
      <c r="AT240" s="16" t="s">
        <v>123</v>
      </c>
      <c r="AU240" s="16" t="s">
        <v>76</v>
      </c>
    </row>
    <row r="241" spans="1:65" s="2" customFormat="1" ht="24.2" customHeight="1">
      <c r="A241" s="187"/>
      <c r="B241" s="131"/>
      <c r="C241" s="132" t="s">
        <v>416</v>
      </c>
      <c r="D241" s="132" t="s">
        <v>116</v>
      </c>
      <c r="E241" s="133" t="s">
        <v>411</v>
      </c>
      <c r="F241" s="134" t="s">
        <v>412</v>
      </c>
      <c r="G241" s="135" t="s">
        <v>227</v>
      </c>
      <c r="H241" s="136">
        <v>2</v>
      </c>
      <c r="I241" s="137"/>
      <c r="J241" s="138">
        <f>ROUND(I241*H241,2)</f>
        <v>0</v>
      </c>
      <c r="K241" s="134" t="s">
        <v>3</v>
      </c>
      <c r="L241" s="32"/>
      <c r="M241" s="139" t="s">
        <v>3</v>
      </c>
      <c r="N241" s="140" t="s">
        <v>40</v>
      </c>
      <c r="O241" s="52"/>
      <c r="P241" s="141">
        <f>O241*H241</f>
        <v>0</v>
      </c>
      <c r="Q241" s="141">
        <v>0</v>
      </c>
      <c r="R241" s="141">
        <f>Q241*H241</f>
        <v>0</v>
      </c>
      <c r="S241" s="141">
        <v>0</v>
      </c>
      <c r="T241" s="142">
        <f>S241*H241</f>
        <v>0</v>
      </c>
      <c r="U241" s="187"/>
      <c r="V241" s="187"/>
      <c r="W241" s="187"/>
      <c r="X241" s="187"/>
      <c r="Y241" s="187"/>
      <c r="Z241" s="187"/>
      <c r="AA241" s="187"/>
      <c r="AB241" s="187"/>
      <c r="AC241" s="187"/>
      <c r="AD241" s="187"/>
      <c r="AE241" s="187"/>
      <c r="AR241" s="143" t="s">
        <v>207</v>
      </c>
      <c r="AT241" s="143" t="s">
        <v>116</v>
      </c>
      <c r="AU241" s="143" t="s">
        <v>76</v>
      </c>
      <c r="AY241" s="16" t="s">
        <v>113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6" t="s">
        <v>74</v>
      </c>
      <c r="BK241" s="144">
        <f>ROUND(I241*H241,2)</f>
        <v>0</v>
      </c>
      <c r="BL241" s="16" t="s">
        <v>207</v>
      </c>
      <c r="BM241" s="143" t="s">
        <v>413</v>
      </c>
    </row>
    <row r="242" spans="1:65" s="2" customFormat="1" ht="19.5">
      <c r="A242" s="187"/>
      <c r="B242" s="32"/>
      <c r="C242" s="187"/>
      <c r="D242" s="145" t="s">
        <v>123</v>
      </c>
      <c r="E242" s="187"/>
      <c r="F242" s="146" t="s">
        <v>412</v>
      </c>
      <c r="G242" s="187"/>
      <c r="H242" s="187"/>
      <c r="I242" s="147"/>
      <c r="J242" s="187"/>
      <c r="K242" s="187"/>
      <c r="L242" s="32"/>
      <c r="M242" s="148"/>
      <c r="N242" s="149"/>
      <c r="O242" s="52"/>
      <c r="P242" s="52"/>
      <c r="Q242" s="52"/>
      <c r="R242" s="52"/>
      <c r="S242" s="52"/>
      <c r="T242" s="53"/>
      <c r="U242" s="187"/>
      <c r="V242" s="187"/>
      <c r="W242" s="187"/>
      <c r="X242" s="187"/>
      <c r="Y242" s="187"/>
      <c r="Z242" s="187"/>
      <c r="AA242" s="187"/>
      <c r="AB242" s="187"/>
      <c r="AC242" s="187"/>
      <c r="AD242" s="187"/>
      <c r="AE242" s="187"/>
      <c r="AT242" s="16" t="s">
        <v>123</v>
      </c>
      <c r="AU242" s="16" t="s">
        <v>76</v>
      </c>
    </row>
    <row r="243" spans="1:65" s="12" customFormat="1" ht="22.9" customHeight="1">
      <c r="B243" s="118"/>
      <c r="D243" s="119" t="s">
        <v>68</v>
      </c>
      <c r="E243" s="129" t="s">
        <v>414</v>
      </c>
      <c r="F243" s="129" t="s">
        <v>415</v>
      </c>
      <c r="I243" s="121"/>
      <c r="J243" s="130">
        <f>BK243</f>
        <v>0</v>
      </c>
      <c r="L243" s="118"/>
      <c r="M243" s="123"/>
      <c r="N243" s="124"/>
      <c r="O243" s="124"/>
      <c r="P243" s="125">
        <f>SUM(P244:P257)</f>
        <v>0</v>
      </c>
      <c r="Q243" s="124"/>
      <c r="R243" s="125">
        <f>SUM(R244:R257)</f>
        <v>1.1000000000000001E-3</v>
      </c>
      <c r="S243" s="124"/>
      <c r="T243" s="126">
        <f>SUM(T244:T257)</f>
        <v>5.0000000000000002E-5</v>
      </c>
      <c r="AR243" s="119" t="s">
        <v>76</v>
      </c>
      <c r="AT243" s="127" t="s">
        <v>68</v>
      </c>
      <c r="AU243" s="127" t="s">
        <v>74</v>
      </c>
      <c r="AY243" s="119" t="s">
        <v>113</v>
      </c>
      <c r="BK243" s="128">
        <f>SUM(BK244:BK257)</f>
        <v>0</v>
      </c>
    </row>
    <row r="244" spans="1:65" s="2" customFormat="1" ht="16.5" customHeight="1">
      <c r="A244" s="187"/>
      <c r="B244" s="131"/>
      <c r="C244" s="132" t="s">
        <v>422</v>
      </c>
      <c r="D244" s="132" t="s">
        <v>116</v>
      </c>
      <c r="E244" s="133" t="s">
        <v>417</v>
      </c>
      <c r="F244" s="134" t="s">
        <v>418</v>
      </c>
      <c r="G244" s="135" t="s">
        <v>227</v>
      </c>
      <c r="H244" s="136">
        <v>1</v>
      </c>
      <c r="I244" s="137"/>
      <c r="J244" s="138">
        <f>ROUND(I244*H244,2)</f>
        <v>0</v>
      </c>
      <c r="K244" s="134" t="s">
        <v>120</v>
      </c>
      <c r="L244" s="32"/>
      <c r="M244" s="139" t="s">
        <v>3</v>
      </c>
      <c r="N244" s="140" t="s">
        <v>40</v>
      </c>
      <c r="O244" s="52"/>
      <c r="P244" s="141">
        <f>O244*H244</f>
        <v>0</v>
      </c>
      <c r="Q244" s="141">
        <v>0</v>
      </c>
      <c r="R244" s="141">
        <f>Q244*H244</f>
        <v>0</v>
      </c>
      <c r="S244" s="141">
        <v>0</v>
      </c>
      <c r="T244" s="142">
        <f>S244*H244</f>
        <v>0</v>
      </c>
      <c r="U244" s="187"/>
      <c r="V244" s="187"/>
      <c r="W244" s="187"/>
      <c r="X244" s="187"/>
      <c r="Y244" s="187"/>
      <c r="Z244" s="187"/>
      <c r="AA244" s="187"/>
      <c r="AB244" s="187"/>
      <c r="AC244" s="187"/>
      <c r="AD244" s="187"/>
      <c r="AE244" s="187"/>
      <c r="AR244" s="143" t="s">
        <v>207</v>
      </c>
      <c r="AT244" s="143" t="s">
        <v>116</v>
      </c>
      <c r="AU244" s="143" t="s">
        <v>76</v>
      </c>
      <c r="AY244" s="16" t="s">
        <v>113</v>
      </c>
      <c r="BE244" s="144">
        <f>IF(N244="základní",J244,0)</f>
        <v>0</v>
      </c>
      <c r="BF244" s="144">
        <f>IF(N244="snížená",J244,0)</f>
        <v>0</v>
      </c>
      <c r="BG244" s="144">
        <f>IF(N244="zákl. přenesená",J244,0)</f>
        <v>0</v>
      </c>
      <c r="BH244" s="144">
        <f>IF(N244="sníž. přenesená",J244,0)</f>
        <v>0</v>
      </c>
      <c r="BI244" s="144">
        <f>IF(N244="nulová",J244,0)</f>
        <v>0</v>
      </c>
      <c r="BJ244" s="16" t="s">
        <v>74</v>
      </c>
      <c r="BK244" s="144">
        <f>ROUND(I244*H244,2)</f>
        <v>0</v>
      </c>
      <c r="BL244" s="16" t="s">
        <v>207</v>
      </c>
      <c r="BM244" s="143" t="s">
        <v>419</v>
      </c>
    </row>
    <row r="245" spans="1:65" s="2" customFormat="1" ht="19.5">
      <c r="A245" s="187"/>
      <c r="B245" s="32"/>
      <c r="C245" s="187"/>
      <c r="D245" s="145" t="s">
        <v>123</v>
      </c>
      <c r="E245" s="187"/>
      <c r="F245" s="146" t="s">
        <v>420</v>
      </c>
      <c r="G245" s="187"/>
      <c r="H245" s="187"/>
      <c r="I245" s="147"/>
      <c r="J245" s="187"/>
      <c r="K245" s="187"/>
      <c r="L245" s="32"/>
      <c r="M245" s="148"/>
      <c r="N245" s="149"/>
      <c r="O245" s="52"/>
      <c r="P245" s="52"/>
      <c r="Q245" s="52"/>
      <c r="R245" s="52"/>
      <c r="S245" s="52"/>
      <c r="T245" s="53"/>
      <c r="U245" s="187"/>
      <c r="V245" s="187"/>
      <c r="W245" s="187"/>
      <c r="X245" s="187"/>
      <c r="Y245" s="187"/>
      <c r="Z245" s="187"/>
      <c r="AA245" s="187"/>
      <c r="AB245" s="187"/>
      <c r="AC245" s="187"/>
      <c r="AD245" s="187"/>
      <c r="AE245" s="187"/>
      <c r="AT245" s="16" t="s">
        <v>123</v>
      </c>
      <c r="AU245" s="16" t="s">
        <v>76</v>
      </c>
    </row>
    <row r="246" spans="1:65" s="2" customFormat="1">
      <c r="A246" s="187"/>
      <c r="B246" s="32"/>
      <c r="C246" s="187"/>
      <c r="D246" s="150" t="s">
        <v>125</v>
      </c>
      <c r="E246" s="187"/>
      <c r="F246" s="151" t="s">
        <v>421</v>
      </c>
      <c r="G246" s="187"/>
      <c r="H246" s="187"/>
      <c r="I246" s="147"/>
      <c r="J246" s="187"/>
      <c r="K246" s="187"/>
      <c r="L246" s="32"/>
      <c r="M246" s="148"/>
      <c r="N246" s="149"/>
      <c r="O246" s="52"/>
      <c r="P246" s="52"/>
      <c r="Q246" s="52"/>
      <c r="R246" s="52"/>
      <c r="S246" s="52"/>
      <c r="T246" s="53"/>
      <c r="U246" s="187"/>
      <c r="V246" s="187"/>
      <c r="W246" s="187"/>
      <c r="X246" s="187"/>
      <c r="Y246" s="187"/>
      <c r="Z246" s="187"/>
      <c r="AA246" s="187"/>
      <c r="AB246" s="187"/>
      <c r="AC246" s="187"/>
      <c r="AD246" s="187"/>
      <c r="AE246" s="187"/>
      <c r="AT246" s="16" t="s">
        <v>125</v>
      </c>
      <c r="AU246" s="16" t="s">
        <v>76</v>
      </c>
    </row>
    <row r="247" spans="1:65" s="2" customFormat="1" ht="24.2" customHeight="1">
      <c r="A247" s="187"/>
      <c r="B247" s="131"/>
      <c r="C247" s="160" t="s">
        <v>426</v>
      </c>
      <c r="D247" s="160" t="s">
        <v>381</v>
      </c>
      <c r="E247" s="161" t="s">
        <v>423</v>
      </c>
      <c r="F247" s="162" t="s">
        <v>424</v>
      </c>
      <c r="G247" s="163" t="s">
        <v>227</v>
      </c>
      <c r="H247" s="164">
        <v>1</v>
      </c>
      <c r="I247" s="165"/>
      <c r="J247" s="166">
        <f>ROUND(I247*H247,2)</f>
        <v>0</v>
      </c>
      <c r="K247" s="162" t="s">
        <v>120</v>
      </c>
      <c r="L247" s="167"/>
      <c r="M247" s="168" t="s">
        <v>3</v>
      </c>
      <c r="N247" s="169" t="s">
        <v>40</v>
      </c>
      <c r="O247" s="52"/>
      <c r="P247" s="141">
        <f>O247*H247</f>
        <v>0</v>
      </c>
      <c r="Q247" s="141">
        <v>1.1000000000000001E-3</v>
      </c>
      <c r="R247" s="141">
        <f>Q247*H247</f>
        <v>1.1000000000000001E-3</v>
      </c>
      <c r="S247" s="141">
        <v>0</v>
      </c>
      <c r="T247" s="142">
        <f>S247*H247</f>
        <v>0</v>
      </c>
      <c r="U247" s="187"/>
      <c r="V247" s="187"/>
      <c r="W247" s="187"/>
      <c r="X247" s="187"/>
      <c r="Y247" s="187"/>
      <c r="Z247" s="187"/>
      <c r="AA247" s="187"/>
      <c r="AB247" s="187"/>
      <c r="AC247" s="187"/>
      <c r="AD247" s="187"/>
      <c r="AE247" s="187"/>
      <c r="AR247" s="143" t="s">
        <v>323</v>
      </c>
      <c r="AT247" s="143" t="s">
        <v>381</v>
      </c>
      <c r="AU247" s="143" t="s">
        <v>76</v>
      </c>
      <c r="AY247" s="16" t="s">
        <v>113</v>
      </c>
      <c r="BE247" s="144">
        <f>IF(N247="základní",J247,0)</f>
        <v>0</v>
      </c>
      <c r="BF247" s="144">
        <f>IF(N247="snížená",J247,0)</f>
        <v>0</v>
      </c>
      <c r="BG247" s="144">
        <f>IF(N247="zákl. přenesená",J247,0)</f>
        <v>0</v>
      </c>
      <c r="BH247" s="144">
        <f>IF(N247="sníž. přenesená",J247,0)</f>
        <v>0</v>
      </c>
      <c r="BI247" s="144">
        <f>IF(N247="nulová",J247,0)</f>
        <v>0</v>
      </c>
      <c r="BJ247" s="16" t="s">
        <v>74</v>
      </c>
      <c r="BK247" s="144">
        <f>ROUND(I247*H247,2)</f>
        <v>0</v>
      </c>
      <c r="BL247" s="16" t="s">
        <v>207</v>
      </c>
      <c r="BM247" s="143" t="s">
        <v>425</v>
      </c>
    </row>
    <row r="248" spans="1:65" s="2" customFormat="1" ht="19.5">
      <c r="A248" s="187"/>
      <c r="B248" s="32"/>
      <c r="C248" s="187"/>
      <c r="D248" s="145" t="s">
        <v>123</v>
      </c>
      <c r="E248" s="187"/>
      <c r="F248" s="146" t="s">
        <v>424</v>
      </c>
      <c r="G248" s="187"/>
      <c r="H248" s="187"/>
      <c r="I248" s="147"/>
      <c r="J248" s="187"/>
      <c r="K248" s="187"/>
      <c r="L248" s="32"/>
      <c r="M248" s="148"/>
      <c r="N248" s="149"/>
      <c r="O248" s="52"/>
      <c r="P248" s="52"/>
      <c r="Q248" s="52"/>
      <c r="R248" s="52"/>
      <c r="S248" s="52"/>
      <c r="T248" s="53"/>
      <c r="U248" s="187"/>
      <c r="V248" s="187"/>
      <c r="W248" s="187"/>
      <c r="X248" s="187"/>
      <c r="Y248" s="187"/>
      <c r="Z248" s="187"/>
      <c r="AA248" s="187"/>
      <c r="AB248" s="187"/>
      <c r="AC248" s="187"/>
      <c r="AD248" s="187"/>
      <c r="AE248" s="187"/>
      <c r="AT248" s="16" t="s">
        <v>123</v>
      </c>
      <c r="AU248" s="16" t="s">
        <v>76</v>
      </c>
    </row>
    <row r="249" spans="1:65" s="2" customFormat="1" ht="21.75" customHeight="1">
      <c r="A249" s="187"/>
      <c r="B249" s="131"/>
      <c r="C249" s="132" t="s">
        <v>432</v>
      </c>
      <c r="D249" s="132" t="s">
        <v>116</v>
      </c>
      <c r="E249" s="133" t="s">
        <v>427</v>
      </c>
      <c r="F249" s="134" t="s">
        <v>428</v>
      </c>
      <c r="G249" s="135" t="s">
        <v>227</v>
      </c>
      <c r="H249" s="136">
        <v>1</v>
      </c>
      <c r="I249" s="137"/>
      <c r="J249" s="138">
        <f>ROUND(I249*H249,2)</f>
        <v>0</v>
      </c>
      <c r="K249" s="134" t="s">
        <v>120</v>
      </c>
      <c r="L249" s="32"/>
      <c r="M249" s="139" t="s">
        <v>3</v>
      </c>
      <c r="N249" s="140" t="s">
        <v>40</v>
      </c>
      <c r="O249" s="52"/>
      <c r="P249" s="141">
        <f>O249*H249</f>
        <v>0</v>
      </c>
      <c r="Q249" s="141">
        <v>0</v>
      </c>
      <c r="R249" s="141">
        <f>Q249*H249</f>
        <v>0</v>
      </c>
      <c r="S249" s="141">
        <v>5.0000000000000002E-5</v>
      </c>
      <c r="T249" s="142">
        <f>S249*H249</f>
        <v>5.0000000000000002E-5</v>
      </c>
      <c r="U249" s="187"/>
      <c r="V249" s="187"/>
      <c r="W249" s="187"/>
      <c r="X249" s="187"/>
      <c r="Y249" s="187"/>
      <c r="Z249" s="187"/>
      <c r="AA249" s="187"/>
      <c r="AB249" s="187"/>
      <c r="AC249" s="187"/>
      <c r="AD249" s="187"/>
      <c r="AE249" s="187"/>
      <c r="AR249" s="143" t="s">
        <v>207</v>
      </c>
      <c r="AT249" s="143" t="s">
        <v>116</v>
      </c>
      <c r="AU249" s="143" t="s">
        <v>76</v>
      </c>
      <c r="AY249" s="16" t="s">
        <v>113</v>
      </c>
      <c r="BE249" s="144">
        <f>IF(N249="základní",J249,0)</f>
        <v>0</v>
      </c>
      <c r="BF249" s="144">
        <f>IF(N249="snížená",J249,0)</f>
        <v>0</v>
      </c>
      <c r="BG249" s="144">
        <f>IF(N249="zákl. přenesená",J249,0)</f>
        <v>0</v>
      </c>
      <c r="BH249" s="144">
        <f>IF(N249="sníž. přenesená",J249,0)</f>
        <v>0</v>
      </c>
      <c r="BI249" s="144">
        <f>IF(N249="nulová",J249,0)</f>
        <v>0</v>
      </c>
      <c r="BJ249" s="16" t="s">
        <v>74</v>
      </c>
      <c r="BK249" s="144">
        <f>ROUND(I249*H249,2)</f>
        <v>0</v>
      </c>
      <c r="BL249" s="16" t="s">
        <v>207</v>
      </c>
      <c r="BM249" s="143" t="s">
        <v>429</v>
      </c>
    </row>
    <row r="250" spans="1:65" s="2" customFormat="1" ht="19.5">
      <c r="A250" s="187"/>
      <c r="B250" s="32"/>
      <c r="C250" s="187"/>
      <c r="D250" s="145" t="s">
        <v>123</v>
      </c>
      <c r="E250" s="187"/>
      <c r="F250" s="146" t="s">
        <v>430</v>
      </c>
      <c r="G250" s="187"/>
      <c r="H250" s="187"/>
      <c r="I250" s="147"/>
      <c r="J250" s="187"/>
      <c r="K250" s="187"/>
      <c r="L250" s="32"/>
      <c r="M250" s="148"/>
      <c r="N250" s="149"/>
      <c r="O250" s="52"/>
      <c r="P250" s="52"/>
      <c r="Q250" s="52"/>
      <c r="R250" s="52"/>
      <c r="S250" s="52"/>
      <c r="T250" s="53"/>
      <c r="U250" s="187"/>
      <c r="V250" s="187"/>
      <c r="W250" s="187"/>
      <c r="X250" s="187"/>
      <c r="Y250" s="187"/>
      <c r="Z250" s="187"/>
      <c r="AA250" s="187"/>
      <c r="AB250" s="187"/>
      <c r="AC250" s="187"/>
      <c r="AD250" s="187"/>
      <c r="AE250" s="187"/>
      <c r="AT250" s="16" t="s">
        <v>123</v>
      </c>
      <c r="AU250" s="16" t="s">
        <v>76</v>
      </c>
    </row>
    <row r="251" spans="1:65" s="2" customFormat="1">
      <c r="A251" s="187"/>
      <c r="B251" s="32"/>
      <c r="C251" s="187"/>
      <c r="D251" s="150" t="s">
        <v>125</v>
      </c>
      <c r="E251" s="187"/>
      <c r="F251" s="151" t="s">
        <v>431</v>
      </c>
      <c r="G251" s="187"/>
      <c r="H251" s="187"/>
      <c r="I251" s="147"/>
      <c r="J251" s="187"/>
      <c r="K251" s="187"/>
      <c r="L251" s="32"/>
      <c r="M251" s="148"/>
      <c r="N251" s="149"/>
      <c r="O251" s="52"/>
      <c r="P251" s="52"/>
      <c r="Q251" s="52"/>
      <c r="R251" s="52"/>
      <c r="S251" s="52"/>
      <c r="T251" s="53"/>
      <c r="U251" s="187"/>
      <c r="V251" s="187"/>
      <c r="W251" s="187"/>
      <c r="X251" s="187"/>
      <c r="Y251" s="187"/>
      <c r="Z251" s="187"/>
      <c r="AA251" s="187"/>
      <c r="AB251" s="187"/>
      <c r="AC251" s="187"/>
      <c r="AD251" s="187"/>
      <c r="AE251" s="187"/>
      <c r="AT251" s="16" t="s">
        <v>125</v>
      </c>
      <c r="AU251" s="16" t="s">
        <v>76</v>
      </c>
    </row>
    <row r="252" spans="1:65" s="2" customFormat="1" ht="24.2" customHeight="1">
      <c r="A252" s="187"/>
      <c r="B252" s="131"/>
      <c r="C252" s="132" t="s">
        <v>438</v>
      </c>
      <c r="D252" s="132" t="s">
        <v>116</v>
      </c>
      <c r="E252" s="133" t="s">
        <v>433</v>
      </c>
      <c r="F252" s="134" t="s">
        <v>434</v>
      </c>
      <c r="G252" s="135" t="s">
        <v>172</v>
      </c>
      <c r="H252" s="136">
        <v>1E-3</v>
      </c>
      <c r="I252" s="137"/>
      <c r="J252" s="138">
        <f>ROUND(I252*H252,2)</f>
        <v>0</v>
      </c>
      <c r="K252" s="134" t="s">
        <v>120</v>
      </c>
      <c r="L252" s="32"/>
      <c r="M252" s="139" t="s">
        <v>3</v>
      </c>
      <c r="N252" s="140" t="s">
        <v>40</v>
      </c>
      <c r="O252" s="52"/>
      <c r="P252" s="141">
        <f>O252*H252</f>
        <v>0</v>
      </c>
      <c r="Q252" s="141">
        <v>0</v>
      </c>
      <c r="R252" s="141">
        <f>Q252*H252</f>
        <v>0</v>
      </c>
      <c r="S252" s="141">
        <v>0</v>
      </c>
      <c r="T252" s="142">
        <f>S252*H252</f>
        <v>0</v>
      </c>
      <c r="U252" s="187"/>
      <c r="V252" s="187"/>
      <c r="W252" s="187"/>
      <c r="X252" s="187"/>
      <c r="Y252" s="187"/>
      <c r="Z252" s="187"/>
      <c r="AA252" s="187"/>
      <c r="AB252" s="187"/>
      <c r="AC252" s="187"/>
      <c r="AD252" s="187"/>
      <c r="AE252" s="187"/>
      <c r="AR252" s="143" t="s">
        <v>207</v>
      </c>
      <c r="AT252" s="143" t="s">
        <v>116</v>
      </c>
      <c r="AU252" s="143" t="s">
        <v>76</v>
      </c>
      <c r="AY252" s="16" t="s">
        <v>113</v>
      </c>
      <c r="BE252" s="144">
        <f>IF(N252="základní",J252,0)</f>
        <v>0</v>
      </c>
      <c r="BF252" s="144">
        <f>IF(N252="snížená",J252,0)</f>
        <v>0</v>
      </c>
      <c r="BG252" s="144">
        <f>IF(N252="zákl. přenesená",J252,0)</f>
        <v>0</v>
      </c>
      <c r="BH252" s="144">
        <f>IF(N252="sníž. přenesená",J252,0)</f>
        <v>0</v>
      </c>
      <c r="BI252" s="144">
        <f>IF(N252="nulová",J252,0)</f>
        <v>0</v>
      </c>
      <c r="BJ252" s="16" t="s">
        <v>74</v>
      </c>
      <c r="BK252" s="144">
        <f>ROUND(I252*H252,2)</f>
        <v>0</v>
      </c>
      <c r="BL252" s="16" t="s">
        <v>207</v>
      </c>
      <c r="BM252" s="143" t="s">
        <v>435</v>
      </c>
    </row>
    <row r="253" spans="1:65" s="2" customFormat="1" ht="29.25">
      <c r="A253" s="187"/>
      <c r="B253" s="32"/>
      <c r="C253" s="187"/>
      <c r="D253" s="145" t="s">
        <v>123</v>
      </c>
      <c r="E253" s="187"/>
      <c r="F253" s="146" t="s">
        <v>436</v>
      </c>
      <c r="G253" s="187"/>
      <c r="H253" s="187"/>
      <c r="I253" s="147"/>
      <c r="J253" s="187"/>
      <c r="K253" s="187"/>
      <c r="L253" s="32"/>
      <c r="M253" s="148"/>
      <c r="N253" s="149"/>
      <c r="O253" s="52"/>
      <c r="P253" s="52"/>
      <c r="Q253" s="52"/>
      <c r="R253" s="52"/>
      <c r="S253" s="52"/>
      <c r="T253" s="53"/>
      <c r="U253" s="187"/>
      <c r="V253" s="187"/>
      <c r="W253" s="187"/>
      <c r="X253" s="187"/>
      <c r="Y253" s="187"/>
      <c r="Z253" s="187"/>
      <c r="AA253" s="187"/>
      <c r="AB253" s="187"/>
      <c r="AC253" s="187"/>
      <c r="AD253" s="187"/>
      <c r="AE253" s="187"/>
      <c r="AT253" s="16" t="s">
        <v>123</v>
      </c>
      <c r="AU253" s="16" t="s">
        <v>76</v>
      </c>
    </row>
    <row r="254" spans="1:65" s="2" customFormat="1">
      <c r="A254" s="187"/>
      <c r="B254" s="32"/>
      <c r="C254" s="187"/>
      <c r="D254" s="150" t="s">
        <v>125</v>
      </c>
      <c r="E254" s="187"/>
      <c r="F254" s="151" t="s">
        <v>437</v>
      </c>
      <c r="G254" s="187"/>
      <c r="H254" s="187"/>
      <c r="I254" s="147"/>
      <c r="J254" s="187"/>
      <c r="K254" s="187"/>
      <c r="L254" s="32"/>
      <c r="M254" s="148"/>
      <c r="N254" s="149"/>
      <c r="O254" s="52"/>
      <c r="P254" s="52"/>
      <c r="Q254" s="52"/>
      <c r="R254" s="52"/>
      <c r="S254" s="52"/>
      <c r="T254" s="53"/>
      <c r="U254" s="187"/>
      <c r="V254" s="187"/>
      <c r="W254" s="187"/>
      <c r="X254" s="187"/>
      <c r="Y254" s="187"/>
      <c r="Z254" s="187"/>
      <c r="AA254" s="187"/>
      <c r="AB254" s="187"/>
      <c r="AC254" s="187"/>
      <c r="AD254" s="187"/>
      <c r="AE254" s="187"/>
      <c r="AT254" s="16" t="s">
        <v>125</v>
      </c>
      <c r="AU254" s="16" t="s">
        <v>76</v>
      </c>
    </row>
    <row r="255" spans="1:65" s="2" customFormat="1" ht="33" customHeight="1">
      <c r="A255" s="187"/>
      <c r="B255" s="131"/>
      <c r="C255" s="132" t="s">
        <v>446</v>
      </c>
      <c r="D255" s="132" t="s">
        <v>116</v>
      </c>
      <c r="E255" s="133" t="s">
        <v>439</v>
      </c>
      <c r="F255" s="134" t="s">
        <v>440</v>
      </c>
      <c r="G255" s="135" t="s">
        <v>172</v>
      </c>
      <c r="H255" s="136">
        <v>1E-3</v>
      </c>
      <c r="I255" s="137"/>
      <c r="J255" s="138">
        <f>ROUND(I255*H255,2)</f>
        <v>0</v>
      </c>
      <c r="K255" s="134" t="s">
        <v>120</v>
      </c>
      <c r="L255" s="32"/>
      <c r="M255" s="139" t="s">
        <v>3</v>
      </c>
      <c r="N255" s="140" t="s">
        <v>40</v>
      </c>
      <c r="O255" s="52"/>
      <c r="P255" s="141">
        <f>O255*H255</f>
        <v>0</v>
      </c>
      <c r="Q255" s="141">
        <v>0</v>
      </c>
      <c r="R255" s="141">
        <f>Q255*H255</f>
        <v>0</v>
      </c>
      <c r="S255" s="141">
        <v>0</v>
      </c>
      <c r="T255" s="142">
        <f>S255*H255</f>
        <v>0</v>
      </c>
      <c r="U255" s="187"/>
      <c r="V255" s="187"/>
      <c r="W255" s="187"/>
      <c r="X255" s="187"/>
      <c r="Y255" s="187"/>
      <c r="Z255" s="187"/>
      <c r="AA255" s="187"/>
      <c r="AB255" s="187"/>
      <c r="AC255" s="187"/>
      <c r="AD255" s="187"/>
      <c r="AE255" s="187"/>
      <c r="AR255" s="143" t="s">
        <v>207</v>
      </c>
      <c r="AT255" s="143" t="s">
        <v>116</v>
      </c>
      <c r="AU255" s="143" t="s">
        <v>76</v>
      </c>
      <c r="AY255" s="16" t="s">
        <v>113</v>
      </c>
      <c r="BE255" s="144">
        <f>IF(N255="základní",J255,0)</f>
        <v>0</v>
      </c>
      <c r="BF255" s="144">
        <f>IF(N255="snížená",J255,0)</f>
        <v>0</v>
      </c>
      <c r="BG255" s="144">
        <f>IF(N255="zákl. přenesená",J255,0)</f>
        <v>0</v>
      </c>
      <c r="BH255" s="144">
        <f>IF(N255="sníž. přenesená",J255,0)</f>
        <v>0</v>
      </c>
      <c r="BI255" s="144">
        <f>IF(N255="nulová",J255,0)</f>
        <v>0</v>
      </c>
      <c r="BJ255" s="16" t="s">
        <v>74</v>
      </c>
      <c r="BK255" s="144">
        <f>ROUND(I255*H255,2)</f>
        <v>0</v>
      </c>
      <c r="BL255" s="16" t="s">
        <v>207</v>
      </c>
      <c r="BM255" s="143" t="s">
        <v>441</v>
      </c>
    </row>
    <row r="256" spans="1:65" s="2" customFormat="1" ht="48.75">
      <c r="A256" s="187"/>
      <c r="B256" s="32"/>
      <c r="C256" s="187"/>
      <c r="D256" s="145" t="s">
        <v>123</v>
      </c>
      <c r="E256" s="187"/>
      <c r="F256" s="146" t="s">
        <v>442</v>
      </c>
      <c r="G256" s="187"/>
      <c r="H256" s="187"/>
      <c r="I256" s="147"/>
      <c r="J256" s="187"/>
      <c r="K256" s="187"/>
      <c r="L256" s="32"/>
      <c r="M256" s="148"/>
      <c r="N256" s="149"/>
      <c r="O256" s="52"/>
      <c r="P256" s="52"/>
      <c r="Q256" s="52"/>
      <c r="R256" s="52"/>
      <c r="S256" s="52"/>
      <c r="T256" s="53"/>
      <c r="U256" s="187"/>
      <c r="V256" s="187"/>
      <c r="W256" s="187"/>
      <c r="X256" s="187"/>
      <c r="Y256" s="187"/>
      <c r="Z256" s="187"/>
      <c r="AA256" s="187"/>
      <c r="AB256" s="187"/>
      <c r="AC256" s="187"/>
      <c r="AD256" s="187"/>
      <c r="AE256" s="187"/>
      <c r="AT256" s="16" t="s">
        <v>123</v>
      </c>
      <c r="AU256" s="16" t="s">
        <v>76</v>
      </c>
    </row>
    <row r="257" spans="1:65" s="2" customFormat="1">
      <c r="A257" s="187"/>
      <c r="B257" s="32"/>
      <c r="C257" s="187"/>
      <c r="D257" s="150" t="s">
        <v>125</v>
      </c>
      <c r="E257" s="187"/>
      <c r="F257" s="151" t="s">
        <v>443</v>
      </c>
      <c r="G257" s="187"/>
      <c r="H257" s="187"/>
      <c r="I257" s="147"/>
      <c r="J257" s="187"/>
      <c r="K257" s="187"/>
      <c r="L257" s="32"/>
      <c r="M257" s="148"/>
      <c r="N257" s="149"/>
      <c r="O257" s="52"/>
      <c r="P257" s="52"/>
      <c r="Q257" s="52"/>
      <c r="R257" s="52"/>
      <c r="S257" s="52"/>
      <c r="T257" s="53"/>
      <c r="U257" s="187"/>
      <c r="V257" s="187"/>
      <c r="W257" s="187"/>
      <c r="X257" s="187"/>
      <c r="Y257" s="187"/>
      <c r="Z257" s="187"/>
      <c r="AA257" s="187"/>
      <c r="AB257" s="187"/>
      <c r="AC257" s="187"/>
      <c r="AD257" s="187"/>
      <c r="AE257" s="187"/>
      <c r="AT257" s="16" t="s">
        <v>125</v>
      </c>
      <c r="AU257" s="16" t="s">
        <v>76</v>
      </c>
    </row>
    <row r="258" spans="1:65" s="12" customFormat="1" ht="22.9" customHeight="1">
      <c r="B258" s="118"/>
      <c r="D258" s="119" t="s">
        <v>68</v>
      </c>
      <c r="E258" s="129" t="s">
        <v>444</v>
      </c>
      <c r="F258" s="129" t="s">
        <v>445</v>
      </c>
      <c r="I258" s="121"/>
      <c r="J258" s="130">
        <f>BK258</f>
        <v>0</v>
      </c>
      <c r="L258" s="118"/>
      <c r="M258" s="123"/>
      <c r="N258" s="124"/>
      <c r="O258" s="124"/>
      <c r="P258" s="125">
        <f>SUM(P259:P271)</f>
        <v>0</v>
      </c>
      <c r="Q258" s="124"/>
      <c r="R258" s="125">
        <f>SUM(R259:R271)</f>
        <v>5.3442000000000003E-2</v>
      </c>
      <c r="S258" s="124"/>
      <c r="T258" s="126">
        <f>SUM(T259:T271)</f>
        <v>0</v>
      </c>
      <c r="AR258" s="119" t="s">
        <v>76</v>
      </c>
      <c r="AT258" s="127" t="s">
        <v>68</v>
      </c>
      <c r="AU258" s="127" t="s">
        <v>74</v>
      </c>
      <c r="AY258" s="119" t="s">
        <v>113</v>
      </c>
      <c r="BK258" s="128">
        <f>SUM(BK259:BK271)</f>
        <v>0</v>
      </c>
    </row>
    <row r="259" spans="1:65" s="2" customFormat="1" ht="24.2" customHeight="1">
      <c r="A259" s="187"/>
      <c r="B259" s="131"/>
      <c r="C259" s="132" t="s">
        <v>452</v>
      </c>
      <c r="D259" s="132" t="s">
        <v>116</v>
      </c>
      <c r="E259" s="133" t="s">
        <v>447</v>
      </c>
      <c r="F259" s="134" t="s">
        <v>448</v>
      </c>
      <c r="G259" s="135" t="s">
        <v>119</v>
      </c>
      <c r="H259" s="136">
        <v>4.2</v>
      </c>
      <c r="I259" s="137"/>
      <c r="J259" s="138">
        <f>ROUND(I259*H259,2)</f>
        <v>0</v>
      </c>
      <c r="K259" s="134" t="s">
        <v>120</v>
      </c>
      <c r="L259" s="32"/>
      <c r="M259" s="139" t="s">
        <v>3</v>
      </c>
      <c r="N259" s="140" t="s">
        <v>40</v>
      </c>
      <c r="O259" s="52"/>
      <c r="P259" s="141">
        <f>O259*H259</f>
        <v>0</v>
      </c>
      <c r="Q259" s="141">
        <v>1.26E-2</v>
      </c>
      <c r="R259" s="141">
        <f>Q259*H259</f>
        <v>5.2920000000000002E-2</v>
      </c>
      <c r="S259" s="141">
        <v>0</v>
      </c>
      <c r="T259" s="142">
        <f>S259*H259</f>
        <v>0</v>
      </c>
      <c r="U259" s="187"/>
      <c r="V259" s="187"/>
      <c r="W259" s="187"/>
      <c r="X259" s="187"/>
      <c r="Y259" s="187"/>
      <c r="Z259" s="187"/>
      <c r="AA259" s="187"/>
      <c r="AB259" s="187"/>
      <c r="AC259" s="187"/>
      <c r="AD259" s="187"/>
      <c r="AE259" s="187"/>
      <c r="AR259" s="143" t="s">
        <v>207</v>
      </c>
      <c r="AT259" s="143" t="s">
        <v>116</v>
      </c>
      <c r="AU259" s="143" t="s">
        <v>76</v>
      </c>
      <c r="AY259" s="16" t="s">
        <v>113</v>
      </c>
      <c r="BE259" s="144">
        <f>IF(N259="základní",J259,0)</f>
        <v>0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6" t="s">
        <v>74</v>
      </c>
      <c r="BK259" s="144">
        <f>ROUND(I259*H259,2)</f>
        <v>0</v>
      </c>
      <c r="BL259" s="16" t="s">
        <v>207</v>
      </c>
      <c r="BM259" s="143" t="s">
        <v>449</v>
      </c>
    </row>
    <row r="260" spans="1:65" s="2" customFormat="1" ht="29.25">
      <c r="A260" s="187"/>
      <c r="B260" s="32"/>
      <c r="C260" s="187"/>
      <c r="D260" s="145" t="s">
        <v>123</v>
      </c>
      <c r="E260" s="187"/>
      <c r="F260" s="146" t="s">
        <v>450</v>
      </c>
      <c r="G260" s="187"/>
      <c r="H260" s="187"/>
      <c r="I260" s="147"/>
      <c r="J260" s="187"/>
      <c r="K260" s="187"/>
      <c r="L260" s="32"/>
      <c r="M260" s="148"/>
      <c r="N260" s="149"/>
      <c r="O260" s="52"/>
      <c r="P260" s="52"/>
      <c r="Q260" s="52"/>
      <c r="R260" s="52"/>
      <c r="S260" s="52"/>
      <c r="T260" s="53"/>
      <c r="U260" s="187"/>
      <c r="V260" s="187"/>
      <c r="W260" s="187"/>
      <c r="X260" s="187"/>
      <c r="Y260" s="187"/>
      <c r="Z260" s="187"/>
      <c r="AA260" s="187"/>
      <c r="AB260" s="187"/>
      <c r="AC260" s="187"/>
      <c r="AD260" s="187"/>
      <c r="AE260" s="187"/>
      <c r="AT260" s="16" t="s">
        <v>123</v>
      </c>
      <c r="AU260" s="16" t="s">
        <v>76</v>
      </c>
    </row>
    <row r="261" spans="1:65" s="2" customFormat="1">
      <c r="A261" s="187"/>
      <c r="B261" s="32"/>
      <c r="C261" s="187"/>
      <c r="D261" s="150" t="s">
        <v>125</v>
      </c>
      <c r="E261" s="187"/>
      <c r="F261" s="151" t="s">
        <v>451</v>
      </c>
      <c r="G261" s="187"/>
      <c r="H261" s="187"/>
      <c r="I261" s="147"/>
      <c r="J261" s="187"/>
      <c r="K261" s="187"/>
      <c r="L261" s="32"/>
      <c r="M261" s="148"/>
      <c r="N261" s="149"/>
      <c r="O261" s="52"/>
      <c r="P261" s="52"/>
      <c r="Q261" s="52"/>
      <c r="R261" s="52"/>
      <c r="S261" s="52"/>
      <c r="T261" s="53"/>
      <c r="U261" s="187"/>
      <c r="V261" s="187"/>
      <c r="W261" s="187"/>
      <c r="X261" s="187"/>
      <c r="Y261" s="187"/>
      <c r="Z261" s="187"/>
      <c r="AA261" s="187"/>
      <c r="AB261" s="187"/>
      <c r="AC261" s="187"/>
      <c r="AD261" s="187"/>
      <c r="AE261" s="187"/>
      <c r="AT261" s="16" t="s">
        <v>125</v>
      </c>
      <c r="AU261" s="16" t="s">
        <v>76</v>
      </c>
    </row>
    <row r="262" spans="1:65" s="13" customFormat="1">
      <c r="B262" s="152"/>
      <c r="D262" s="145" t="s">
        <v>127</v>
      </c>
      <c r="E262" s="153" t="s">
        <v>3</v>
      </c>
      <c r="F262" s="154" t="s">
        <v>665</v>
      </c>
      <c r="H262" s="155">
        <v>4.2</v>
      </c>
      <c r="I262" s="156"/>
      <c r="L262" s="152"/>
      <c r="M262" s="157"/>
      <c r="N262" s="158"/>
      <c r="O262" s="158"/>
      <c r="P262" s="158"/>
      <c r="Q262" s="158"/>
      <c r="R262" s="158"/>
      <c r="S262" s="158"/>
      <c r="T262" s="159"/>
      <c r="AT262" s="153" t="s">
        <v>127</v>
      </c>
      <c r="AU262" s="153" t="s">
        <v>76</v>
      </c>
      <c r="AV262" s="13" t="s">
        <v>76</v>
      </c>
      <c r="AW262" s="13" t="s">
        <v>31</v>
      </c>
      <c r="AX262" s="13" t="s">
        <v>74</v>
      </c>
      <c r="AY262" s="153" t="s">
        <v>113</v>
      </c>
    </row>
    <row r="263" spans="1:65" s="2" customFormat="1" ht="16.5" customHeight="1">
      <c r="A263" s="187"/>
      <c r="B263" s="131"/>
      <c r="C263" s="132" t="s">
        <v>458</v>
      </c>
      <c r="D263" s="132" t="s">
        <v>116</v>
      </c>
      <c r="E263" s="133" t="s">
        <v>453</v>
      </c>
      <c r="F263" s="134" t="s">
        <v>454</v>
      </c>
      <c r="G263" s="135" t="s">
        <v>119</v>
      </c>
      <c r="H263" s="136">
        <v>5.22</v>
      </c>
      <c r="I263" s="137"/>
      <c r="J263" s="138">
        <f>ROUND(I263*H263,2)</f>
        <v>0</v>
      </c>
      <c r="K263" s="134" t="s">
        <v>120</v>
      </c>
      <c r="L263" s="32"/>
      <c r="M263" s="139" t="s">
        <v>3</v>
      </c>
      <c r="N263" s="140" t="s">
        <v>40</v>
      </c>
      <c r="O263" s="52"/>
      <c r="P263" s="141">
        <f>O263*H263</f>
        <v>0</v>
      </c>
      <c r="Q263" s="141">
        <v>1E-4</v>
      </c>
      <c r="R263" s="141">
        <f>Q263*H263</f>
        <v>5.22E-4</v>
      </c>
      <c r="S263" s="141">
        <v>0</v>
      </c>
      <c r="T263" s="142">
        <f>S263*H263</f>
        <v>0</v>
      </c>
      <c r="U263" s="187"/>
      <c r="V263" s="187"/>
      <c r="W263" s="187"/>
      <c r="X263" s="187"/>
      <c r="Y263" s="187"/>
      <c r="Z263" s="187"/>
      <c r="AA263" s="187"/>
      <c r="AB263" s="187"/>
      <c r="AC263" s="187"/>
      <c r="AD263" s="187"/>
      <c r="AE263" s="187"/>
      <c r="AR263" s="143" t="s">
        <v>207</v>
      </c>
      <c r="AT263" s="143" t="s">
        <v>116</v>
      </c>
      <c r="AU263" s="143" t="s">
        <v>76</v>
      </c>
      <c r="AY263" s="16" t="s">
        <v>113</v>
      </c>
      <c r="BE263" s="144">
        <f>IF(N263="základní",J263,0)</f>
        <v>0</v>
      </c>
      <c r="BF263" s="144">
        <f>IF(N263="snížená",J263,0)</f>
        <v>0</v>
      </c>
      <c r="BG263" s="144">
        <f>IF(N263="zákl. přenesená",J263,0)</f>
        <v>0</v>
      </c>
      <c r="BH263" s="144">
        <f>IF(N263="sníž. přenesená",J263,0)</f>
        <v>0</v>
      </c>
      <c r="BI263" s="144">
        <f>IF(N263="nulová",J263,0)</f>
        <v>0</v>
      </c>
      <c r="BJ263" s="16" t="s">
        <v>74</v>
      </c>
      <c r="BK263" s="144">
        <f>ROUND(I263*H263,2)</f>
        <v>0</v>
      </c>
      <c r="BL263" s="16" t="s">
        <v>207</v>
      </c>
      <c r="BM263" s="143" t="s">
        <v>455</v>
      </c>
    </row>
    <row r="264" spans="1:65" s="2" customFormat="1" ht="19.5">
      <c r="A264" s="187"/>
      <c r="B264" s="32"/>
      <c r="C264" s="187"/>
      <c r="D264" s="145" t="s">
        <v>123</v>
      </c>
      <c r="E264" s="187"/>
      <c r="F264" s="146" t="s">
        <v>456</v>
      </c>
      <c r="G264" s="187"/>
      <c r="H264" s="187"/>
      <c r="I264" s="147"/>
      <c r="J264" s="187"/>
      <c r="K264" s="187"/>
      <c r="L264" s="32"/>
      <c r="M264" s="148"/>
      <c r="N264" s="149"/>
      <c r="O264" s="52"/>
      <c r="P264" s="52"/>
      <c r="Q264" s="52"/>
      <c r="R264" s="52"/>
      <c r="S264" s="52"/>
      <c r="T264" s="53"/>
      <c r="U264" s="187"/>
      <c r="V264" s="187"/>
      <c r="W264" s="187"/>
      <c r="X264" s="187"/>
      <c r="Y264" s="187"/>
      <c r="Z264" s="187"/>
      <c r="AA264" s="187"/>
      <c r="AB264" s="187"/>
      <c r="AC264" s="187"/>
      <c r="AD264" s="187"/>
      <c r="AE264" s="187"/>
      <c r="AT264" s="16" t="s">
        <v>123</v>
      </c>
      <c r="AU264" s="16" t="s">
        <v>76</v>
      </c>
    </row>
    <row r="265" spans="1:65" s="2" customFormat="1">
      <c r="A265" s="187"/>
      <c r="B265" s="32"/>
      <c r="C265" s="187"/>
      <c r="D265" s="150" t="s">
        <v>125</v>
      </c>
      <c r="E265" s="187"/>
      <c r="F265" s="151" t="s">
        <v>457</v>
      </c>
      <c r="G265" s="187"/>
      <c r="H265" s="187"/>
      <c r="I265" s="147"/>
      <c r="J265" s="187"/>
      <c r="K265" s="187"/>
      <c r="L265" s="32"/>
      <c r="M265" s="148"/>
      <c r="N265" s="149"/>
      <c r="O265" s="52"/>
      <c r="P265" s="52"/>
      <c r="Q265" s="52"/>
      <c r="R265" s="52"/>
      <c r="S265" s="52"/>
      <c r="T265" s="53"/>
      <c r="U265" s="187"/>
      <c r="V265" s="187"/>
      <c r="W265" s="187"/>
      <c r="X265" s="187"/>
      <c r="Y265" s="187"/>
      <c r="Z265" s="187"/>
      <c r="AA265" s="187"/>
      <c r="AB265" s="187"/>
      <c r="AC265" s="187"/>
      <c r="AD265" s="187"/>
      <c r="AE265" s="187"/>
      <c r="AT265" s="16" t="s">
        <v>125</v>
      </c>
      <c r="AU265" s="16" t="s">
        <v>76</v>
      </c>
    </row>
    <row r="266" spans="1:65" s="2" customFormat="1" ht="24.2" customHeight="1">
      <c r="A266" s="187"/>
      <c r="B266" s="131"/>
      <c r="C266" s="132" t="s">
        <v>464</v>
      </c>
      <c r="D266" s="132" t="s">
        <v>116</v>
      </c>
      <c r="E266" s="133" t="s">
        <v>459</v>
      </c>
      <c r="F266" s="134" t="s">
        <v>460</v>
      </c>
      <c r="G266" s="135" t="s">
        <v>172</v>
      </c>
      <c r="H266" s="136">
        <v>5.2999999999999999E-2</v>
      </c>
      <c r="I266" s="137"/>
      <c r="J266" s="138">
        <f>ROUND(I266*H266,2)</f>
        <v>0</v>
      </c>
      <c r="K266" s="134" t="s">
        <v>120</v>
      </c>
      <c r="L266" s="32"/>
      <c r="M266" s="139" t="s">
        <v>3</v>
      </c>
      <c r="N266" s="140" t="s">
        <v>40</v>
      </c>
      <c r="O266" s="52"/>
      <c r="P266" s="141">
        <f>O266*H266</f>
        <v>0</v>
      </c>
      <c r="Q266" s="141">
        <v>0</v>
      </c>
      <c r="R266" s="141">
        <f>Q266*H266</f>
        <v>0</v>
      </c>
      <c r="S266" s="141">
        <v>0</v>
      </c>
      <c r="T266" s="142">
        <f>S266*H266</f>
        <v>0</v>
      </c>
      <c r="U266" s="187"/>
      <c r="V266" s="187"/>
      <c r="W266" s="187"/>
      <c r="X266" s="187"/>
      <c r="Y266" s="187"/>
      <c r="Z266" s="187"/>
      <c r="AA266" s="187"/>
      <c r="AB266" s="187"/>
      <c r="AC266" s="187"/>
      <c r="AD266" s="187"/>
      <c r="AE266" s="187"/>
      <c r="AR266" s="143" t="s">
        <v>207</v>
      </c>
      <c r="AT266" s="143" t="s">
        <v>116</v>
      </c>
      <c r="AU266" s="143" t="s">
        <v>76</v>
      </c>
      <c r="AY266" s="16" t="s">
        <v>113</v>
      </c>
      <c r="BE266" s="144">
        <f>IF(N266="základní",J266,0)</f>
        <v>0</v>
      </c>
      <c r="BF266" s="144">
        <f>IF(N266="snížená",J266,0)</f>
        <v>0</v>
      </c>
      <c r="BG266" s="144">
        <f>IF(N266="zákl. přenesená",J266,0)</f>
        <v>0</v>
      </c>
      <c r="BH266" s="144">
        <f>IF(N266="sníž. přenesená",J266,0)</f>
        <v>0</v>
      </c>
      <c r="BI266" s="144">
        <f>IF(N266="nulová",J266,0)</f>
        <v>0</v>
      </c>
      <c r="BJ266" s="16" t="s">
        <v>74</v>
      </c>
      <c r="BK266" s="144">
        <f>ROUND(I266*H266,2)</f>
        <v>0</v>
      </c>
      <c r="BL266" s="16" t="s">
        <v>207</v>
      </c>
      <c r="BM266" s="143" t="s">
        <v>461</v>
      </c>
    </row>
    <row r="267" spans="1:65" s="2" customFormat="1" ht="48.75">
      <c r="A267" s="187"/>
      <c r="B267" s="32"/>
      <c r="C267" s="187"/>
      <c r="D267" s="145" t="s">
        <v>123</v>
      </c>
      <c r="E267" s="187"/>
      <c r="F267" s="146" t="s">
        <v>462</v>
      </c>
      <c r="G267" s="187"/>
      <c r="H267" s="187"/>
      <c r="I267" s="147"/>
      <c r="J267" s="187"/>
      <c r="K267" s="187"/>
      <c r="L267" s="32"/>
      <c r="M267" s="148"/>
      <c r="N267" s="149"/>
      <c r="O267" s="52"/>
      <c r="P267" s="52"/>
      <c r="Q267" s="52"/>
      <c r="R267" s="52"/>
      <c r="S267" s="52"/>
      <c r="T267" s="53"/>
      <c r="U267" s="187"/>
      <c r="V267" s="187"/>
      <c r="W267" s="187"/>
      <c r="X267" s="187"/>
      <c r="Y267" s="187"/>
      <c r="Z267" s="187"/>
      <c r="AA267" s="187"/>
      <c r="AB267" s="187"/>
      <c r="AC267" s="187"/>
      <c r="AD267" s="187"/>
      <c r="AE267" s="187"/>
      <c r="AT267" s="16" t="s">
        <v>123</v>
      </c>
      <c r="AU267" s="16" t="s">
        <v>76</v>
      </c>
    </row>
    <row r="268" spans="1:65" s="2" customFormat="1">
      <c r="A268" s="187"/>
      <c r="B268" s="32"/>
      <c r="C268" s="187"/>
      <c r="D268" s="150" t="s">
        <v>125</v>
      </c>
      <c r="E268" s="187"/>
      <c r="F268" s="151" t="s">
        <v>463</v>
      </c>
      <c r="G268" s="187"/>
      <c r="H268" s="187"/>
      <c r="I268" s="147"/>
      <c r="J268" s="187"/>
      <c r="K268" s="187"/>
      <c r="L268" s="32"/>
      <c r="M268" s="148"/>
      <c r="N268" s="149"/>
      <c r="O268" s="52"/>
      <c r="P268" s="52"/>
      <c r="Q268" s="52"/>
      <c r="R268" s="52"/>
      <c r="S268" s="52"/>
      <c r="T268" s="53"/>
      <c r="U268" s="187"/>
      <c r="V268" s="187"/>
      <c r="W268" s="187"/>
      <c r="X268" s="187"/>
      <c r="Y268" s="187"/>
      <c r="Z268" s="187"/>
      <c r="AA268" s="187"/>
      <c r="AB268" s="187"/>
      <c r="AC268" s="187"/>
      <c r="AD268" s="187"/>
      <c r="AE268" s="187"/>
      <c r="AT268" s="16" t="s">
        <v>125</v>
      </c>
      <c r="AU268" s="16" t="s">
        <v>76</v>
      </c>
    </row>
    <row r="269" spans="1:65" s="2" customFormat="1" ht="37.9" customHeight="1">
      <c r="A269" s="187"/>
      <c r="B269" s="131"/>
      <c r="C269" s="132" t="s">
        <v>472</v>
      </c>
      <c r="D269" s="132" t="s">
        <v>116</v>
      </c>
      <c r="E269" s="133" t="s">
        <v>465</v>
      </c>
      <c r="F269" s="134" t="s">
        <v>466</v>
      </c>
      <c r="G269" s="135" t="s">
        <v>172</v>
      </c>
      <c r="H269" s="136">
        <v>5.2999999999999999E-2</v>
      </c>
      <c r="I269" s="137"/>
      <c r="J269" s="138">
        <f>ROUND(I269*H269,2)</f>
        <v>0</v>
      </c>
      <c r="K269" s="134" t="s">
        <v>120</v>
      </c>
      <c r="L269" s="32"/>
      <c r="M269" s="139" t="s">
        <v>3</v>
      </c>
      <c r="N269" s="140" t="s">
        <v>40</v>
      </c>
      <c r="O269" s="52"/>
      <c r="P269" s="141">
        <f>O269*H269</f>
        <v>0</v>
      </c>
      <c r="Q269" s="141">
        <v>0</v>
      </c>
      <c r="R269" s="141">
        <f>Q269*H269</f>
        <v>0</v>
      </c>
      <c r="S269" s="141">
        <v>0</v>
      </c>
      <c r="T269" s="142">
        <f>S269*H269</f>
        <v>0</v>
      </c>
      <c r="U269" s="187"/>
      <c r="V269" s="187"/>
      <c r="W269" s="187"/>
      <c r="X269" s="187"/>
      <c r="Y269" s="187"/>
      <c r="Z269" s="187"/>
      <c r="AA269" s="187"/>
      <c r="AB269" s="187"/>
      <c r="AC269" s="187"/>
      <c r="AD269" s="187"/>
      <c r="AE269" s="187"/>
      <c r="AR269" s="143" t="s">
        <v>207</v>
      </c>
      <c r="AT269" s="143" t="s">
        <v>116</v>
      </c>
      <c r="AU269" s="143" t="s">
        <v>76</v>
      </c>
      <c r="AY269" s="16" t="s">
        <v>113</v>
      </c>
      <c r="BE269" s="144">
        <f>IF(N269="základní",J269,0)</f>
        <v>0</v>
      </c>
      <c r="BF269" s="144">
        <f>IF(N269="snížená",J269,0)</f>
        <v>0</v>
      </c>
      <c r="BG269" s="144">
        <f>IF(N269="zákl. přenesená",J269,0)</f>
        <v>0</v>
      </c>
      <c r="BH269" s="144">
        <f>IF(N269="sníž. přenesená",J269,0)</f>
        <v>0</v>
      </c>
      <c r="BI269" s="144">
        <f>IF(N269="nulová",J269,0)</f>
        <v>0</v>
      </c>
      <c r="BJ269" s="16" t="s">
        <v>74</v>
      </c>
      <c r="BK269" s="144">
        <f>ROUND(I269*H269,2)</f>
        <v>0</v>
      </c>
      <c r="BL269" s="16" t="s">
        <v>207</v>
      </c>
      <c r="BM269" s="143" t="s">
        <v>467</v>
      </c>
    </row>
    <row r="270" spans="1:65" s="2" customFormat="1" ht="58.5">
      <c r="A270" s="187"/>
      <c r="B270" s="32"/>
      <c r="C270" s="187"/>
      <c r="D270" s="145" t="s">
        <v>123</v>
      </c>
      <c r="E270" s="187"/>
      <c r="F270" s="146" t="s">
        <v>468</v>
      </c>
      <c r="G270" s="187"/>
      <c r="H270" s="187"/>
      <c r="I270" s="147"/>
      <c r="J270" s="187"/>
      <c r="K270" s="187"/>
      <c r="L270" s="32"/>
      <c r="M270" s="148"/>
      <c r="N270" s="149"/>
      <c r="O270" s="52"/>
      <c r="P270" s="52"/>
      <c r="Q270" s="52"/>
      <c r="R270" s="52"/>
      <c r="S270" s="52"/>
      <c r="T270" s="53"/>
      <c r="U270" s="187"/>
      <c r="V270" s="187"/>
      <c r="W270" s="187"/>
      <c r="X270" s="187"/>
      <c r="Y270" s="187"/>
      <c r="Z270" s="187"/>
      <c r="AA270" s="187"/>
      <c r="AB270" s="187"/>
      <c r="AC270" s="187"/>
      <c r="AD270" s="187"/>
      <c r="AE270" s="187"/>
      <c r="AT270" s="16" t="s">
        <v>123</v>
      </c>
      <c r="AU270" s="16" t="s">
        <v>76</v>
      </c>
    </row>
    <row r="271" spans="1:65" s="2" customFormat="1">
      <c r="A271" s="187"/>
      <c r="B271" s="32"/>
      <c r="C271" s="187"/>
      <c r="D271" s="150" t="s">
        <v>125</v>
      </c>
      <c r="E271" s="187"/>
      <c r="F271" s="151" t="s">
        <v>469</v>
      </c>
      <c r="G271" s="187"/>
      <c r="H271" s="187"/>
      <c r="I271" s="147"/>
      <c r="J271" s="187"/>
      <c r="K271" s="187"/>
      <c r="L271" s="32"/>
      <c r="M271" s="148"/>
      <c r="N271" s="149"/>
      <c r="O271" s="52"/>
      <c r="P271" s="52"/>
      <c r="Q271" s="52"/>
      <c r="R271" s="52"/>
      <c r="S271" s="52"/>
      <c r="T271" s="53"/>
      <c r="U271" s="187"/>
      <c r="V271" s="187"/>
      <c r="W271" s="187"/>
      <c r="X271" s="187"/>
      <c r="Y271" s="187"/>
      <c r="Z271" s="187"/>
      <c r="AA271" s="187"/>
      <c r="AB271" s="187"/>
      <c r="AC271" s="187"/>
      <c r="AD271" s="187"/>
      <c r="AE271" s="187"/>
      <c r="AT271" s="16" t="s">
        <v>125</v>
      </c>
      <c r="AU271" s="16" t="s">
        <v>76</v>
      </c>
    </row>
    <row r="272" spans="1:65" s="12" customFormat="1" ht="22.9" customHeight="1">
      <c r="B272" s="118"/>
      <c r="D272" s="119" t="s">
        <v>68</v>
      </c>
      <c r="E272" s="129" t="s">
        <v>470</v>
      </c>
      <c r="F272" s="129" t="s">
        <v>471</v>
      </c>
      <c r="I272" s="121"/>
      <c r="J272" s="130">
        <f>BK272</f>
        <v>0</v>
      </c>
      <c r="L272" s="118"/>
      <c r="M272" s="123"/>
      <c r="N272" s="124"/>
      <c r="O272" s="124"/>
      <c r="P272" s="125">
        <f>SUM(P273:P287)</f>
        <v>0</v>
      </c>
      <c r="Q272" s="124"/>
      <c r="R272" s="125">
        <f>SUM(R273:R287)</f>
        <v>3.6400000000000002E-2</v>
      </c>
      <c r="S272" s="124"/>
      <c r="T272" s="126">
        <f>SUM(T273:T287)</f>
        <v>0</v>
      </c>
      <c r="AR272" s="119" t="s">
        <v>76</v>
      </c>
      <c r="AT272" s="127" t="s">
        <v>68</v>
      </c>
      <c r="AU272" s="127" t="s">
        <v>74</v>
      </c>
      <c r="AY272" s="119" t="s">
        <v>113</v>
      </c>
      <c r="BK272" s="128">
        <f>SUM(BK273:BK287)</f>
        <v>0</v>
      </c>
    </row>
    <row r="273" spans="1:65" s="2" customFormat="1" ht="24.2" customHeight="1">
      <c r="A273" s="187"/>
      <c r="B273" s="131"/>
      <c r="C273" s="132" t="s">
        <v>478</v>
      </c>
      <c r="D273" s="132" t="s">
        <v>116</v>
      </c>
      <c r="E273" s="133" t="s">
        <v>473</v>
      </c>
      <c r="F273" s="134" t="s">
        <v>474</v>
      </c>
      <c r="G273" s="135" t="s">
        <v>227</v>
      </c>
      <c r="H273" s="136">
        <v>2</v>
      </c>
      <c r="I273" s="137"/>
      <c r="J273" s="138">
        <f>ROUND(I273*H273,2)</f>
        <v>0</v>
      </c>
      <c r="K273" s="134" t="s">
        <v>120</v>
      </c>
      <c r="L273" s="32"/>
      <c r="M273" s="139" t="s">
        <v>3</v>
      </c>
      <c r="N273" s="140" t="s">
        <v>40</v>
      </c>
      <c r="O273" s="52"/>
      <c r="P273" s="141">
        <f>O273*H273</f>
        <v>0</v>
      </c>
      <c r="Q273" s="141">
        <v>0</v>
      </c>
      <c r="R273" s="141">
        <f>Q273*H273</f>
        <v>0</v>
      </c>
      <c r="S273" s="141">
        <v>0</v>
      </c>
      <c r="T273" s="142">
        <f>S273*H273</f>
        <v>0</v>
      </c>
      <c r="U273" s="187"/>
      <c r="V273" s="187"/>
      <c r="W273" s="187"/>
      <c r="X273" s="187"/>
      <c r="Y273" s="187"/>
      <c r="Z273" s="187"/>
      <c r="AA273" s="187"/>
      <c r="AB273" s="187"/>
      <c r="AC273" s="187"/>
      <c r="AD273" s="187"/>
      <c r="AE273" s="187"/>
      <c r="AR273" s="143" t="s">
        <v>207</v>
      </c>
      <c r="AT273" s="143" t="s">
        <v>116</v>
      </c>
      <c r="AU273" s="143" t="s">
        <v>76</v>
      </c>
      <c r="AY273" s="16" t="s">
        <v>113</v>
      </c>
      <c r="BE273" s="144">
        <f>IF(N273="základní",J273,0)</f>
        <v>0</v>
      </c>
      <c r="BF273" s="144">
        <f>IF(N273="snížená",J273,0)</f>
        <v>0</v>
      </c>
      <c r="BG273" s="144">
        <f>IF(N273="zákl. přenesená",J273,0)</f>
        <v>0</v>
      </c>
      <c r="BH273" s="144">
        <f>IF(N273="sníž. přenesená",J273,0)</f>
        <v>0</v>
      </c>
      <c r="BI273" s="144">
        <f>IF(N273="nulová",J273,0)</f>
        <v>0</v>
      </c>
      <c r="BJ273" s="16" t="s">
        <v>74</v>
      </c>
      <c r="BK273" s="144">
        <f>ROUND(I273*H273,2)</f>
        <v>0</v>
      </c>
      <c r="BL273" s="16" t="s">
        <v>207</v>
      </c>
      <c r="BM273" s="143" t="s">
        <v>475</v>
      </c>
    </row>
    <row r="274" spans="1:65" s="2" customFormat="1" ht="29.25">
      <c r="A274" s="187"/>
      <c r="B274" s="32"/>
      <c r="C274" s="187"/>
      <c r="D274" s="145" t="s">
        <v>123</v>
      </c>
      <c r="E274" s="187"/>
      <c r="F274" s="146" t="s">
        <v>476</v>
      </c>
      <c r="G274" s="187"/>
      <c r="H274" s="187"/>
      <c r="I274" s="147"/>
      <c r="J274" s="187"/>
      <c r="K274" s="187"/>
      <c r="L274" s="32"/>
      <c r="M274" s="148"/>
      <c r="N274" s="149"/>
      <c r="O274" s="52"/>
      <c r="P274" s="52"/>
      <c r="Q274" s="52"/>
      <c r="R274" s="52"/>
      <c r="S274" s="52"/>
      <c r="T274" s="53"/>
      <c r="U274" s="187"/>
      <c r="V274" s="187"/>
      <c r="W274" s="187"/>
      <c r="X274" s="187"/>
      <c r="Y274" s="187"/>
      <c r="Z274" s="187"/>
      <c r="AA274" s="187"/>
      <c r="AB274" s="187"/>
      <c r="AC274" s="187"/>
      <c r="AD274" s="187"/>
      <c r="AE274" s="187"/>
      <c r="AT274" s="16" t="s">
        <v>123</v>
      </c>
      <c r="AU274" s="16" t="s">
        <v>76</v>
      </c>
    </row>
    <row r="275" spans="1:65" s="2" customFormat="1">
      <c r="A275" s="187"/>
      <c r="B275" s="32"/>
      <c r="C275" s="187"/>
      <c r="D275" s="150" t="s">
        <v>125</v>
      </c>
      <c r="E275" s="187"/>
      <c r="F275" s="151" t="s">
        <v>477</v>
      </c>
      <c r="G275" s="187"/>
      <c r="H275" s="187"/>
      <c r="I275" s="147"/>
      <c r="J275" s="187"/>
      <c r="K275" s="187"/>
      <c r="L275" s="32"/>
      <c r="M275" s="148"/>
      <c r="N275" s="149"/>
      <c r="O275" s="52"/>
      <c r="P275" s="52"/>
      <c r="Q275" s="52"/>
      <c r="R275" s="52"/>
      <c r="S275" s="52"/>
      <c r="T275" s="53"/>
      <c r="U275" s="187"/>
      <c r="V275" s="187"/>
      <c r="W275" s="187"/>
      <c r="X275" s="187"/>
      <c r="Y275" s="187"/>
      <c r="Z275" s="187"/>
      <c r="AA275" s="187"/>
      <c r="AB275" s="187"/>
      <c r="AC275" s="187"/>
      <c r="AD275" s="187"/>
      <c r="AE275" s="187"/>
      <c r="AT275" s="16" t="s">
        <v>125</v>
      </c>
      <c r="AU275" s="16" t="s">
        <v>76</v>
      </c>
    </row>
    <row r="276" spans="1:65" s="2" customFormat="1" ht="24.2" customHeight="1">
      <c r="A276" s="187"/>
      <c r="B276" s="131"/>
      <c r="C276" s="160" t="s">
        <v>482</v>
      </c>
      <c r="D276" s="160" t="s">
        <v>381</v>
      </c>
      <c r="E276" s="161" t="s">
        <v>479</v>
      </c>
      <c r="F276" s="162" t="s">
        <v>480</v>
      </c>
      <c r="G276" s="163" t="s">
        <v>227</v>
      </c>
      <c r="H276" s="164">
        <v>2</v>
      </c>
      <c r="I276" s="165"/>
      <c r="J276" s="166">
        <f>ROUND(I276*H276,2)</f>
        <v>0</v>
      </c>
      <c r="K276" s="162" t="s">
        <v>120</v>
      </c>
      <c r="L276" s="167"/>
      <c r="M276" s="168" t="s">
        <v>3</v>
      </c>
      <c r="N276" s="169" t="s">
        <v>40</v>
      </c>
      <c r="O276" s="52"/>
      <c r="P276" s="141">
        <f>O276*H276</f>
        <v>0</v>
      </c>
      <c r="Q276" s="141">
        <v>1.6E-2</v>
      </c>
      <c r="R276" s="141">
        <f>Q276*H276</f>
        <v>3.2000000000000001E-2</v>
      </c>
      <c r="S276" s="141">
        <v>0</v>
      </c>
      <c r="T276" s="142">
        <f>S276*H276</f>
        <v>0</v>
      </c>
      <c r="U276" s="187"/>
      <c r="V276" s="187"/>
      <c r="W276" s="187"/>
      <c r="X276" s="187"/>
      <c r="Y276" s="187"/>
      <c r="Z276" s="187"/>
      <c r="AA276" s="187"/>
      <c r="AB276" s="187"/>
      <c r="AC276" s="187"/>
      <c r="AD276" s="187"/>
      <c r="AE276" s="187"/>
      <c r="AR276" s="143" t="s">
        <v>323</v>
      </c>
      <c r="AT276" s="143" t="s">
        <v>381</v>
      </c>
      <c r="AU276" s="143" t="s">
        <v>76</v>
      </c>
      <c r="AY276" s="16" t="s">
        <v>113</v>
      </c>
      <c r="BE276" s="144">
        <f>IF(N276="základní",J276,0)</f>
        <v>0</v>
      </c>
      <c r="BF276" s="144">
        <f>IF(N276="snížená",J276,0)</f>
        <v>0</v>
      </c>
      <c r="BG276" s="144">
        <f>IF(N276="zákl. přenesená",J276,0)</f>
        <v>0</v>
      </c>
      <c r="BH276" s="144">
        <f>IF(N276="sníž. přenesená",J276,0)</f>
        <v>0</v>
      </c>
      <c r="BI276" s="144">
        <f>IF(N276="nulová",J276,0)</f>
        <v>0</v>
      </c>
      <c r="BJ276" s="16" t="s">
        <v>74</v>
      </c>
      <c r="BK276" s="144">
        <f>ROUND(I276*H276,2)</f>
        <v>0</v>
      </c>
      <c r="BL276" s="16" t="s">
        <v>207</v>
      </c>
      <c r="BM276" s="143" t="s">
        <v>481</v>
      </c>
    </row>
    <row r="277" spans="1:65" s="2" customFormat="1" ht="19.5">
      <c r="A277" s="187"/>
      <c r="B277" s="32"/>
      <c r="C277" s="187"/>
      <c r="D277" s="145" t="s">
        <v>123</v>
      </c>
      <c r="E277" s="187"/>
      <c r="F277" s="146" t="s">
        <v>480</v>
      </c>
      <c r="G277" s="187"/>
      <c r="H277" s="187"/>
      <c r="I277" s="147"/>
      <c r="J277" s="187"/>
      <c r="K277" s="187"/>
      <c r="L277" s="32"/>
      <c r="M277" s="148"/>
      <c r="N277" s="149"/>
      <c r="O277" s="52"/>
      <c r="P277" s="52"/>
      <c r="Q277" s="52"/>
      <c r="R277" s="52"/>
      <c r="S277" s="52"/>
      <c r="T277" s="53"/>
      <c r="U277" s="187"/>
      <c r="V277" s="187"/>
      <c r="W277" s="187"/>
      <c r="X277" s="187"/>
      <c r="Y277" s="187"/>
      <c r="Z277" s="187"/>
      <c r="AA277" s="187"/>
      <c r="AB277" s="187"/>
      <c r="AC277" s="187"/>
      <c r="AD277" s="187"/>
      <c r="AE277" s="187"/>
      <c r="AT277" s="16" t="s">
        <v>123</v>
      </c>
      <c r="AU277" s="16" t="s">
        <v>76</v>
      </c>
    </row>
    <row r="278" spans="1:65" s="2" customFormat="1" ht="21.75" customHeight="1">
      <c r="A278" s="187"/>
      <c r="B278" s="131"/>
      <c r="C278" s="132" t="s">
        <v>486</v>
      </c>
      <c r="D278" s="132" t="s">
        <v>116</v>
      </c>
      <c r="E278" s="133" t="s">
        <v>483</v>
      </c>
      <c r="F278" s="134" t="s">
        <v>484</v>
      </c>
      <c r="G278" s="135" t="s">
        <v>227</v>
      </c>
      <c r="H278" s="136">
        <v>2</v>
      </c>
      <c r="I278" s="137"/>
      <c r="J278" s="138">
        <f>ROUND(I278*H278,2)</f>
        <v>0</v>
      </c>
      <c r="K278" s="134" t="s">
        <v>3</v>
      </c>
      <c r="L278" s="32"/>
      <c r="M278" s="139" t="s">
        <v>3</v>
      </c>
      <c r="N278" s="140" t="s">
        <v>40</v>
      </c>
      <c r="O278" s="52"/>
      <c r="P278" s="141">
        <f>O278*H278</f>
        <v>0</v>
      </c>
      <c r="Q278" s="141">
        <v>0</v>
      </c>
      <c r="R278" s="141">
        <f>Q278*H278</f>
        <v>0</v>
      </c>
      <c r="S278" s="141">
        <v>0</v>
      </c>
      <c r="T278" s="142">
        <f>S278*H278</f>
        <v>0</v>
      </c>
      <c r="U278" s="187"/>
      <c r="V278" s="187"/>
      <c r="W278" s="187"/>
      <c r="X278" s="187"/>
      <c r="Y278" s="187"/>
      <c r="Z278" s="187"/>
      <c r="AA278" s="187"/>
      <c r="AB278" s="187"/>
      <c r="AC278" s="187"/>
      <c r="AD278" s="187"/>
      <c r="AE278" s="187"/>
      <c r="AR278" s="143" t="s">
        <v>207</v>
      </c>
      <c r="AT278" s="143" t="s">
        <v>116</v>
      </c>
      <c r="AU278" s="143" t="s">
        <v>76</v>
      </c>
      <c r="AY278" s="16" t="s">
        <v>113</v>
      </c>
      <c r="BE278" s="144">
        <f>IF(N278="základní",J278,0)</f>
        <v>0</v>
      </c>
      <c r="BF278" s="144">
        <f>IF(N278="snížená",J278,0)</f>
        <v>0</v>
      </c>
      <c r="BG278" s="144">
        <f>IF(N278="zákl. přenesená",J278,0)</f>
        <v>0</v>
      </c>
      <c r="BH278" s="144">
        <f>IF(N278="sníž. přenesená",J278,0)</f>
        <v>0</v>
      </c>
      <c r="BI278" s="144">
        <f>IF(N278="nulová",J278,0)</f>
        <v>0</v>
      </c>
      <c r="BJ278" s="16" t="s">
        <v>74</v>
      </c>
      <c r="BK278" s="144">
        <f>ROUND(I278*H278,2)</f>
        <v>0</v>
      </c>
      <c r="BL278" s="16" t="s">
        <v>207</v>
      </c>
      <c r="BM278" s="143" t="s">
        <v>485</v>
      </c>
    </row>
    <row r="279" spans="1:65" s="2" customFormat="1">
      <c r="A279" s="187"/>
      <c r="B279" s="32"/>
      <c r="C279" s="187"/>
      <c r="D279" s="145" t="s">
        <v>123</v>
      </c>
      <c r="E279" s="187"/>
      <c r="F279" s="146" t="s">
        <v>484</v>
      </c>
      <c r="G279" s="187"/>
      <c r="H279" s="187"/>
      <c r="I279" s="147"/>
      <c r="J279" s="187"/>
      <c r="K279" s="187"/>
      <c r="L279" s="32"/>
      <c r="M279" s="148"/>
      <c r="N279" s="149"/>
      <c r="O279" s="52"/>
      <c r="P279" s="52"/>
      <c r="Q279" s="52"/>
      <c r="R279" s="52"/>
      <c r="S279" s="52"/>
      <c r="T279" s="53"/>
      <c r="U279" s="187"/>
      <c r="V279" s="187"/>
      <c r="W279" s="187"/>
      <c r="X279" s="187"/>
      <c r="Y279" s="187"/>
      <c r="Z279" s="187"/>
      <c r="AA279" s="187"/>
      <c r="AB279" s="187"/>
      <c r="AC279" s="187"/>
      <c r="AD279" s="187"/>
      <c r="AE279" s="187"/>
      <c r="AT279" s="16" t="s">
        <v>123</v>
      </c>
      <c r="AU279" s="16" t="s">
        <v>76</v>
      </c>
    </row>
    <row r="280" spans="1:65" s="2" customFormat="1" ht="16.5" customHeight="1">
      <c r="A280" s="187"/>
      <c r="B280" s="131"/>
      <c r="C280" s="160" t="s">
        <v>490</v>
      </c>
      <c r="D280" s="160" t="s">
        <v>381</v>
      </c>
      <c r="E280" s="161" t="s">
        <v>487</v>
      </c>
      <c r="F280" s="162" t="s">
        <v>488</v>
      </c>
      <c r="G280" s="163" t="s">
        <v>227</v>
      </c>
      <c r="H280" s="164">
        <v>2</v>
      </c>
      <c r="I280" s="165"/>
      <c r="J280" s="166">
        <f>ROUND(I280*H280,2)</f>
        <v>0</v>
      </c>
      <c r="K280" s="162" t="s">
        <v>120</v>
      </c>
      <c r="L280" s="167"/>
      <c r="M280" s="168" t="s">
        <v>3</v>
      </c>
      <c r="N280" s="169" t="s">
        <v>40</v>
      </c>
      <c r="O280" s="52"/>
      <c r="P280" s="141">
        <f>O280*H280</f>
        <v>0</v>
      </c>
      <c r="Q280" s="141">
        <v>2.2000000000000001E-3</v>
      </c>
      <c r="R280" s="141">
        <f>Q280*H280</f>
        <v>4.4000000000000003E-3</v>
      </c>
      <c r="S280" s="141">
        <v>0</v>
      </c>
      <c r="T280" s="142">
        <f>S280*H280</f>
        <v>0</v>
      </c>
      <c r="U280" s="187"/>
      <c r="V280" s="187"/>
      <c r="W280" s="187"/>
      <c r="X280" s="187"/>
      <c r="Y280" s="187"/>
      <c r="Z280" s="187"/>
      <c r="AA280" s="187"/>
      <c r="AB280" s="187"/>
      <c r="AC280" s="187"/>
      <c r="AD280" s="187"/>
      <c r="AE280" s="187"/>
      <c r="AR280" s="143" t="s">
        <v>323</v>
      </c>
      <c r="AT280" s="143" t="s">
        <v>381</v>
      </c>
      <c r="AU280" s="143" t="s">
        <v>76</v>
      </c>
      <c r="AY280" s="16" t="s">
        <v>113</v>
      </c>
      <c r="BE280" s="144">
        <f>IF(N280="základní",J280,0)</f>
        <v>0</v>
      </c>
      <c r="BF280" s="144">
        <f>IF(N280="snížená",J280,0)</f>
        <v>0</v>
      </c>
      <c r="BG280" s="144">
        <f>IF(N280="zákl. přenesená",J280,0)</f>
        <v>0</v>
      </c>
      <c r="BH280" s="144">
        <f>IF(N280="sníž. přenesená",J280,0)</f>
        <v>0</v>
      </c>
      <c r="BI280" s="144">
        <f>IF(N280="nulová",J280,0)</f>
        <v>0</v>
      </c>
      <c r="BJ280" s="16" t="s">
        <v>74</v>
      </c>
      <c r="BK280" s="144">
        <f>ROUND(I280*H280,2)</f>
        <v>0</v>
      </c>
      <c r="BL280" s="16" t="s">
        <v>207</v>
      </c>
      <c r="BM280" s="143" t="s">
        <v>489</v>
      </c>
    </row>
    <row r="281" spans="1:65" s="2" customFormat="1">
      <c r="A281" s="187"/>
      <c r="B281" s="32"/>
      <c r="C281" s="187"/>
      <c r="D281" s="145" t="s">
        <v>123</v>
      </c>
      <c r="E281" s="187"/>
      <c r="F281" s="146" t="s">
        <v>488</v>
      </c>
      <c r="G281" s="187"/>
      <c r="H281" s="187"/>
      <c r="I281" s="147"/>
      <c r="J281" s="187"/>
      <c r="K281" s="187"/>
      <c r="L281" s="32"/>
      <c r="M281" s="148"/>
      <c r="N281" s="149"/>
      <c r="O281" s="52"/>
      <c r="P281" s="52"/>
      <c r="Q281" s="52"/>
      <c r="R281" s="52"/>
      <c r="S281" s="52"/>
      <c r="T281" s="53"/>
      <c r="U281" s="187"/>
      <c r="V281" s="187"/>
      <c r="W281" s="187"/>
      <c r="X281" s="187"/>
      <c r="Y281" s="187"/>
      <c r="Z281" s="187"/>
      <c r="AA281" s="187"/>
      <c r="AB281" s="187"/>
      <c r="AC281" s="187"/>
      <c r="AD281" s="187"/>
      <c r="AE281" s="187"/>
      <c r="AT281" s="16" t="s">
        <v>123</v>
      </c>
      <c r="AU281" s="16" t="s">
        <v>76</v>
      </c>
    </row>
    <row r="282" spans="1:65" s="2" customFormat="1" ht="24.2" customHeight="1">
      <c r="A282" s="187"/>
      <c r="B282" s="131"/>
      <c r="C282" s="132" t="s">
        <v>496</v>
      </c>
      <c r="D282" s="132" t="s">
        <v>116</v>
      </c>
      <c r="E282" s="133" t="s">
        <v>491</v>
      </c>
      <c r="F282" s="134" t="s">
        <v>492</v>
      </c>
      <c r="G282" s="135" t="s">
        <v>172</v>
      </c>
      <c r="H282" s="136">
        <v>3.5999999999999997E-2</v>
      </c>
      <c r="I282" s="137"/>
      <c r="J282" s="138">
        <f>ROUND(I282*H282,2)</f>
        <v>0</v>
      </c>
      <c r="K282" s="134" t="s">
        <v>120</v>
      </c>
      <c r="L282" s="32"/>
      <c r="M282" s="139" t="s">
        <v>3</v>
      </c>
      <c r="N282" s="140" t="s">
        <v>40</v>
      </c>
      <c r="O282" s="52"/>
      <c r="P282" s="141">
        <f>O282*H282</f>
        <v>0</v>
      </c>
      <c r="Q282" s="141">
        <v>0</v>
      </c>
      <c r="R282" s="141">
        <f>Q282*H282</f>
        <v>0</v>
      </c>
      <c r="S282" s="141">
        <v>0</v>
      </c>
      <c r="T282" s="142">
        <f>S282*H282</f>
        <v>0</v>
      </c>
      <c r="U282" s="187"/>
      <c r="V282" s="187"/>
      <c r="W282" s="187"/>
      <c r="X282" s="187"/>
      <c r="Y282" s="187"/>
      <c r="Z282" s="187"/>
      <c r="AA282" s="187"/>
      <c r="AB282" s="187"/>
      <c r="AC282" s="187"/>
      <c r="AD282" s="187"/>
      <c r="AE282" s="187"/>
      <c r="AR282" s="143" t="s">
        <v>207</v>
      </c>
      <c r="AT282" s="143" t="s">
        <v>116</v>
      </c>
      <c r="AU282" s="143" t="s">
        <v>76</v>
      </c>
      <c r="AY282" s="16" t="s">
        <v>113</v>
      </c>
      <c r="BE282" s="144">
        <f>IF(N282="základní",J282,0)</f>
        <v>0</v>
      </c>
      <c r="BF282" s="144">
        <f>IF(N282="snížená",J282,0)</f>
        <v>0</v>
      </c>
      <c r="BG282" s="144">
        <f>IF(N282="zákl. přenesená",J282,0)</f>
        <v>0</v>
      </c>
      <c r="BH282" s="144">
        <f>IF(N282="sníž. přenesená",J282,0)</f>
        <v>0</v>
      </c>
      <c r="BI282" s="144">
        <f>IF(N282="nulová",J282,0)</f>
        <v>0</v>
      </c>
      <c r="BJ282" s="16" t="s">
        <v>74</v>
      </c>
      <c r="BK282" s="144">
        <f>ROUND(I282*H282,2)</f>
        <v>0</v>
      </c>
      <c r="BL282" s="16" t="s">
        <v>207</v>
      </c>
      <c r="BM282" s="143" t="s">
        <v>493</v>
      </c>
    </row>
    <row r="283" spans="1:65" s="2" customFormat="1" ht="29.25">
      <c r="A283" s="187"/>
      <c r="B283" s="32"/>
      <c r="C283" s="187"/>
      <c r="D283" s="145" t="s">
        <v>123</v>
      </c>
      <c r="E283" s="187"/>
      <c r="F283" s="146" t="s">
        <v>494</v>
      </c>
      <c r="G283" s="187"/>
      <c r="H283" s="187"/>
      <c r="I283" s="147"/>
      <c r="J283" s="187"/>
      <c r="K283" s="187"/>
      <c r="L283" s="32"/>
      <c r="M283" s="148"/>
      <c r="N283" s="149"/>
      <c r="O283" s="52"/>
      <c r="P283" s="52"/>
      <c r="Q283" s="52"/>
      <c r="R283" s="52"/>
      <c r="S283" s="52"/>
      <c r="T283" s="53"/>
      <c r="U283" s="187"/>
      <c r="V283" s="187"/>
      <c r="W283" s="187"/>
      <c r="X283" s="187"/>
      <c r="Y283" s="187"/>
      <c r="Z283" s="187"/>
      <c r="AA283" s="187"/>
      <c r="AB283" s="187"/>
      <c r="AC283" s="187"/>
      <c r="AD283" s="187"/>
      <c r="AE283" s="187"/>
      <c r="AT283" s="16" t="s">
        <v>123</v>
      </c>
      <c r="AU283" s="16" t="s">
        <v>76</v>
      </c>
    </row>
    <row r="284" spans="1:65" s="2" customFormat="1">
      <c r="A284" s="187"/>
      <c r="B284" s="32"/>
      <c r="C284" s="187"/>
      <c r="D284" s="150" t="s">
        <v>125</v>
      </c>
      <c r="E284" s="187"/>
      <c r="F284" s="151" t="s">
        <v>495</v>
      </c>
      <c r="G284" s="187"/>
      <c r="H284" s="187"/>
      <c r="I284" s="147"/>
      <c r="J284" s="187"/>
      <c r="K284" s="187"/>
      <c r="L284" s="32"/>
      <c r="M284" s="148"/>
      <c r="N284" s="149"/>
      <c r="O284" s="52"/>
      <c r="P284" s="52"/>
      <c r="Q284" s="52"/>
      <c r="R284" s="52"/>
      <c r="S284" s="52"/>
      <c r="T284" s="53"/>
      <c r="U284" s="187"/>
      <c r="V284" s="187"/>
      <c r="W284" s="187"/>
      <c r="X284" s="187"/>
      <c r="Y284" s="187"/>
      <c r="Z284" s="187"/>
      <c r="AA284" s="187"/>
      <c r="AB284" s="187"/>
      <c r="AC284" s="187"/>
      <c r="AD284" s="187"/>
      <c r="AE284" s="187"/>
      <c r="AT284" s="16" t="s">
        <v>125</v>
      </c>
      <c r="AU284" s="16" t="s">
        <v>76</v>
      </c>
    </row>
    <row r="285" spans="1:65" s="2" customFormat="1" ht="33" customHeight="1">
      <c r="A285" s="187"/>
      <c r="B285" s="131"/>
      <c r="C285" s="132" t="s">
        <v>504</v>
      </c>
      <c r="D285" s="132" t="s">
        <v>116</v>
      </c>
      <c r="E285" s="133" t="s">
        <v>497</v>
      </c>
      <c r="F285" s="134" t="s">
        <v>498</v>
      </c>
      <c r="G285" s="135" t="s">
        <v>172</v>
      </c>
      <c r="H285" s="136">
        <v>3.5999999999999997E-2</v>
      </c>
      <c r="I285" s="137"/>
      <c r="J285" s="138">
        <f>ROUND(I285*H285,2)</f>
        <v>0</v>
      </c>
      <c r="K285" s="134" t="s">
        <v>120</v>
      </c>
      <c r="L285" s="32"/>
      <c r="M285" s="139" t="s">
        <v>3</v>
      </c>
      <c r="N285" s="140" t="s">
        <v>40</v>
      </c>
      <c r="O285" s="52"/>
      <c r="P285" s="141">
        <f>O285*H285</f>
        <v>0</v>
      </c>
      <c r="Q285" s="141">
        <v>0</v>
      </c>
      <c r="R285" s="141">
        <f>Q285*H285</f>
        <v>0</v>
      </c>
      <c r="S285" s="141">
        <v>0</v>
      </c>
      <c r="T285" s="142">
        <f>S285*H285</f>
        <v>0</v>
      </c>
      <c r="U285" s="187"/>
      <c r="V285" s="187"/>
      <c r="W285" s="187"/>
      <c r="X285" s="187"/>
      <c r="Y285" s="187"/>
      <c r="Z285" s="187"/>
      <c r="AA285" s="187"/>
      <c r="AB285" s="187"/>
      <c r="AC285" s="187"/>
      <c r="AD285" s="187"/>
      <c r="AE285" s="187"/>
      <c r="AR285" s="143" t="s">
        <v>207</v>
      </c>
      <c r="AT285" s="143" t="s">
        <v>116</v>
      </c>
      <c r="AU285" s="143" t="s">
        <v>76</v>
      </c>
      <c r="AY285" s="16" t="s">
        <v>113</v>
      </c>
      <c r="BE285" s="144">
        <f>IF(N285="základní",J285,0)</f>
        <v>0</v>
      </c>
      <c r="BF285" s="144">
        <f>IF(N285="snížená",J285,0)</f>
        <v>0</v>
      </c>
      <c r="BG285" s="144">
        <f>IF(N285="zákl. přenesená",J285,0)</f>
        <v>0</v>
      </c>
      <c r="BH285" s="144">
        <f>IF(N285="sníž. přenesená",J285,0)</f>
        <v>0</v>
      </c>
      <c r="BI285" s="144">
        <f>IF(N285="nulová",J285,0)</f>
        <v>0</v>
      </c>
      <c r="BJ285" s="16" t="s">
        <v>74</v>
      </c>
      <c r="BK285" s="144">
        <f>ROUND(I285*H285,2)</f>
        <v>0</v>
      </c>
      <c r="BL285" s="16" t="s">
        <v>207</v>
      </c>
      <c r="BM285" s="143" t="s">
        <v>499</v>
      </c>
    </row>
    <row r="286" spans="1:65" s="2" customFormat="1" ht="48.75">
      <c r="A286" s="187"/>
      <c r="B286" s="32"/>
      <c r="C286" s="187"/>
      <c r="D286" s="145" t="s">
        <v>123</v>
      </c>
      <c r="E286" s="187"/>
      <c r="F286" s="146" t="s">
        <v>500</v>
      </c>
      <c r="G286" s="187"/>
      <c r="H286" s="187"/>
      <c r="I286" s="147"/>
      <c r="J286" s="187"/>
      <c r="K286" s="187"/>
      <c r="L286" s="32"/>
      <c r="M286" s="148"/>
      <c r="N286" s="149"/>
      <c r="O286" s="52"/>
      <c r="P286" s="52"/>
      <c r="Q286" s="52"/>
      <c r="R286" s="52"/>
      <c r="S286" s="52"/>
      <c r="T286" s="53"/>
      <c r="U286" s="187"/>
      <c r="V286" s="187"/>
      <c r="W286" s="187"/>
      <c r="X286" s="187"/>
      <c r="Y286" s="187"/>
      <c r="Z286" s="187"/>
      <c r="AA286" s="187"/>
      <c r="AB286" s="187"/>
      <c r="AC286" s="187"/>
      <c r="AD286" s="187"/>
      <c r="AE286" s="187"/>
      <c r="AT286" s="16" t="s">
        <v>123</v>
      </c>
      <c r="AU286" s="16" t="s">
        <v>76</v>
      </c>
    </row>
    <row r="287" spans="1:65" s="2" customFormat="1">
      <c r="A287" s="187"/>
      <c r="B287" s="32"/>
      <c r="C287" s="187"/>
      <c r="D287" s="150" t="s">
        <v>125</v>
      </c>
      <c r="E287" s="187"/>
      <c r="F287" s="151" t="s">
        <v>501</v>
      </c>
      <c r="G287" s="187"/>
      <c r="H287" s="187"/>
      <c r="I287" s="147"/>
      <c r="J287" s="187"/>
      <c r="K287" s="187"/>
      <c r="L287" s="32"/>
      <c r="M287" s="148"/>
      <c r="N287" s="149"/>
      <c r="O287" s="52"/>
      <c r="P287" s="52"/>
      <c r="Q287" s="52"/>
      <c r="R287" s="52"/>
      <c r="S287" s="52"/>
      <c r="T287" s="53"/>
      <c r="U287" s="187"/>
      <c r="V287" s="187"/>
      <c r="W287" s="187"/>
      <c r="X287" s="187"/>
      <c r="Y287" s="187"/>
      <c r="Z287" s="187"/>
      <c r="AA287" s="187"/>
      <c r="AB287" s="187"/>
      <c r="AC287" s="187"/>
      <c r="AD287" s="187"/>
      <c r="AE287" s="187"/>
      <c r="AT287" s="16" t="s">
        <v>125</v>
      </c>
      <c r="AU287" s="16" t="s">
        <v>76</v>
      </c>
    </row>
    <row r="288" spans="1:65" s="12" customFormat="1" ht="22.9" customHeight="1">
      <c r="B288" s="118"/>
      <c r="D288" s="119" t="s">
        <v>68</v>
      </c>
      <c r="E288" s="129" t="s">
        <v>502</v>
      </c>
      <c r="F288" s="129" t="s">
        <v>503</v>
      </c>
      <c r="I288" s="121"/>
      <c r="J288" s="130">
        <f>BK288</f>
        <v>0</v>
      </c>
      <c r="L288" s="118"/>
      <c r="M288" s="123"/>
      <c r="N288" s="124"/>
      <c r="O288" s="124"/>
      <c r="P288" s="125">
        <f>SUM(P289:P319)</f>
        <v>0</v>
      </c>
      <c r="Q288" s="124"/>
      <c r="R288" s="125">
        <f>SUM(R289:R319)</f>
        <v>0.17167949999999998</v>
      </c>
      <c r="S288" s="124"/>
      <c r="T288" s="126">
        <f>SUM(T289:T319)</f>
        <v>0</v>
      </c>
      <c r="AR288" s="119" t="s">
        <v>76</v>
      </c>
      <c r="AT288" s="127" t="s">
        <v>68</v>
      </c>
      <c r="AU288" s="127" t="s">
        <v>74</v>
      </c>
      <c r="AY288" s="119" t="s">
        <v>113</v>
      </c>
      <c r="BK288" s="128">
        <f>SUM(BK289:BK319)</f>
        <v>0</v>
      </c>
    </row>
    <row r="289" spans="1:65" s="2" customFormat="1" ht="16.5" customHeight="1">
      <c r="A289" s="187"/>
      <c r="B289" s="131"/>
      <c r="C289" s="132" t="s">
        <v>511</v>
      </c>
      <c r="D289" s="132" t="s">
        <v>116</v>
      </c>
      <c r="E289" s="133" t="s">
        <v>505</v>
      </c>
      <c r="F289" s="134" t="s">
        <v>506</v>
      </c>
      <c r="G289" s="135" t="s">
        <v>119</v>
      </c>
      <c r="H289" s="136">
        <v>8.4</v>
      </c>
      <c r="I289" s="137"/>
      <c r="J289" s="138">
        <f>ROUND(I289*H289,2)</f>
        <v>0</v>
      </c>
      <c r="K289" s="134" t="s">
        <v>120</v>
      </c>
      <c r="L289" s="32"/>
      <c r="M289" s="139" t="s">
        <v>3</v>
      </c>
      <c r="N289" s="140" t="s">
        <v>40</v>
      </c>
      <c r="O289" s="52"/>
      <c r="P289" s="141">
        <f>O289*H289</f>
        <v>0</v>
      </c>
      <c r="Q289" s="141">
        <v>0</v>
      </c>
      <c r="R289" s="141">
        <f>Q289*H289</f>
        <v>0</v>
      </c>
      <c r="S289" s="141">
        <v>0</v>
      </c>
      <c r="T289" s="142">
        <f>S289*H289</f>
        <v>0</v>
      </c>
      <c r="U289" s="187"/>
      <c r="V289" s="187"/>
      <c r="W289" s="187"/>
      <c r="X289" s="187"/>
      <c r="Y289" s="187"/>
      <c r="Z289" s="187"/>
      <c r="AA289" s="187"/>
      <c r="AB289" s="187"/>
      <c r="AC289" s="187"/>
      <c r="AD289" s="187"/>
      <c r="AE289" s="187"/>
      <c r="AR289" s="143" t="s">
        <v>207</v>
      </c>
      <c r="AT289" s="143" t="s">
        <v>116</v>
      </c>
      <c r="AU289" s="143" t="s">
        <v>76</v>
      </c>
      <c r="AY289" s="16" t="s">
        <v>113</v>
      </c>
      <c r="BE289" s="144">
        <f>IF(N289="základní",J289,0)</f>
        <v>0</v>
      </c>
      <c r="BF289" s="144">
        <f>IF(N289="snížená",J289,0)</f>
        <v>0</v>
      </c>
      <c r="BG289" s="144">
        <f>IF(N289="zákl. přenesená",J289,0)</f>
        <v>0</v>
      </c>
      <c r="BH289" s="144">
        <f>IF(N289="sníž. přenesená",J289,0)</f>
        <v>0</v>
      </c>
      <c r="BI289" s="144">
        <f>IF(N289="nulová",J289,0)</f>
        <v>0</v>
      </c>
      <c r="BJ289" s="16" t="s">
        <v>74</v>
      </c>
      <c r="BK289" s="144">
        <f>ROUND(I289*H289,2)</f>
        <v>0</v>
      </c>
      <c r="BL289" s="16" t="s">
        <v>207</v>
      </c>
      <c r="BM289" s="143" t="s">
        <v>507</v>
      </c>
    </row>
    <row r="290" spans="1:65" s="2" customFormat="1">
      <c r="A290" s="187"/>
      <c r="B290" s="32"/>
      <c r="C290" s="187"/>
      <c r="D290" s="145" t="s">
        <v>123</v>
      </c>
      <c r="E290" s="187"/>
      <c r="F290" s="146" t="s">
        <v>508</v>
      </c>
      <c r="G290" s="187"/>
      <c r="H290" s="187"/>
      <c r="I290" s="147"/>
      <c r="J290" s="187"/>
      <c r="K290" s="187"/>
      <c r="L290" s="32"/>
      <c r="M290" s="148"/>
      <c r="N290" s="149"/>
      <c r="O290" s="52"/>
      <c r="P290" s="52"/>
      <c r="Q290" s="52"/>
      <c r="R290" s="52"/>
      <c r="S290" s="52"/>
      <c r="T290" s="53"/>
      <c r="U290" s="187"/>
      <c r="V290" s="187"/>
      <c r="W290" s="187"/>
      <c r="X290" s="187"/>
      <c r="Y290" s="187"/>
      <c r="Z290" s="187"/>
      <c r="AA290" s="187"/>
      <c r="AB290" s="187"/>
      <c r="AC290" s="187"/>
      <c r="AD290" s="187"/>
      <c r="AE290" s="187"/>
      <c r="AT290" s="16" t="s">
        <v>123</v>
      </c>
      <c r="AU290" s="16" t="s">
        <v>76</v>
      </c>
    </row>
    <row r="291" spans="1:65" s="2" customFormat="1">
      <c r="A291" s="187"/>
      <c r="B291" s="32"/>
      <c r="C291" s="187"/>
      <c r="D291" s="150" t="s">
        <v>125</v>
      </c>
      <c r="E291" s="187"/>
      <c r="F291" s="151" t="s">
        <v>509</v>
      </c>
      <c r="G291" s="187"/>
      <c r="H291" s="187"/>
      <c r="I291" s="147"/>
      <c r="J291" s="187"/>
      <c r="K291" s="187"/>
      <c r="L291" s="32"/>
      <c r="M291" s="148"/>
      <c r="N291" s="149"/>
      <c r="O291" s="52"/>
      <c r="P291" s="52"/>
      <c r="Q291" s="52"/>
      <c r="R291" s="52"/>
      <c r="S291" s="52"/>
      <c r="T291" s="53"/>
      <c r="U291" s="187"/>
      <c r="V291" s="187"/>
      <c r="W291" s="187"/>
      <c r="X291" s="187"/>
      <c r="Y291" s="187"/>
      <c r="Z291" s="187"/>
      <c r="AA291" s="187"/>
      <c r="AB291" s="187"/>
      <c r="AC291" s="187"/>
      <c r="AD291" s="187"/>
      <c r="AE291" s="187"/>
      <c r="AT291" s="16" t="s">
        <v>125</v>
      </c>
      <c r="AU291" s="16" t="s">
        <v>76</v>
      </c>
    </row>
    <row r="292" spans="1:65" s="13" customFormat="1">
      <c r="B292" s="152"/>
      <c r="D292" s="145" t="s">
        <v>127</v>
      </c>
      <c r="E292" s="153" t="s">
        <v>3</v>
      </c>
      <c r="F292" s="154" t="s">
        <v>695</v>
      </c>
      <c r="H292" s="155">
        <v>8.4</v>
      </c>
      <c r="I292" s="156"/>
      <c r="L292" s="152"/>
      <c r="M292" s="157"/>
      <c r="N292" s="158"/>
      <c r="O292" s="158"/>
      <c r="P292" s="158"/>
      <c r="Q292" s="158"/>
      <c r="R292" s="158"/>
      <c r="S292" s="158"/>
      <c r="T292" s="159"/>
      <c r="AT292" s="153" t="s">
        <v>127</v>
      </c>
      <c r="AU292" s="153" t="s">
        <v>76</v>
      </c>
      <c r="AV292" s="13" t="s">
        <v>76</v>
      </c>
      <c r="AW292" s="13" t="s">
        <v>31</v>
      </c>
      <c r="AX292" s="13" t="s">
        <v>74</v>
      </c>
      <c r="AY292" s="153" t="s">
        <v>113</v>
      </c>
    </row>
    <row r="293" spans="1:65" s="2" customFormat="1" ht="16.5" customHeight="1">
      <c r="A293" s="187"/>
      <c r="B293" s="131"/>
      <c r="C293" s="132" t="s">
        <v>517</v>
      </c>
      <c r="D293" s="132" t="s">
        <v>116</v>
      </c>
      <c r="E293" s="133" t="s">
        <v>512</v>
      </c>
      <c r="F293" s="134" t="s">
        <v>513</v>
      </c>
      <c r="G293" s="135" t="s">
        <v>119</v>
      </c>
      <c r="H293" s="136">
        <v>4.2</v>
      </c>
      <c r="I293" s="137"/>
      <c r="J293" s="138">
        <f>ROUND(I293*H293,2)</f>
        <v>0</v>
      </c>
      <c r="K293" s="134" t="s">
        <v>120</v>
      </c>
      <c r="L293" s="32"/>
      <c r="M293" s="139" t="s">
        <v>3</v>
      </c>
      <c r="N293" s="140" t="s">
        <v>40</v>
      </c>
      <c r="O293" s="52"/>
      <c r="P293" s="141">
        <f>O293*H293</f>
        <v>0</v>
      </c>
      <c r="Q293" s="141">
        <v>2.9999999999999997E-4</v>
      </c>
      <c r="R293" s="141">
        <f>Q293*H293</f>
        <v>1.2599999999999998E-3</v>
      </c>
      <c r="S293" s="141">
        <v>0</v>
      </c>
      <c r="T293" s="142">
        <f>S293*H293</f>
        <v>0</v>
      </c>
      <c r="U293" s="187"/>
      <c r="V293" s="187"/>
      <c r="W293" s="187"/>
      <c r="X293" s="187"/>
      <c r="Y293" s="187"/>
      <c r="Z293" s="187"/>
      <c r="AA293" s="187"/>
      <c r="AB293" s="187"/>
      <c r="AC293" s="187"/>
      <c r="AD293" s="187"/>
      <c r="AE293" s="187"/>
      <c r="AR293" s="143" t="s">
        <v>207</v>
      </c>
      <c r="AT293" s="143" t="s">
        <v>116</v>
      </c>
      <c r="AU293" s="143" t="s">
        <v>76</v>
      </c>
      <c r="AY293" s="16" t="s">
        <v>113</v>
      </c>
      <c r="BE293" s="144">
        <f>IF(N293="základní",J293,0)</f>
        <v>0</v>
      </c>
      <c r="BF293" s="144">
        <f>IF(N293="snížená",J293,0)</f>
        <v>0</v>
      </c>
      <c r="BG293" s="144">
        <f>IF(N293="zákl. přenesená",J293,0)</f>
        <v>0</v>
      </c>
      <c r="BH293" s="144">
        <f>IF(N293="sníž. přenesená",J293,0)</f>
        <v>0</v>
      </c>
      <c r="BI293" s="144">
        <f>IF(N293="nulová",J293,0)</f>
        <v>0</v>
      </c>
      <c r="BJ293" s="16" t="s">
        <v>74</v>
      </c>
      <c r="BK293" s="144">
        <f>ROUND(I293*H293,2)</f>
        <v>0</v>
      </c>
      <c r="BL293" s="16" t="s">
        <v>207</v>
      </c>
      <c r="BM293" s="143" t="s">
        <v>514</v>
      </c>
    </row>
    <row r="294" spans="1:65" s="2" customFormat="1" ht="19.5">
      <c r="A294" s="187"/>
      <c r="B294" s="32"/>
      <c r="C294" s="187"/>
      <c r="D294" s="145" t="s">
        <v>123</v>
      </c>
      <c r="E294" s="187"/>
      <c r="F294" s="146" t="s">
        <v>515</v>
      </c>
      <c r="G294" s="187"/>
      <c r="H294" s="187"/>
      <c r="I294" s="147"/>
      <c r="J294" s="187"/>
      <c r="K294" s="187"/>
      <c r="L294" s="32"/>
      <c r="M294" s="148"/>
      <c r="N294" s="149"/>
      <c r="O294" s="52"/>
      <c r="P294" s="52"/>
      <c r="Q294" s="52"/>
      <c r="R294" s="52"/>
      <c r="S294" s="52"/>
      <c r="T294" s="53"/>
      <c r="U294" s="187"/>
      <c r="V294" s="187"/>
      <c r="W294" s="187"/>
      <c r="X294" s="187"/>
      <c r="Y294" s="187"/>
      <c r="Z294" s="187"/>
      <c r="AA294" s="187"/>
      <c r="AB294" s="187"/>
      <c r="AC294" s="187"/>
      <c r="AD294" s="187"/>
      <c r="AE294" s="187"/>
      <c r="AT294" s="16" t="s">
        <v>123</v>
      </c>
      <c r="AU294" s="16" t="s">
        <v>76</v>
      </c>
    </row>
    <row r="295" spans="1:65" s="2" customFormat="1">
      <c r="A295" s="187"/>
      <c r="B295" s="32"/>
      <c r="C295" s="187"/>
      <c r="D295" s="150" t="s">
        <v>125</v>
      </c>
      <c r="E295" s="187"/>
      <c r="F295" s="151" t="s">
        <v>516</v>
      </c>
      <c r="G295" s="187"/>
      <c r="H295" s="187"/>
      <c r="I295" s="147"/>
      <c r="J295" s="187"/>
      <c r="K295" s="187"/>
      <c r="L295" s="32"/>
      <c r="M295" s="148"/>
      <c r="N295" s="149"/>
      <c r="O295" s="52"/>
      <c r="P295" s="52"/>
      <c r="Q295" s="52"/>
      <c r="R295" s="52"/>
      <c r="S295" s="52"/>
      <c r="T295" s="53"/>
      <c r="U295" s="187"/>
      <c r="V295" s="187"/>
      <c r="W295" s="187"/>
      <c r="X295" s="187"/>
      <c r="Y295" s="187"/>
      <c r="Z295" s="187"/>
      <c r="AA295" s="187"/>
      <c r="AB295" s="187"/>
      <c r="AC295" s="187"/>
      <c r="AD295" s="187"/>
      <c r="AE295" s="187"/>
      <c r="AT295" s="16" t="s">
        <v>125</v>
      </c>
      <c r="AU295" s="16" t="s">
        <v>76</v>
      </c>
    </row>
    <row r="296" spans="1:65" s="2" customFormat="1" ht="24.2" customHeight="1">
      <c r="A296" s="187"/>
      <c r="B296" s="131"/>
      <c r="C296" s="132" t="s">
        <v>523</v>
      </c>
      <c r="D296" s="132" t="s">
        <v>116</v>
      </c>
      <c r="E296" s="133" t="s">
        <v>518</v>
      </c>
      <c r="F296" s="134" t="s">
        <v>519</v>
      </c>
      <c r="G296" s="135" t="s">
        <v>119</v>
      </c>
      <c r="H296" s="136">
        <v>4.2</v>
      </c>
      <c r="I296" s="137"/>
      <c r="J296" s="138">
        <f>ROUND(I296*H296,2)</f>
        <v>0</v>
      </c>
      <c r="K296" s="134" t="s">
        <v>120</v>
      </c>
      <c r="L296" s="32"/>
      <c r="M296" s="139" t="s">
        <v>3</v>
      </c>
      <c r="N296" s="140" t="s">
        <v>40</v>
      </c>
      <c r="O296" s="52"/>
      <c r="P296" s="141">
        <f>O296*H296</f>
        <v>0</v>
      </c>
      <c r="Q296" s="141">
        <v>7.5799999999999999E-3</v>
      </c>
      <c r="R296" s="141">
        <f>Q296*H296</f>
        <v>3.1836000000000003E-2</v>
      </c>
      <c r="S296" s="141">
        <v>0</v>
      </c>
      <c r="T296" s="142">
        <f>S296*H296</f>
        <v>0</v>
      </c>
      <c r="U296" s="187"/>
      <c r="V296" s="187"/>
      <c r="W296" s="187"/>
      <c r="X296" s="187"/>
      <c r="Y296" s="187"/>
      <c r="Z296" s="187"/>
      <c r="AA296" s="187"/>
      <c r="AB296" s="187"/>
      <c r="AC296" s="187"/>
      <c r="AD296" s="187"/>
      <c r="AE296" s="187"/>
      <c r="AR296" s="143" t="s">
        <v>207</v>
      </c>
      <c r="AT296" s="143" t="s">
        <v>116</v>
      </c>
      <c r="AU296" s="143" t="s">
        <v>76</v>
      </c>
      <c r="AY296" s="16" t="s">
        <v>113</v>
      </c>
      <c r="BE296" s="144">
        <f>IF(N296="základní",J296,0)</f>
        <v>0</v>
      </c>
      <c r="BF296" s="144">
        <f>IF(N296="snížená",J296,0)</f>
        <v>0</v>
      </c>
      <c r="BG296" s="144">
        <f>IF(N296="zákl. přenesená",J296,0)</f>
        <v>0</v>
      </c>
      <c r="BH296" s="144">
        <f>IF(N296="sníž. přenesená",J296,0)</f>
        <v>0</v>
      </c>
      <c r="BI296" s="144">
        <f>IF(N296="nulová",J296,0)</f>
        <v>0</v>
      </c>
      <c r="BJ296" s="16" t="s">
        <v>74</v>
      </c>
      <c r="BK296" s="144">
        <f>ROUND(I296*H296,2)</f>
        <v>0</v>
      </c>
      <c r="BL296" s="16" t="s">
        <v>207</v>
      </c>
      <c r="BM296" s="143" t="s">
        <v>520</v>
      </c>
    </row>
    <row r="297" spans="1:65" s="2" customFormat="1" ht="19.5">
      <c r="A297" s="187"/>
      <c r="B297" s="32"/>
      <c r="C297" s="187"/>
      <c r="D297" s="145" t="s">
        <v>123</v>
      </c>
      <c r="E297" s="187"/>
      <c r="F297" s="146" t="s">
        <v>521</v>
      </c>
      <c r="G297" s="187"/>
      <c r="H297" s="187"/>
      <c r="I297" s="147"/>
      <c r="J297" s="187"/>
      <c r="K297" s="187"/>
      <c r="L297" s="32"/>
      <c r="M297" s="148"/>
      <c r="N297" s="149"/>
      <c r="O297" s="52"/>
      <c r="P297" s="52"/>
      <c r="Q297" s="52"/>
      <c r="R297" s="52"/>
      <c r="S297" s="52"/>
      <c r="T297" s="53"/>
      <c r="U297" s="187"/>
      <c r="V297" s="187"/>
      <c r="W297" s="187"/>
      <c r="X297" s="187"/>
      <c r="Y297" s="187"/>
      <c r="Z297" s="187"/>
      <c r="AA297" s="187"/>
      <c r="AB297" s="187"/>
      <c r="AC297" s="187"/>
      <c r="AD297" s="187"/>
      <c r="AE297" s="187"/>
      <c r="AT297" s="16" t="s">
        <v>123</v>
      </c>
      <c r="AU297" s="16" t="s">
        <v>76</v>
      </c>
    </row>
    <row r="298" spans="1:65" s="2" customFormat="1">
      <c r="A298" s="187"/>
      <c r="B298" s="32"/>
      <c r="C298" s="187"/>
      <c r="D298" s="150" t="s">
        <v>125</v>
      </c>
      <c r="E298" s="187"/>
      <c r="F298" s="151" t="s">
        <v>522</v>
      </c>
      <c r="G298" s="187"/>
      <c r="H298" s="187"/>
      <c r="I298" s="147"/>
      <c r="J298" s="187"/>
      <c r="K298" s="187"/>
      <c r="L298" s="32"/>
      <c r="M298" s="148"/>
      <c r="N298" s="149"/>
      <c r="O298" s="52"/>
      <c r="P298" s="52"/>
      <c r="Q298" s="52"/>
      <c r="R298" s="52"/>
      <c r="S298" s="52"/>
      <c r="T298" s="53"/>
      <c r="U298" s="187"/>
      <c r="V298" s="187"/>
      <c r="W298" s="187"/>
      <c r="X298" s="187"/>
      <c r="Y298" s="187"/>
      <c r="Z298" s="187"/>
      <c r="AA298" s="187"/>
      <c r="AB298" s="187"/>
      <c r="AC298" s="187"/>
      <c r="AD298" s="187"/>
      <c r="AE298" s="187"/>
      <c r="AT298" s="16" t="s">
        <v>125</v>
      </c>
      <c r="AU298" s="16" t="s">
        <v>76</v>
      </c>
    </row>
    <row r="299" spans="1:65" s="2" customFormat="1" ht="37.9" customHeight="1">
      <c r="A299" s="187"/>
      <c r="B299" s="131"/>
      <c r="C299" s="132" t="s">
        <v>531</v>
      </c>
      <c r="D299" s="132" t="s">
        <v>116</v>
      </c>
      <c r="E299" s="133" t="s">
        <v>524</v>
      </c>
      <c r="F299" s="134" t="s">
        <v>525</v>
      </c>
      <c r="G299" s="135" t="s">
        <v>119</v>
      </c>
      <c r="H299" s="136">
        <v>4.2</v>
      </c>
      <c r="I299" s="137"/>
      <c r="J299" s="138">
        <f>ROUND(I299*H299,2)</f>
        <v>0</v>
      </c>
      <c r="K299" s="134" t="s">
        <v>120</v>
      </c>
      <c r="L299" s="32"/>
      <c r="M299" s="139" t="s">
        <v>3</v>
      </c>
      <c r="N299" s="140" t="s">
        <v>40</v>
      </c>
      <c r="O299" s="52"/>
      <c r="P299" s="141">
        <f>O299*H299</f>
        <v>0</v>
      </c>
      <c r="Q299" s="141">
        <v>6.0000000000000001E-3</v>
      </c>
      <c r="R299" s="141">
        <f>Q299*H299</f>
        <v>2.52E-2</v>
      </c>
      <c r="S299" s="141">
        <v>0</v>
      </c>
      <c r="T299" s="142">
        <f>S299*H299</f>
        <v>0</v>
      </c>
      <c r="U299" s="187"/>
      <c r="V299" s="187"/>
      <c r="W299" s="187"/>
      <c r="X299" s="187"/>
      <c r="Y299" s="187"/>
      <c r="Z299" s="187"/>
      <c r="AA299" s="187"/>
      <c r="AB299" s="187"/>
      <c r="AC299" s="187"/>
      <c r="AD299" s="187"/>
      <c r="AE299" s="187"/>
      <c r="AR299" s="143" t="s">
        <v>207</v>
      </c>
      <c r="AT299" s="143" t="s">
        <v>116</v>
      </c>
      <c r="AU299" s="143" t="s">
        <v>76</v>
      </c>
      <c r="AY299" s="16" t="s">
        <v>113</v>
      </c>
      <c r="BE299" s="144">
        <f>IF(N299="základní",J299,0)</f>
        <v>0</v>
      </c>
      <c r="BF299" s="144">
        <f>IF(N299="snížená",J299,0)</f>
        <v>0</v>
      </c>
      <c r="BG299" s="144">
        <f>IF(N299="zákl. přenesená",J299,0)</f>
        <v>0</v>
      </c>
      <c r="BH299" s="144">
        <f>IF(N299="sníž. přenesená",J299,0)</f>
        <v>0</v>
      </c>
      <c r="BI299" s="144">
        <f>IF(N299="nulová",J299,0)</f>
        <v>0</v>
      </c>
      <c r="BJ299" s="16" t="s">
        <v>74</v>
      </c>
      <c r="BK299" s="144">
        <f>ROUND(I299*H299,2)</f>
        <v>0</v>
      </c>
      <c r="BL299" s="16" t="s">
        <v>207</v>
      </c>
      <c r="BM299" s="143" t="s">
        <v>526</v>
      </c>
    </row>
    <row r="300" spans="1:65" s="2" customFormat="1" ht="29.25">
      <c r="A300" s="187"/>
      <c r="B300" s="32"/>
      <c r="C300" s="187"/>
      <c r="D300" s="145" t="s">
        <v>123</v>
      </c>
      <c r="E300" s="187"/>
      <c r="F300" s="146" t="s">
        <v>527</v>
      </c>
      <c r="G300" s="187"/>
      <c r="H300" s="187"/>
      <c r="I300" s="147"/>
      <c r="J300" s="187"/>
      <c r="K300" s="187"/>
      <c r="L300" s="32"/>
      <c r="M300" s="148"/>
      <c r="N300" s="149"/>
      <c r="O300" s="52"/>
      <c r="P300" s="52"/>
      <c r="Q300" s="52"/>
      <c r="R300" s="52"/>
      <c r="S300" s="52"/>
      <c r="T300" s="53"/>
      <c r="U300" s="187"/>
      <c r="V300" s="187"/>
      <c r="W300" s="187"/>
      <c r="X300" s="187"/>
      <c r="Y300" s="187"/>
      <c r="Z300" s="187"/>
      <c r="AA300" s="187"/>
      <c r="AB300" s="187"/>
      <c r="AC300" s="187"/>
      <c r="AD300" s="187"/>
      <c r="AE300" s="187"/>
      <c r="AT300" s="16" t="s">
        <v>123</v>
      </c>
      <c r="AU300" s="16" t="s">
        <v>76</v>
      </c>
    </row>
    <row r="301" spans="1:65" s="2" customFormat="1">
      <c r="A301" s="187"/>
      <c r="B301" s="32"/>
      <c r="C301" s="187"/>
      <c r="D301" s="150" t="s">
        <v>125</v>
      </c>
      <c r="E301" s="187"/>
      <c r="F301" s="151" t="s">
        <v>528</v>
      </c>
      <c r="G301" s="187"/>
      <c r="H301" s="187"/>
      <c r="I301" s="147"/>
      <c r="J301" s="187"/>
      <c r="K301" s="187"/>
      <c r="L301" s="32"/>
      <c r="M301" s="148"/>
      <c r="N301" s="149"/>
      <c r="O301" s="52"/>
      <c r="P301" s="52"/>
      <c r="Q301" s="52"/>
      <c r="R301" s="52"/>
      <c r="S301" s="52"/>
      <c r="T301" s="53"/>
      <c r="U301" s="187"/>
      <c r="V301" s="187"/>
      <c r="W301" s="187"/>
      <c r="X301" s="187"/>
      <c r="Y301" s="187"/>
      <c r="Z301" s="187"/>
      <c r="AA301" s="187"/>
      <c r="AB301" s="187"/>
      <c r="AC301" s="187"/>
      <c r="AD301" s="187"/>
      <c r="AE301" s="187"/>
      <c r="AT301" s="16" t="s">
        <v>125</v>
      </c>
      <c r="AU301" s="16" t="s">
        <v>76</v>
      </c>
    </row>
    <row r="302" spans="1:65" s="2" customFormat="1" ht="19.5">
      <c r="A302" s="187"/>
      <c r="B302" s="32"/>
      <c r="C302" s="187"/>
      <c r="D302" s="145" t="s">
        <v>529</v>
      </c>
      <c r="E302" s="187"/>
      <c r="F302" s="170" t="s">
        <v>530</v>
      </c>
      <c r="G302" s="187"/>
      <c r="H302" s="187"/>
      <c r="I302" s="147"/>
      <c r="J302" s="187"/>
      <c r="K302" s="187"/>
      <c r="L302" s="32"/>
      <c r="M302" s="148"/>
      <c r="N302" s="149"/>
      <c r="O302" s="52"/>
      <c r="P302" s="52"/>
      <c r="Q302" s="52"/>
      <c r="R302" s="52"/>
      <c r="S302" s="52"/>
      <c r="T302" s="53"/>
      <c r="U302" s="187"/>
      <c r="V302" s="187"/>
      <c r="W302" s="187"/>
      <c r="X302" s="187"/>
      <c r="Y302" s="187"/>
      <c r="Z302" s="187"/>
      <c r="AA302" s="187"/>
      <c r="AB302" s="187"/>
      <c r="AC302" s="187"/>
      <c r="AD302" s="187"/>
      <c r="AE302" s="187"/>
      <c r="AT302" s="16" t="s">
        <v>529</v>
      </c>
      <c r="AU302" s="16" t="s">
        <v>76</v>
      </c>
    </row>
    <row r="303" spans="1:65" s="2" customFormat="1" ht="24.2" customHeight="1">
      <c r="A303" s="187"/>
      <c r="B303" s="131"/>
      <c r="C303" s="160" t="s">
        <v>536</v>
      </c>
      <c r="D303" s="160" t="s">
        <v>381</v>
      </c>
      <c r="E303" s="161" t="s">
        <v>532</v>
      </c>
      <c r="F303" s="162" t="s">
        <v>533</v>
      </c>
      <c r="G303" s="163" t="s">
        <v>119</v>
      </c>
      <c r="H303" s="164">
        <v>4.83</v>
      </c>
      <c r="I303" s="165"/>
      <c r="J303" s="166">
        <f>ROUND(I303*H303,2)</f>
        <v>0</v>
      </c>
      <c r="K303" s="162" t="s">
        <v>3</v>
      </c>
      <c r="L303" s="167"/>
      <c r="M303" s="168" t="s">
        <v>3</v>
      </c>
      <c r="N303" s="169" t="s">
        <v>40</v>
      </c>
      <c r="O303" s="52"/>
      <c r="P303" s="141">
        <f>O303*H303</f>
        <v>0</v>
      </c>
      <c r="Q303" s="141">
        <v>2.1999999999999999E-2</v>
      </c>
      <c r="R303" s="141">
        <f>Q303*H303</f>
        <v>0.10625999999999999</v>
      </c>
      <c r="S303" s="141">
        <v>0</v>
      </c>
      <c r="T303" s="142">
        <f>S303*H303</f>
        <v>0</v>
      </c>
      <c r="U303" s="187"/>
      <c r="V303" s="187"/>
      <c r="W303" s="187"/>
      <c r="X303" s="187"/>
      <c r="Y303" s="187"/>
      <c r="Z303" s="187"/>
      <c r="AA303" s="187"/>
      <c r="AB303" s="187"/>
      <c r="AC303" s="187"/>
      <c r="AD303" s="187"/>
      <c r="AE303" s="187"/>
      <c r="AR303" s="143" t="s">
        <v>323</v>
      </c>
      <c r="AT303" s="143" t="s">
        <v>381</v>
      </c>
      <c r="AU303" s="143" t="s">
        <v>76</v>
      </c>
      <c r="AY303" s="16" t="s">
        <v>113</v>
      </c>
      <c r="BE303" s="144">
        <f>IF(N303="základní",J303,0)</f>
        <v>0</v>
      </c>
      <c r="BF303" s="144">
        <f>IF(N303="snížená",J303,0)</f>
        <v>0</v>
      </c>
      <c r="BG303" s="144">
        <f>IF(N303="zákl. přenesená",J303,0)</f>
        <v>0</v>
      </c>
      <c r="BH303" s="144">
        <f>IF(N303="sníž. přenesená",J303,0)</f>
        <v>0</v>
      </c>
      <c r="BI303" s="144">
        <f>IF(N303="nulová",J303,0)</f>
        <v>0</v>
      </c>
      <c r="BJ303" s="16" t="s">
        <v>74</v>
      </c>
      <c r="BK303" s="144">
        <f>ROUND(I303*H303,2)</f>
        <v>0</v>
      </c>
      <c r="BL303" s="16" t="s">
        <v>207</v>
      </c>
      <c r="BM303" s="143" t="s">
        <v>534</v>
      </c>
    </row>
    <row r="304" spans="1:65" s="2" customFormat="1" ht="19.5">
      <c r="A304" s="187"/>
      <c r="B304" s="32"/>
      <c r="C304" s="187"/>
      <c r="D304" s="145" t="s">
        <v>123</v>
      </c>
      <c r="E304" s="187"/>
      <c r="F304" s="146" t="s">
        <v>533</v>
      </c>
      <c r="G304" s="187"/>
      <c r="H304" s="187"/>
      <c r="I304" s="147"/>
      <c r="J304" s="187"/>
      <c r="K304" s="187"/>
      <c r="L304" s="32"/>
      <c r="M304" s="148"/>
      <c r="N304" s="149"/>
      <c r="O304" s="52"/>
      <c r="P304" s="52"/>
      <c r="Q304" s="52"/>
      <c r="R304" s="52"/>
      <c r="S304" s="52"/>
      <c r="T304" s="53"/>
      <c r="U304" s="187"/>
      <c r="V304" s="187"/>
      <c r="W304" s="187"/>
      <c r="X304" s="187"/>
      <c r="Y304" s="187"/>
      <c r="Z304" s="187"/>
      <c r="AA304" s="187"/>
      <c r="AB304" s="187"/>
      <c r="AC304" s="187"/>
      <c r="AD304" s="187"/>
      <c r="AE304" s="187"/>
      <c r="AT304" s="16" t="s">
        <v>123</v>
      </c>
      <c r="AU304" s="16" t="s">
        <v>76</v>
      </c>
    </row>
    <row r="305" spans="1:65" s="13" customFormat="1">
      <c r="B305" s="152"/>
      <c r="D305" s="145" t="s">
        <v>127</v>
      </c>
      <c r="F305" s="154" t="s">
        <v>696</v>
      </c>
      <c r="H305" s="155">
        <v>4.83</v>
      </c>
      <c r="I305" s="156"/>
      <c r="L305" s="152"/>
      <c r="M305" s="157"/>
      <c r="N305" s="158"/>
      <c r="O305" s="158"/>
      <c r="P305" s="158"/>
      <c r="Q305" s="158"/>
      <c r="R305" s="158"/>
      <c r="S305" s="158"/>
      <c r="T305" s="159"/>
      <c r="AT305" s="153" t="s">
        <v>127</v>
      </c>
      <c r="AU305" s="153" t="s">
        <v>76</v>
      </c>
      <c r="AV305" s="13" t="s">
        <v>76</v>
      </c>
      <c r="AW305" s="13" t="s">
        <v>4</v>
      </c>
      <c r="AX305" s="13" t="s">
        <v>74</v>
      </c>
      <c r="AY305" s="153" t="s">
        <v>113</v>
      </c>
    </row>
    <row r="306" spans="1:65" s="2" customFormat="1" ht="24.2" customHeight="1">
      <c r="A306" s="187"/>
      <c r="B306" s="131"/>
      <c r="C306" s="132" t="s">
        <v>542</v>
      </c>
      <c r="D306" s="132" t="s">
        <v>116</v>
      </c>
      <c r="E306" s="133" t="s">
        <v>537</v>
      </c>
      <c r="F306" s="134" t="s">
        <v>538</v>
      </c>
      <c r="G306" s="135" t="s">
        <v>119</v>
      </c>
      <c r="H306" s="136">
        <v>4.2</v>
      </c>
      <c r="I306" s="137"/>
      <c r="J306" s="138">
        <f>ROUND(I306*H306,2)</f>
        <v>0</v>
      </c>
      <c r="K306" s="134" t="s">
        <v>120</v>
      </c>
      <c r="L306" s="32"/>
      <c r="M306" s="139" t="s">
        <v>3</v>
      </c>
      <c r="N306" s="140" t="s">
        <v>40</v>
      </c>
      <c r="O306" s="52"/>
      <c r="P306" s="141">
        <f>O306*H306</f>
        <v>0</v>
      </c>
      <c r="Q306" s="141">
        <v>1.5E-3</v>
      </c>
      <c r="R306" s="141">
        <f>Q306*H306</f>
        <v>6.3E-3</v>
      </c>
      <c r="S306" s="141">
        <v>0</v>
      </c>
      <c r="T306" s="142">
        <f>S306*H306</f>
        <v>0</v>
      </c>
      <c r="U306" s="187"/>
      <c r="V306" s="187"/>
      <c r="W306" s="187"/>
      <c r="X306" s="187"/>
      <c r="Y306" s="187"/>
      <c r="Z306" s="187"/>
      <c r="AA306" s="187"/>
      <c r="AB306" s="187"/>
      <c r="AC306" s="187"/>
      <c r="AD306" s="187"/>
      <c r="AE306" s="187"/>
      <c r="AR306" s="143" t="s">
        <v>207</v>
      </c>
      <c r="AT306" s="143" t="s">
        <v>116</v>
      </c>
      <c r="AU306" s="143" t="s">
        <v>76</v>
      </c>
      <c r="AY306" s="16" t="s">
        <v>113</v>
      </c>
      <c r="BE306" s="144">
        <f>IF(N306="základní",J306,0)</f>
        <v>0</v>
      </c>
      <c r="BF306" s="144">
        <f>IF(N306="snížená",J306,0)</f>
        <v>0</v>
      </c>
      <c r="BG306" s="144">
        <f>IF(N306="zákl. přenesená",J306,0)</f>
        <v>0</v>
      </c>
      <c r="BH306" s="144">
        <f>IF(N306="sníž. přenesená",J306,0)</f>
        <v>0</v>
      </c>
      <c r="BI306" s="144">
        <f>IF(N306="nulová",J306,0)</f>
        <v>0</v>
      </c>
      <c r="BJ306" s="16" t="s">
        <v>74</v>
      </c>
      <c r="BK306" s="144">
        <f>ROUND(I306*H306,2)</f>
        <v>0</v>
      </c>
      <c r="BL306" s="16" t="s">
        <v>207</v>
      </c>
      <c r="BM306" s="143" t="s">
        <v>539</v>
      </c>
    </row>
    <row r="307" spans="1:65" s="2" customFormat="1">
      <c r="A307" s="187"/>
      <c r="B307" s="32"/>
      <c r="C307" s="187"/>
      <c r="D307" s="145" t="s">
        <v>123</v>
      </c>
      <c r="E307" s="187"/>
      <c r="F307" s="146" t="s">
        <v>540</v>
      </c>
      <c r="G307" s="187"/>
      <c r="H307" s="187"/>
      <c r="I307" s="147"/>
      <c r="J307" s="187"/>
      <c r="K307" s="187"/>
      <c r="L307" s="32"/>
      <c r="M307" s="148"/>
      <c r="N307" s="149"/>
      <c r="O307" s="52"/>
      <c r="P307" s="52"/>
      <c r="Q307" s="52"/>
      <c r="R307" s="52"/>
      <c r="S307" s="52"/>
      <c r="T307" s="53"/>
      <c r="U307" s="187"/>
      <c r="V307" s="187"/>
      <c r="W307" s="187"/>
      <c r="X307" s="187"/>
      <c r="Y307" s="187"/>
      <c r="Z307" s="187"/>
      <c r="AA307" s="187"/>
      <c r="AB307" s="187"/>
      <c r="AC307" s="187"/>
      <c r="AD307" s="187"/>
      <c r="AE307" s="187"/>
      <c r="AT307" s="16" t="s">
        <v>123</v>
      </c>
      <c r="AU307" s="16" t="s">
        <v>76</v>
      </c>
    </row>
    <row r="308" spans="1:65" s="2" customFormat="1">
      <c r="A308" s="187"/>
      <c r="B308" s="32"/>
      <c r="C308" s="187"/>
      <c r="D308" s="150" t="s">
        <v>125</v>
      </c>
      <c r="E308" s="187"/>
      <c r="F308" s="151" t="s">
        <v>541</v>
      </c>
      <c r="G308" s="187"/>
      <c r="H308" s="187"/>
      <c r="I308" s="147"/>
      <c r="J308" s="187"/>
      <c r="K308" s="187"/>
      <c r="L308" s="32"/>
      <c r="M308" s="148"/>
      <c r="N308" s="149"/>
      <c r="O308" s="52"/>
      <c r="P308" s="52"/>
      <c r="Q308" s="52"/>
      <c r="R308" s="52"/>
      <c r="S308" s="52"/>
      <c r="T308" s="53"/>
      <c r="U308" s="187"/>
      <c r="V308" s="187"/>
      <c r="W308" s="187"/>
      <c r="X308" s="187"/>
      <c r="Y308" s="187"/>
      <c r="Z308" s="187"/>
      <c r="AA308" s="187"/>
      <c r="AB308" s="187"/>
      <c r="AC308" s="187"/>
      <c r="AD308" s="187"/>
      <c r="AE308" s="187"/>
      <c r="AT308" s="16" t="s">
        <v>125</v>
      </c>
      <c r="AU308" s="16" t="s">
        <v>76</v>
      </c>
    </row>
    <row r="309" spans="1:65" s="13" customFormat="1">
      <c r="B309" s="152"/>
      <c r="D309" s="145" t="s">
        <v>127</v>
      </c>
      <c r="E309" s="153" t="s">
        <v>3</v>
      </c>
      <c r="F309" s="154" t="s">
        <v>665</v>
      </c>
      <c r="H309" s="155">
        <v>4.2</v>
      </c>
      <c r="I309" s="156"/>
      <c r="L309" s="152"/>
      <c r="M309" s="157"/>
      <c r="N309" s="158"/>
      <c r="O309" s="158"/>
      <c r="P309" s="158"/>
      <c r="Q309" s="158"/>
      <c r="R309" s="158"/>
      <c r="S309" s="158"/>
      <c r="T309" s="159"/>
      <c r="AT309" s="153" t="s">
        <v>127</v>
      </c>
      <c r="AU309" s="153" t="s">
        <v>76</v>
      </c>
      <c r="AV309" s="13" t="s">
        <v>76</v>
      </c>
      <c r="AW309" s="13" t="s">
        <v>31</v>
      </c>
      <c r="AX309" s="13" t="s">
        <v>74</v>
      </c>
      <c r="AY309" s="153" t="s">
        <v>113</v>
      </c>
    </row>
    <row r="310" spans="1:65" s="2" customFormat="1" ht="16.5" customHeight="1">
      <c r="A310" s="187"/>
      <c r="B310" s="131"/>
      <c r="C310" s="132" t="s">
        <v>549</v>
      </c>
      <c r="D310" s="132" t="s">
        <v>116</v>
      </c>
      <c r="E310" s="133" t="s">
        <v>543</v>
      </c>
      <c r="F310" s="134" t="s">
        <v>544</v>
      </c>
      <c r="G310" s="135" t="s">
        <v>277</v>
      </c>
      <c r="H310" s="136">
        <v>9.15</v>
      </c>
      <c r="I310" s="137"/>
      <c r="J310" s="138">
        <f>ROUND(I310*H310,2)</f>
        <v>0</v>
      </c>
      <c r="K310" s="134" t="s">
        <v>120</v>
      </c>
      <c r="L310" s="32"/>
      <c r="M310" s="139" t="s">
        <v>3</v>
      </c>
      <c r="N310" s="140" t="s">
        <v>40</v>
      </c>
      <c r="O310" s="52"/>
      <c r="P310" s="141">
        <f>O310*H310</f>
        <v>0</v>
      </c>
      <c r="Q310" s="141">
        <v>9.0000000000000006E-5</v>
      </c>
      <c r="R310" s="141">
        <f>Q310*H310</f>
        <v>8.2350000000000012E-4</v>
      </c>
      <c r="S310" s="141">
        <v>0</v>
      </c>
      <c r="T310" s="142">
        <f>S310*H310</f>
        <v>0</v>
      </c>
      <c r="U310" s="187"/>
      <c r="V310" s="187"/>
      <c r="W310" s="187"/>
      <c r="X310" s="187"/>
      <c r="Y310" s="187"/>
      <c r="Z310" s="187"/>
      <c r="AA310" s="187"/>
      <c r="AB310" s="187"/>
      <c r="AC310" s="187"/>
      <c r="AD310" s="187"/>
      <c r="AE310" s="187"/>
      <c r="AR310" s="143" t="s">
        <v>207</v>
      </c>
      <c r="AT310" s="143" t="s">
        <v>116</v>
      </c>
      <c r="AU310" s="143" t="s">
        <v>76</v>
      </c>
      <c r="AY310" s="16" t="s">
        <v>113</v>
      </c>
      <c r="BE310" s="144">
        <f>IF(N310="základní",J310,0)</f>
        <v>0</v>
      </c>
      <c r="BF310" s="144">
        <f>IF(N310="snížená",J310,0)</f>
        <v>0</v>
      </c>
      <c r="BG310" s="144">
        <f>IF(N310="zákl. přenesená",J310,0)</f>
        <v>0</v>
      </c>
      <c r="BH310" s="144">
        <f>IF(N310="sníž. přenesená",J310,0)</f>
        <v>0</v>
      </c>
      <c r="BI310" s="144">
        <f>IF(N310="nulová",J310,0)</f>
        <v>0</v>
      </c>
      <c r="BJ310" s="16" t="s">
        <v>74</v>
      </c>
      <c r="BK310" s="144">
        <f>ROUND(I310*H310,2)</f>
        <v>0</v>
      </c>
      <c r="BL310" s="16" t="s">
        <v>207</v>
      </c>
      <c r="BM310" s="143" t="s">
        <v>545</v>
      </c>
    </row>
    <row r="311" spans="1:65" s="2" customFormat="1">
      <c r="A311" s="187"/>
      <c r="B311" s="32"/>
      <c r="C311" s="187"/>
      <c r="D311" s="145" t="s">
        <v>123</v>
      </c>
      <c r="E311" s="187"/>
      <c r="F311" s="146" t="s">
        <v>546</v>
      </c>
      <c r="G311" s="187"/>
      <c r="H311" s="187"/>
      <c r="I311" s="147"/>
      <c r="J311" s="187"/>
      <c r="K311" s="187"/>
      <c r="L311" s="32"/>
      <c r="M311" s="148"/>
      <c r="N311" s="149"/>
      <c r="O311" s="52"/>
      <c r="P311" s="52"/>
      <c r="Q311" s="52"/>
      <c r="R311" s="52"/>
      <c r="S311" s="52"/>
      <c r="T311" s="53"/>
      <c r="U311" s="187"/>
      <c r="V311" s="187"/>
      <c r="W311" s="187"/>
      <c r="X311" s="187"/>
      <c r="Y311" s="187"/>
      <c r="Z311" s="187"/>
      <c r="AA311" s="187"/>
      <c r="AB311" s="187"/>
      <c r="AC311" s="187"/>
      <c r="AD311" s="187"/>
      <c r="AE311" s="187"/>
      <c r="AT311" s="16" t="s">
        <v>123</v>
      </c>
      <c r="AU311" s="16" t="s">
        <v>76</v>
      </c>
    </row>
    <row r="312" spans="1:65" s="2" customFormat="1">
      <c r="A312" s="187"/>
      <c r="B312" s="32"/>
      <c r="C312" s="187"/>
      <c r="D312" s="150" t="s">
        <v>125</v>
      </c>
      <c r="E312" s="187"/>
      <c r="F312" s="151" t="s">
        <v>547</v>
      </c>
      <c r="G312" s="187"/>
      <c r="H312" s="187"/>
      <c r="I312" s="147"/>
      <c r="J312" s="187"/>
      <c r="K312" s="187"/>
      <c r="L312" s="32"/>
      <c r="M312" s="148"/>
      <c r="N312" s="149"/>
      <c r="O312" s="52"/>
      <c r="P312" s="52"/>
      <c r="Q312" s="52"/>
      <c r="R312" s="52"/>
      <c r="S312" s="52"/>
      <c r="T312" s="53"/>
      <c r="U312" s="187"/>
      <c r="V312" s="187"/>
      <c r="W312" s="187"/>
      <c r="X312" s="187"/>
      <c r="Y312" s="187"/>
      <c r="Z312" s="187"/>
      <c r="AA312" s="187"/>
      <c r="AB312" s="187"/>
      <c r="AC312" s="187"/>
      <c r="AD312" s="187"/>
      <c r="AE312" s="187"/>
      <c r="AT312" s="16" t="s">
        <v>125</v>
      </c>
      <c r="AU312" s="16" t="s">
        <v>76</v>
      </c>
    </row>
    <row r="313" spans="1:65" s="13" customFormat="1">
      <c r="B313" s="152"/>
      <c r="D313" s="145" t="s">
        <v>127</v>
      </c>
      <c r="E313" s="153" t="s">
        <v>3</v>
      </c>
      <c r="F313" s="154" t="s">
        <v>697</v>
      </c>
      <c r="H313" s="155">
        <v>9.15</v>
      </c>
      <c r="I313" s="156"/>
      <c r="L313" s="152"/>
      <c r="M313" s="157"/>
      <c r="N313" s="158"/>
      <c r="O313" s="158"/>
      <c r="P313" s="158"/>
      <c r="Q313" s="158"/>
      <c r="R313" s="158"/>
      <c r="S313" s="158"/>
      <c r="T313" s="159"/>
      <c r="AT313" s="153" t="s">
        <v>127</v>
      </c>
      <c r="AU313" s="153" t="s">
        <v>76</v>
      </c>
      <c r="AV313" s="13" t="s">
        <v>76</v>
      </c>
      <c r="AW313" s="13" t="s">
        <v>31</v>
      </c>
      <c r="AX313" s="13" t="s">
        <v>74</v>
      </c>
      <c r="AY313" s="153" t="s">
        <v>113</v>
      </c>
    </row>
    <row r="314" spans="1:65" s="2" customFormat="1" ht="24.2" customHeight="1">
      <c r="A314" s="187"/>
      <c r="B314" s="131"/>
      <c r="C314" s="132" t="s">
        <v>555</v>
      </c>
      <c r="D314" s="132" t="s">
        <v>116</v>
      </c>
      <c r="E314" s="133" t="s">
        <v>550</v>
      </c>
      <c r="F314" s="134" t="s">
        <v>551</v>
      </c>
      <c r="G314" s="135" t="s">
        <v>172</v>
      </c>
      <c r="H314" s="136">
        <v>0.17199999999999999</v>
      </c>
      <c r="I314" s="137"/>
      <c r="J314" s="138">
        <f>ROUND(I314*H314,2)</f>
        <v>0</v>
      </c>
      <c r="K314" s="134" t="s">
        <v>120</v>
      </c>
      <c r="L314" s="32"/>
      <c r="M314" s="139" t="s">
        <v>3</v>
      </c>
      <c r="N314" s="140" t="s">
        <v>40</v>
      </c>
      <c r="O314" s="52"/>
      <c r="P314" s="141">
        <f>O314*H314</f>
        <v>0</v>
      </c>
      <c r="Q314" s="141">
        <v>0</v>
      </c>
      <c r="R314" s="141">
        <f>Q314*H314</f>
        <v>0</v>
      </c>
      <c r="S314" s="141">
        <v>0</v>
      </c>
      <c r="T314" s="142">
        <f>S314*H314</f>
        <v>0</v>
      </c>
      <c r="U314" s="187"/>
      <c r="V314" s="187"/>
      <c r="W314" s="187"/>
      <c r="X314" s="187"/>
      <c r="Y314" s="187"/>
      <c r="Z314" s="187"/>
      <c r="AA314" s="187"/>
      <c r="AB314" s="187"/>
      <c r="AC314" s="187"/>
      <c r="AD314" s="187"/>
      <c r="AE314" s="187"/>
      <c r="AR314" s="143" t="s">
        <v>207</v>
      </c>
      <c r="AT314" s="143" t="s">
        <v>116</v>
      </c>
      <c r="AU314" s="143" t="s">
        <v>76</v>
      </c>
      <c r="AY314" s="16" t="s">
        <v>113</v>
      </c>
      <c r="BE314" s="144">
        <f>IF(N314="základní",J314,0)</f>
        <v>0</v>
      </c>
      <c r="BF314" s="144">
        <f>IF(N314="snížená",J314,0)</f>
        <v>0</v>
      </c>
      <c r="BG314" s="144">
        <f>IF(N314="zákl. přenesená",J314,0)</f>
        <v>0</v>
      </c>
      <c r="BH314" s="144">
        <f>IF(N314="sníž. přenesená",J314,0)</f>
        <v>0</v>
      </c>
      <c r="BI314" s="144">
        <f>IF(N314="nulová",J314,0)</f>
        <v>0</v>
      </c>
      <c r="BJ314" s="16" t="s">
        <v>74</v>
      </c>
      <c r="BK314" s="144">
        <f>ROUND(I314*H314,2)</f>
        <v>0</v>
      </c>
      <c r="BL314" s="16" t="s">
        <v>207</v>
      </c>
      <c r="BM314" s="143" t="s">
        <v>552</v>
      </c>
    </row>
    <row r="315" spans="1:65" s="2" customFormat="1" ht="29.25">
      <c r="A315" s="187"/>
      <c r="B315" s="32"/>
      <c r="C315" s="187"/>
      <c r="D315" s="145" t="s">
        <v>123</v>
      </c>
      <c r="E315" s="187"/>
      <c r="F315" s="146" t="s">
        <v>553</v>
      </c>
      <c r="G315" s="187"/>
      <c r="H315" s="187"/>
      <c r="I315" s="147"/>
      <c r="J315" s="187"/>
      <c r="K315" s="187"/>
      <c r="L315" s="32"/>
      <c r="M315" s="148"/>
      <c r="N315" s="149"/>
      <c r="O315" s="52"/>
      <c r="P315" s="52"/>
      <c r="Q315" s="52"/>
      <c r="R315" s="52"/>
      <c r="S315" s="52"/>
      <c r="T315" s="53"/>
      <c r="U315" s="187"/>
      <c r="V315" s="187"/>
      <c r="W315" s="187"/>
      <c r="X315" s="187"/>
      <c r="Y315" s="187"/>
      <c r="Z315" s="187"/>
      <c r="AA315" s="187"/>
      <c r="AB315" s="187"/>
      <c r="AC315" s="187"/>
      <c r="AD315" s="187"/>
      <c r="AE315" s="187"/>
      <c r="AT315" s="16" t="s">
        <v>123</v>
      </c>
      <c r="AU315" s="16" t="s">
        <v>76</v>
      </c>
    </row>
    <row r="316" spans="1:65" s="2" customFormat="1">
      <c r="A316" s="187"/>
      <c r="B316" s="32"/>
      <c r="C316" s="187"/>
      <c r="D316" s="150" t="s">
        <v>125</v>
      </c>
      <c r="E316" s="187"/>
      <c r="F316" s="151" t="s">
        <v>554</v>
      </c>
      <c r="G316" s="187"/>
      <c r="H316" s="187"/>
      <c r="I316" s="147"/>
      <c r="J316" s="187"/>
      <c r="K316" s="187"/>
      <c r="L316" s="32"/>
      <c r="M316" s="148"/>
      <c r="N316" s="149"/>
      <c r="O316" s="52"/>
      <c r="P316" s="52"/>
      <c r="Q316" s="52"/>
      <c r="R316" s="52"/>
      <c r="S316" s="52"/>
      <c r="T316" s="53"/>
      <c r="U316" s="187"/>
      <c r="V316" s="187"/>
      <c r="W316" s="187"/>
      <c r="X316" s="187"/>
      <c r="Y316" s="187"/>
      <c r="Z316" s="187"/>
      <c r="AA316" s="187"/>
      <c r="AB316" s="187"/>
      <c r="AC316" s="187"/>
      <c r="AD316" s="187"/>
      <c r="AE316" s="187"/>
      <c r="AT316" s="16" t="s">
        <v>125</v>
      </c>
      <c r="AU316" s="16" t="s">
        <v>76</v>
      </c>
    </row>
    <row r="317" spans="1:65" s="2" customFormat="1" ht="33" customHeight="1">
      <c r="A317" s="187"/>
      <c r="B317" s="131"/>
      <c r="C317" s="132" t="s">
        <v>563</v>
      </c>
      <c r="D317" s="132" t="s">
        <v>116</v>
      </c>
      <c r="E317" s="133" t="s">
        <v>556</v>
      </c>
      <c r="F317" s="134" t="s">
        <v>557</v>
      </c>
      <c r="G317" s="135" t="s">
        <v>172</v>
      </c>
      <c r="H317" s="136">
        <v>0.17199999999999999</v>
      </c>
      <c r="I317" s="137"/>
      <c r="J317" s="138">
        <f>ROUND(I317*H317,2)</f>
        <v>0</v>
      </c>
      <c r="K317" s="134" t="s">
        <v>120</v>
      </c>
      <c r="L317" s="32"/>
      <c r="M317" s="139" t="s">
        <v>3</v>
      </c>
      <c r="N317" s="140" t="s">
        <v>40</v>
      </c>
      <c r="O317" s="52"/>
      <c r="P317" s="141">
        <f>O317*H317</f>
        <v>0</v>
      </c>
      <c r="Q317" s="141">
        <v>0</v>
      </c>
      <c r="R317" s="141">
        <f>Q317*H317</f>
        <v>0</v>
      </c>
      <c r="S317" s="141">
        <v>0</v>
      </c>
      <c r="T317" s="142">
        <f>S317*H317</f>
        <v>0</v>
      </c>
      <c r="U317" s="187"/>
      <c r="V317" s="187"/>
      <c r="W317" s="187"/>
      <c r="X317" s="187"/>
      <c r="Y317" s="187"/>
      <c r="Z317" s="187"/>
      <c r="AA317" s="187"/>
      <c r="AB317" s="187"/>
      <c r="AC317" s="187"/>
      <c r="AD317" s="187"/>
      <c r="AE317" s="187"/>
      <c r="AR317" s="143" t="s">
        <v>207</v>
      </c>
      <c r="AT317" s="143" t="s">
        <v>116</v>
      </c>
      <c r="AU317" s="143" t="s">
        <v>76</v>
      </c>
      <c r="AY317" s="16" t="s">
        <v>113</v>
      </c>
      <c r="BE317" s="144">
        <f>IF(N317="základní",J317,0)</f>
        <v>0</v>
      </c>
      <c r="BF317" s="144">
        <f>IF(N317="snížená",J317,0)</f>
        <v>0</v>
      </c>
      <c r="BG317" s="144">
        <f>IF(N317="zákl. přenesená",J317,0)</f>
        <v>0</v>
      </c>
      <c r="BH317" s="144">
        <f>IF(N317="sníž. přenesená",J317,0)</f>
        <v>0</v>
      </c>
      <c r="BI317" s="144">
        <f>IF(N317="nulová",J317,0)</f>
        <v>0</v>
      </c>
      <c r="BJ317" s="16" t="s">
        <v>74</v>
      </c>
      <c r="BK317" s="144">
        <f>ROUND(I317*H317,2)</f>
        <v>0</v>
      </c>
      <c r="BL317" s="16" t="s">
        <v>207</v>
      </c>
      <c r="BM317" s="143" t="s">
        <v>558</v>
      </c>
    </row>
    <row r="318" spans="1:65" s="2" customFormat="1" ht="48.75">
      <c r="A318" s="187"/>
      <c r="B318" s="32"/>
      <c r="C318" s="187"/>
      <c r="D318" s="145" t="s">
        <v>123</v>
      </c>
      <c r="E318" s="187"/>
      <c r="F318" s="146" t="s">
        <v>559</v>
      </c>
      <c r="G318" s="187"/>
      <c r="H318" s="187"/>
      <c r="I318" s="147"/>
      <c r="J318" s="187"/>
      <c r="K318" s="187"/>
      <c r="L318" s="32"/>
      <c r="M318" s="148"/>
      <c r="N318" s="149"/>
      <c r="O318" s="52"/>
      <c r="P318" s="52"/>
      <c r="Q318" s="52"/>
      <c r="R318" s="52"/>
      <c r="S318" s="52"/>
      <c r="T318" s="53"/>
      <c r="U318" s="187"/>
      <c r="V318" s="187"/>
      <c r="W318" s="187"/>
      <c r="X318" s="187"/>
      <c r="Y318" s="187"/>
      <c r="Z318" s="187"/>
      <c r="AA318" s="187"/>
      <c r="AB318" s="187"/>
      <c r="AC318" s="187"/>
      <c r="AD318" s="187"/>
      <c r="AE318" s="187"/>
      <c r="AT318" s="16" t="s">
        <v>123</v>
      </c>
      <c r="AU318" s="16" t="s">
        <v>76</v>
      </c>
    </row>
    <row r="319" spans="1:65" s="2" customFormat="1">
      <c r="A319" s="187"/>
      <c r="B319" s="32"/>
      <c r="C319" s="187"/>
      <c r="D319" s="150" t="s">
        <v>125</v>
      </c>
      <c r="E319" s="187"/>
      <c r="F319" s="151" t="s">
        <v>560</v>
      </c>
      <c r="G319" s="187"/>
      <c r="H319" s="187"/>
      <c r="I319" s="147"/>
      <c r="J319" s="187"/>
      <c r="K319" s="187"/>
      <c r="L319" s="32"/>
      <c r="M319" s="148"/>
      <c r="N319" s="149"/>
      <c r="O319" s="52"/>
      <c r="P319" s="52"/>
      <c r="Q319" s="52"/>
      <c r="R319" s="52"/>
      <c r="S319" s="52"/>
      <c r="T319" s="53"/>
      <c r="U319" s="187"/>
      <c r="V319" s="187"/>
      <c r="W319" s="187"/>
      <c r="X319" s="187"/>
      <c r="Y319" s="187"/>
      <c r="Z319" s="187"/>
      <c r="AA319" s="187"/>
      <c r="AB319" s="187"/>
      <c r="AC319" s="187"/>
      <c r="AD319" s="187"/>
      <c r="AE319" s="187"/>
      <c r="AT319" s="16" t="s">
        <v>125</v>
      </c>
      <c r="AU319" s="16" t="s">
        <v>76</v>
      </c>
    </row>
    <row r="320" spans="1:65" s="12" customFormat="1" ht="22.9" customHeight="1">
      <c r="B320" s="118"/>
      <c r="D320" s="119" t="s">
        <v>68</v>
      </c>
      <c r="E320" s="129" t="s">
        <v>561</v>
      </c>
      <c r="F320" s="129" t="s">
        <v>562</v>
      </c>
      <c r="I320" s="121"/>
      <c r="J320" s="130">
        <f>BK320</f>
        <v>0</v>
      </c>
      <c r="L320" s="118"/>
      <c r="M320" s="123"/>
      <c r="N320" s="124"/>
      <c r="O320" s="124"/>
      <c r="P320" s="125">
        <f>SUM(P321:P363)</f>
        <v>0</v>
      </c>
      <c r="Q320" s="124"/>
      <c r="R320" s="125">
        <f>SUM(R321:R363)</f>
        <v>0.66979473</v>
      </c>
      <c r="S320" s="124"/>
      <c r="T320" s="126">
        <f>SUM(T321:T363)</f>
        <v>0</v>
      </c>
      <c r="AR320" s="119" t="s">
        <v>76</v>
      </c>
      <c r="AT320" s="127" t="s">
        <v>68</v>
      </c>
      <c r="AU320" s="127" t="s">
        <v>74</v>
      </c>
      <c r="AY320" s="119" t="s">
        <v>113</v>
      </c>
      <c r="BK320" s="128">
        <f>SUM(BK321:BK363)</f>
        <v>0</v>
      </c>
    </row>
    <row r="321" spans="1:65" s="2" customFormat="1" ht="16.5" customHeight="1">
      <c r="A321" s="187"/>
      <c r="B321" s="131"/>
      <c r="C321" s="132" t="s">
        <v>569</v>
      </c>
      <c r="D321" s="132" t="s">
        <v>116</v>
      </c>
      <c r="E321" s="133" t="s">
        <v>564</v>
      </c>
      <c r="F321" s="134" t="s">
        <v>565</v>
      </c>
      <c r="G321" s="135" t="s">
        <v>119</v>
      </c>
      <c r="H321" s="136">
        <v>18.036000000000001</v>
      </c>
      <c r="I321" s="137"/>
      <c r="J321" s="138">
        <f>ROUND(I321*H321,2)</f>
        <v>0</v>
      </c>
      <c r="K321" s="134" t="s">
        <v>120</v>
      </c>
      <c r="L321" s="32"/>
      <c r="M321" s="139" t="s">
        <v>3</v>
      </c>
      <c r="N321" s="140" t="s">
        <v>40</v>
      </c>
      <c r="O321" s="52"/>
      <c r="P321" s="141">
        <f>O321*H321</f>
        <v>0</v>
      </c>
      <c r="Q321" s="141">
        <v>0</v>
      </c>
      <c r="R321" s="141">
        <f>Q321*H321</f>
        <v>0</v>
      </c>
      <c r="S321" s="141">
        <v>0</v>
      </c>
      <c r="T321" s="142">
        <f>S321*H321</f>
        <v>0</v>
      </c>
      <c r="U321" s="187"/>
      <c r="V321" s="187"/>
      <c r="W321" s="187"/>
      <c r="X321" s="187"/>
      <c r="Y321" s="187"/>
      <c r="Z321" s="187"/>
      <c r="AA321" s="187"/>
      <c r="AB321" s="187"/>
      <c r="AC321" s="187"/>
      <c r="AD321" s="187"/>
      <c r="AE321" s="187"/>
      <c r="AR321" s="143" t="s">
        <v>207</v>
      </c>
      <c r="AT321" s="143" t="s">
        <v>116</v>
      </c>
      <c r="AU321" s="143" t="s">
        <v>76</v>
      </c>
      <c r="AY321" s="16" t="s">
        <v>113</v>
      </c>
      <c r="BE321" s="144">
        <f>IF(N321="základní",J321,0)</f>
        <v>0</v>
      </c>
      <c r="BF321" s="144">
        <f>IF(N321="snížená",J321,0)</f>
        <v>0</v>
      </c>
      <c r="BG321" s="144">
        <f>IF(N321="zákl. přenesená",J321,0)</f>
        <v>0</v>
      </c>
      <c r="BH321" s="144">
        <f>IF(N321="sníž. přenesená",J321,0)</f>
        <v>0</v>
      </c>
      <c r="BI321" s="144">
        <f>IF(N321="nulová",J321,0)</f>
        <v>0</v>
      </c>
      <c r="BJ321" s="16" t="s">
        <v>74</v>
      </c>
      <c r="BK321" s="144">
        <f>ROUND(I321*H321,2)</f>
        <v>0</v>
      </c>
      <c r="BL321" s="16" t="s">
        <v>207</v>
      </c>
      <c r="BM321" s="143" t="s">
        <v>566</v>
      </c>
    </row>
    <row r="322" spans="1:65" s="2" customFormat="1" ht="19.5">
      <c r="A322" s="187"/>
      <c r="B322" s="32"/>
      <c r="C322" s="187"/>
      <c r="D322" s="145" t="s">
        <v>123</v>
      </c>
      <c r="E322" s="187"/>
      <c r="F322" s="146" t="s">
        <v>567</v>
      </c>
      <c r="G322" s="187"/>
      <c r="H322" s="187"/>
      <c r="I322" s="147"/>
      <c r="J322" s="187"/>
      <c r="K322" s="187"/>
      <c r="L322" s="32"/>
      <c r="M322" s="148"/>
      <c r="N322" s="149"/>
      <c r="O322" s="52"/>
      <c r="P322" s="52"/>
      <c r="Q322" s="52"/>
      <c r="R322" s="52"/>
      <c r="S322" s="52"/>
      <c r="T322" s="53"/>
      <c r="U322" s="187"/>
      <c r="V322" s="187"/>
      <c r="W322" s="187"/>
      <c r="X322" s="187"/>
      <c r="Y322" s="187"/>
      <c r="Z322" s="187"/>
      <c r="AA322" s="187"/>
      <c r="AB322" s="187"/>
      <c r="AC322" s="187"/>
      <c r="AD322" s="187"/>
      <c r="AE322" s="187"/>
      <c r="AT322" s="16" t="s">
        <v>123</v>
      </c>
      <c r="AU322" s="16" t="s">
        <v>76</v>
      </c>
    </row>
    <row r="323" spans="1:65" s="2" customFormat="1">
      <c r="A323" s="187"/>
      <c r="B323" s="32"/>
      <c r="C323" s="187"/>
      <c r="D323" s="150" t="s">
        <v>125</v>
      </c>
      <c r="E323" s="187"/>
      <c r="F323" s="151" t="s">
        <v>568</v>
      </c>
      <c r="G323" s="187"/>
      <c r="H323" s="187"/>
      <c r="I323" s="147"/>
      <c r="J323" s="187"/>
      <c r="K323" s="187"/>
      <c r="L323" s="32"/>
      <c r="M323" s="148"/>
      <c r="N323" s="149"/>
      <c r="O323" s="52"/>
      <c r="P323" s="52"/>
      <c r="Q323" s="52"/>
      <c r="R323" s="52"/>
      <c r="S323" s="52"/>
      <c r="T323" s="53"/>
      <c r="U323" s="187"/>
      <c r="V323" s="187"/>
      <c r="W323" s="187"/>
      <c r="X323" s="187"/>
      <c r="Y323" s="187"/>
      <c r="Z323" s="187"/>
      <c r="AA323" s="187"/>
      <c r="AB323" s="187"/>
      <c r="AC323" s="187"/>
      <c r="AD323" s="187"/>
      <c r="AE323" s="187"/>
      <c r="AT323" s="16" t="s">
        <v>125</v>
      </c>
      <c r="AU323" s="16" t="s">
        <v>76</v>
      </c>
    </row>
    <row r="324" spans="1:65" s="13" customFormat="1">
      <c r="B324" s="152"/>
      <c r="D324" s="145" t="s">
        <v>127</v>
      </c>
      <c r="E324" s="153" t="s">
        <v>3</v>
      </c>
      <c r="F324" s="154" t="s">
        <v>668</v>
      </c>
      <c r="H324" s="155">
        <v>18.036000000000001</v>
      </c>
      <c r="I324" s="156"/>
      <c r="L324" s="152"/>
      <c r="M324" s="157"/>
      <c r="N324" s="158"/>
      <c r="O324" s="158"/>
      <c r="P324" s="158"/>
      <c r="Q324" s="158"/>
      <c r="R324" s="158"/>
      <c r="S324" s="158"/>
      <c r="T324" s="159"/>
      <c r="AT324" s="153" t="s">
        <v>127</v>
      </c>
      <c r="AU324" s="153" t="s">
        <v>76</v>
      </c>
      <c r="AV324" s="13" t="s">
        <v>76</v>
      </c>
      <c r="AW324" s="13" t="s">
        <v>31</v>
      </c>
      <c r="AX324" s="13" t="s">
        <v>74</v>
      </c>
      <c r="AY324" s="153" t="s">
        <v>113</v>
      </c>
    </row>
    <row r="325" spans="1:65" s="2" customFormat="1" ht="16.5" customHeight="1">
      <c r="A325" s="187"/>
      <c r="B325" s="131"/>
      <c r="C325" s="132" t="s">
        <v>575</v>
      </c>
      <c r="D325" s="132" t="s">
        <v>116</v>
      </c>
      <c r="E325" s="133" t="s">
        <v>570</v>
      </c>
      <c r="F325" s="134" t="s">
        <v>571</v>
      </c>
      <c r="G325" s="135" t="s">
        <v>119</v>
      </c>
      <c r="H325" s="136">
        <v>18.036000000000001</v>
      </c>
      <c r="I325" s="137"/>
      <c r="J325" s="138">
        <f>ROUND(I325*H325,2)</f>
        <v>0</v>
      </c>
      <c r="K325" s="134" t="s">
        <v>120</v>
      </c>
      <c r="L325" s="32"/>
      <c r="M325" s="139" t="s">
        <v>3</v>
      </c>
      <c r="N325" s="140" t="s">
        <v>40</v>
      </c>
      <c r="O325" s="52"/>
      <c r="P325" s="141">
        <f>O325*H325</f>
        <v>0</v>
      </c>
      <c r="Q325" s="141">
        <v>2.9999999999999997E-4</v>
      </c>
      <c r="R325" s="141">
        <f>Q325*H325</f>
        <v>5.4108000000000003E-3</v>
      </c>
      <c r="S325" s="141">
        <v>0</v>
      </c>
      <c r="T325" s="142">
        <f>S325*H325</f>
        <v>0</v>
      </c>
      <c r="U325" s="187"/>
      <c r="V325" s="187"/>
      <c r="W325" s="187"/>
      <c r="X325" s="187"/>
      <c r="Y325" s="187"/>
      <c r="Z325" s="187"/>
      <c r="AA325" s="187"/>
      <c r="AB325" s="187"/>
      <c r="AC325" s="187"/>
      <c r="AD325" s="187"/>
      <c r="AE325" s="187"/>
      <c r="AR325" s="143" t="s">
        <v>207</v>
      </c>
      <c r="AT325" s="143" t="s">
        <v>116</v>
      </c>
      <c r="AU325" s="143" t="s">
        <v>76</v>
      </c>
      <c r="AY325" s="16" t="s">
        <v>113</v>
      </c>
      <c r="BE325" s="144">
        <f>IF(N325="základní",J325,0)</f>
        <v>0</v>
      </c>
      <c r="BF325" s="144">
        <f>IF(N325="snížená",J325,0)</f>
        <v>0</v>
      </c>
      <c r="BG325" s="144">
        <f>IF(N325="zákl. přenesená",J325,0)</f>
        <v>0</v>
      </c>
      <c r="BH325" s="144">
        <f>IF(N325="sníž. přenesená",J325,0)</f>
        <v>0</v>
      </c>
      <c r="BI325" s="144">
        <f>IF(N325="nulová",J325,0)</f>
        <v>0</v>
      </c>
      <c r="BJ325" s="16" t="s">
        <v>74</v>
      </c>
      <c r="BK325" s="144">
        <f>ROUND(I325*H325,2)</f>
        <v>0</v>
      </c>
      <c r="BL325" s="16" t="s">
        <v>207</v>
      </c>
      <c r="BM325" s="143" t="s">
        <v>572</v>
      </c>
    </row>
    <row r="326" spans="1:65" s="2" customFormat="1" ht="19.5">
      <c r="A326" s="187"/>
      <c r="B326" s="32"/>
      <c r="C326" s="187"/>
      <c r="D326" s="145" t="s">
        <v>123</v>
      </c>
      <c r="E326" s="187"/>
      <c r="F326" s="146" t="s">
        <v>573</v>
      </c>
      <c r="G326" s="187"/>
      <c r="H326" s="187"/>
      <c r="I326" s="147"/>
      <c r="J326" s="187"/>
      <c r="K326" s="187"/>
      <c r="L326" s="32"/>
      <c r="M326" s="148"/>
      <c r="N326" s="149"/>
      <c r="O326" s="52"/>
      <c r="P326" s="52"/>
      <c r="Q326" s="52"/>
      <c r="R326" s="52"/>
      <c r="S326" s="52"/>
      <c r="T326" s="53"/>
      <c r="U326" s="187"/>
      <c r="V326" s="187"/>
      <c r="W326" s="187"/>
      <c r="X326" s="187"/>
      <c r="Y326" s="187"/>
      <c r="Z326" s="187"/>
      <c r="AA326" s="187"/>
      <c r="AB326" s="187"/>
      <c r="AC326" s="187"/>
      <c r="AD326" s="187"/>
      <c r="AE326" s="187"/>
      <c r="AT326" s="16" t="s">
        <v>123</v>
      </c>
      <c r="AU326" s="16" t="s">
        <v>76</v>
      </c>
    </row>
    <row r="327" spans="1:65" s="2" customFormat="1">
      <c r="A327" s="187"/>
      <c r="B327" s="32"/>
      <c r="C327" s="187"/>
      <c r="D327" s="150" t="s">
        <v>125</v>
      </c>
      <c r="E327" s="187"/>
      <c r="F327" s="151" t="s">
        <v>574</v>
      </c>
      <c r="G327" s="187"/>
      <c r="H327" s="187"/>
      <c r="I327" s="147"/>
      <c r="J327" s="187"/>
      <c r="K327" s="187"/>
      <c r="L327" s="32"/>
      <c r="M327" s="148"/>
      <c r="N327" s="149"/>
      <c r="O327" s="52"/>
      <c r="P327" s="52"/>
      <c r="Q327" s="52"/>
      <c r="R327" s="52"/>
      <c r="S327" s="52"/>
      <c r="T327" s="53"/>
      <c r="U327" s="187"/>
      <c r="V327" s="187"/>
      <c r="W327" s="187"/>
      <c r="X327" s="187"/>
      <c r="Y327" s="187"/>
      <c r="Z327" s="187"/>
      <c r="AA327" s="187"/>
      <c r="AB327" s="187"/>
      <c r="AC327" s="187"/>
      <c r="AD327" s="187"/>
      <c r="AE327" s="187"/>
      <c r="AT327" s="16" t="s">
        <v>125</v>
      </c>
      <c r="AU327" s="16" t="s">
        <v>76</v>
      </c>
    </row>
    <row r="328" spans="1:65" s="2" customFormat="1" ht="16.5" customHeight="1">
      <c r="A328" s="187"/>
      <c r="B328" s="131"/>
      <c r="C328" s="132" t="s">
        <v>581</v>
      </c>
      <c r="D328" s="132" t="s">
        <v>116</v>
      </c>
      <c r="E328" s="133" t="s">
        <v>576</v>
      </c>
      <c r="F328" s="134" t="s">
        <v>577</v>
      </c>
      <c r="G328" s="135" t="s">
        <v>119</v>
      </c>
      <c r="H328" s="136">
        <v>18.036000000000001</v>
      </c>
      <c r="I328" s="137"/>
      <c r="J328" s="138">
        <f>ROUND(I328*H328,2)</f>
        <v>0</v>
      </c>
      <c r="K328" s="134" t="s">
        <v>120</v>
      </c>
      <c r="L328" s="32"/>
      <c r="M328" s="139" t="s">
        <v>3</v>
      </c>
      <c r="N328" s="140" t="s">
        <v>40</v>
      </c>
      <c r="O328" s="52"/>
      <c r="P328" s="141">
        <f>O328*H328</f>
        <v>0</v>
      </c>
      <c r="Q328" s="141">
        <v>4.4999999999999997E-3</v>
      </c>
      <c r="R328" s="141">
        <f>Q328*H328</f>
        <v>8.1161999999999998E-2</v>
      </c>
      <c r="S328" s="141">
        <v>0</v>
      </c>
      <c r="T328" s="142">
        <f>S328*H328</f>
        <v>0</v>
      </c>
      <c r="U328" s="187"/>
      <c r="V328" s="187"/>
      <c r="W328" s="187"/>
      <c r="X328" s="187"/>
      <c r="Y328" s="187"/>
      <c r="Z328" s="187"/>
      <c r="AA328" s="187"/>
      <c r="AB328" s="187"/>
      <c r="AC328" s="187"/>
      <c r="AD328" s="187"/>
      <c r="AE328" s="187"/>
      <c r="AR328" s="143" t="s">
        <v>207</v>
      </c>
      <c r="AT328" s="143" t="s">
        <v>116</v>
      </c>
      <c r="AU328" s="143" t="s">
        <v>76</v>
      </c>
      <c r="AY328" s="16" t="s">
        <v>113</v>
      </c>
      <c r="BE328" s="144">
        <f>IF(N328="základní",J328,0)</f>
        <v>0</v>
      </c>
      <c r="BF328" s="144">
        <f>IF(N328="snížená",J328,0)</f>
        <v>0</v>
      </c>
      <c r="BG328" s="144">
        <f>IF(N328="zákl. přenesená",J328,0)</f>
        <v>0</v>
      </c>
      <c r="BH328" s="144">
        <f>IF(N328="sníž. přenesená",J328,0)</f>
        <v>0</v>
      </c>
      <c r="BI328" s="144">
        <f>IF(N328="nulová",J328,0)</f>
        <v>0</v>
      </c>
      <c r="BJ328" s="16" t="s">
        <v>74</v>
      </c>
      <c r="BK328" s="144">
        <f>ROUND(I328*H328,2)</f>
        <v>0</v>
      </c>
      <c r="BL328" s="16" t="s">
        <v>207</v>
      </c>
      <c r="BM328" s="143" t="s">
        <v>578</v>
      </c>
    </row>
    <row r="329" spans="1:65" s="2" customFormat="1" ht="19.5">
      <c r="A329" s="187"/>
      <c r="B329" s="32"/>
      <c r="C329" s="187"/>
      <c r="D329" s="145" t="s">
        <v>123</v>
      </c>
      <c r="E329" s="187"/>
      <c r="F329" s="146" t="s">
        <v>579</v>
      </c>
      <c r="G329" s="187"/>
      <c r="H329" s="187"/>
      <c r="I329" s="147"/>
      <c r="J329" s="187"/>
      <c r="K329" s="187"/>
      <c r="L329" s="32"/>
      <c r="M329" s="148"/>
      <c r="N329" s="149"/>
      <c r="O329" s="52"/>
      <c r="P329" s="52"/>
      <c r="Q329" s="52"/>
      <c r="R329" s="52"/>
      <c r="S329" s="52"/>
      <c r="T329" s="53"/>
      <c r="U329" s="187"/>
      <c r="V329" s="187"/>
      <c r="W329" s="187"/>
      <c r="X329" s="187"/>
      <c r="Y329" s="187"/>
      <c r="Z329" s="187"/>
      <c r="AA329" s="187"/>
      <c r="AB329" s="187"/>
      <c r="AC329" s="187"/>
      <c r="AD329" s="187"/>
      <c r="AE329" s="187"/>
      <c r="AT329" s="16" t="s">
        <v>123</v>
      </c>
      <c r="AU329" s="16" t="s">
        <v>76</v>
      </c>
    </row>
    <row r="330" spans="1:65" s="2" customFormat="1">
      <c r="A330" s="187"/>
      <c r="B330" s="32"/>
      <c r="C330" s="187"/>
      <c r="D330" s="150" t="s">
        <v>125</v>
      </c>
      <c r="E330" s="187"/>
      <c r="F330" s="151" t="s">
        <v>580</v>
      </c>
      <c r="G330" s="187"/>
      <c r="H330" s="187"/>
      <c r="I330" s="147"/>
      <c r="J330" s="187"/>
      <c r="K330" s="187"/>
      <c r="L330" s="32"/>
      <c r="M330" s="148"/>
      <c r="N330" s="149"/>
      <c r="O330" s="52"/>
      <c r="P330" s="52"/>
      <c r="Q330" s="52"/>
      <c r="R330" s="52"/>
      <c r="S330" s="52"/>
      <c r="T330" s="53"/>
      <c r="U330" s="187"/>
      <c r="V330" s="187"/>
      <c r="W330" s="187"/>
      <c r="X330" s="187"/>
      <c r="Y330" s="187"/>
      <c r="Z330" s="187"/>
      <c r="AA330" s="187"/>
      <c r="AB330" s="187"/>
      <c r="AC330" s="187"/>
      <c r="AD330" s="187"/>
      <c r="AE330" s="187"/>
      <c r="AT330" s="16" t="s">
        <v>125</v>
      </c>
      <c r="AU330" s="16" t="s">
        <v>76</v>
      </c>
    </row>
    <row r="331" spans="1:65" s="2" customFormat="1" ht="24.2" customHeight="1">
      <c r="A331" s="187"/>
      <c r="B331" s="131"/>
      <c r="C331" s="132" t="s">
        <v>587</v>
      </c>
      <c r="D331" s="132" t="s">
        <v>116</v>
      </c>
      <c r="E331" s="133" t="s">
        <v>582</v>
      </c>
      <c r="F331" s="134" t="s">
        <v>583</v>
      </c>
      <c r="G331" s="135" t="s">
        <v>119</v>
      </c>
      <c r="H331" s="136">
        <v>18.036000000000001</v>
      </c>
      <c r="I331" s="137"/>
      <c r="J331" s="138">
        <f>ROUND(I331*H331,2)</f>
        <v>0</v>
      </c>
      <c r="K331" s="134" t="s">
        <v>120</v>
      </c>
      <c r="L331" s="32"/>
      <c r="M331" s="139" t="s">
        <v>3</v>
      </c>
      <c r="N331" s="140" t="s">
        <v>40</v>
      </c>
      <c r="O331" s="52"/>
      <c r="P331" s="141">
        <f>O331*H331</f>
        <v>0</v>
      </c>
      <c r="Q331" s="141">
        <v>1.4499999999999999E-3</v>
      </c>
      <c r="R331" s="141">
        <f>Q331*H331</f>
        <v>2.61522E-2</v>
      </c>
      <c r="S331" s="141">
        <v>0</v>
      </c>
      <c r="T331" s="142">
        <f>S331*H331</f>
        <v>0</v>
      </c>
      <c r="U331" s="187"/>
      <c r="V331" s="187"/>
      <c r="W331" s="187"/>
      <c r="X331" s="187"/>
      <c r="Y331" s="187"/>
      <c r="Z331" s="187"/>
      <c r="AA331" s="187"/>
      <c r="AB331" s="187"/>
      <c r="AC331" s="187"/>
      <c r="AD331" s="187"/>
      <c r="AE331" s="187"/>
      <c r="AR331" s="143" t="s">
        <v>207</v>
      </c>
      <c r="AT331" s="143" t="s">
        <v>116</v>
      </c>
      <c r="AU331" s="143" t="s">
        <v>76</v>
      </c>
      <c r="AY331" s="16" t="s">
        <v>113</v>
      </c>
      <c r="BE331" s="144">
        <f>IF(N331="základní",J331,0)</f>
        <v>0</v>
      </c>
      <c r="BF331" s="144">
        <f>IF(N331="snížená",J331,0)</f>
        <v>0</v>
      </c>
      <c r="BG331" s="144">
        <f>IF(N331="zákl. přenesená",J331,0)</f>
        <v>0</v>
      </c>
      <c r="BH331" s="144">
        <f>IF(N331="sníž. přenesená",J331,0)</f>
        <v>0</v>
      </c>
      <c r="BI331" s="144">
        <f>IF(N331="nulová",J331,0)</f>
        <v>0</v>
      </c>
      <c r="BJ331" s="16" t="s">
        <v>74</v>
      </c>
      <c r="BK331" s="144">
        <f>ROUND(I331*H331,2)</f>
        <v>0</v>
      </c>
      <c r="BL331" s="16" t="s">
        <v>207</v>
      </c>
      <c r="BM331" s="143" t="s">
        <v>584</v>
      </c>
    </row>
    <row r="332" spans="1:65" s="2" customFormat="1" ht="19.5">
      <c r="A332" s="187"/>
      <c r="B332" s="32"/>
      <c r="C332" s="187"/>
      <c r="D332" s="145" t="s">
        <v>123</v>
      </c>
      <c r="E332" s="187"/>
      <c r="F332" s="146" t="s">
        <v>585</v>
      </c>
      <c r="G332" s="187"/>
      <c r="H332" s="187"/>
      <c r="I332" s="147"/>
      <c r="J332" s="187"/>
      <c r="K332" s="187"/>
      <c r="L332" s="32"/>
      <c r="M332" s="148"/>
      <c r="N332" s="149"/>
      <c r="O332" s="52"/>
      <c r="P332" s="52"/>
      <c r="Q332" s="52"/>
      <c r="R332" s="52"/>
      <c r="S332" s="52"/>
      <c r="T332" s="53"/>
      <c r="U332" s="187"/>
      <c r="V332" s="187"/>
      <c r="W332" s="187"/>
      <c r="X332" s="187"/>
      <c r="Y332" s="187"/>
      <c r="Z332" s="187"/>
      <c r="AA332" s="187"/>
      <c r="AB332" s="187"/>
      <c r="AC332" s="187"/>
      <c r="AD332" s="187"/>
      <c r="AE332" s="187"/>
      <c r="AT332" s="16" t="s">
        <v>123</v>
      </c>
      <c r="AU332" s="16" t="s">
        <v>76</v>
      </c>
    </row>
    <row r="333" spans="1:65" s="2" customFormat="1">
      <c r="A333" s="187"/>
      <c r="B333" s="32"/>
      <c r="C333" s="187"/>
      <c r="D333" s="150" t="s">
        <v>125</v>
      </c>
      <c r="E333" s="187"/>
      <c r="F333" s="151" t="s">
        <v>586</v>
      </c>
      <c r="G333" s="187"/>
      <c r="H333" s="187"/>
      <c r="I333" s="147"/>
      <c r="J333" s="187"/>
      <c r="K333" s="187"/>
      <c r="L333" s="32"/>
      <c r="M333" s="148"/>
      <c r="N333" s="149"/>
      <c r="O333" s="52"/>
      <c r="P333" s="52"/>
      <c r="Q333" s="52"/>
      <c r="R333" s="52"/>
      <c r="S333" s="52"/>
      <c r="T333" s="53"/>
      <c r="U333" s="187"/>
      <c r="V333" s="187"/>
      <c r="W333" s="187"/>
      <c r="X333" s="187"/>
      <c r="Y333" s="187"/>
      <c r="Z333" s="187"/>
      <c r="AA333" s="187"/>
      <c r="AB333" s="187"/>
      <c r="AC333" s="187"/>
      <c r="AD333" s="187"/>
      <c r="AE333" s="187"/>
      <c r="AT333" s="16" t="s">
        <v>125</v>
      </c>
      <c r="AU333" s="16" t="s">
        <v>76</v>
      </c>
    </row>
    <row r="334" spans="1:65" s="2" customFormat="1" ht="33" customHeight="1">
      <c r="A334" s="187"/>
      <c r="B334" s="131"/>
      <c r="C334" s="132" t="s">
        <v>594</v>
      </c>
      <c r="D334" s="132" t="s">
        <v>116</v>
      </c>
      <c r="E334" s="133" t="s">
        <v>588</v>
      </c>
      <c r="F334" s="134" t="s">
        <v>589</v>
      </c>
      <c r="G334" s="135" t="s">
        <v>119</v>
      </c>
      <c r="H334" s="136">
        <v>18.036000000000001</v>
      </c>
      <c r="I334" s="137"/>
      <c r="J334" s="138">
        <f>ROUND(I334*H334,2)</f>
        <v>0</v>
      </c>
      <c r="K334" s="134" t="s">
        <v>120</v>
      </c>
      <c r="L334" s="32"/>
      <c r="M334" s="139" t="s">
        <v>3</v>
      </c>
      <c r="N334" s="140" t="s">
        <v>40</v>
      </c>
      <c r="O334" s="52"/>
      <c r="P334" s="141">
        <f>O334*H334</f>
        <v>0</v>
      </c>
      <c r="Q334" s="141">
        <v>8.9700000000000005E-3</v>
      </c>
      <c r="R334" s="141">
        <f>Q334*H334</f>
        <v>0.16178292000000002</v>
      </c>
      <c r="S334" s="141">
        <v>0</v>
      </c>
      <c r="T334" s="142">
        <f>S334*H334</f>
        <v>0</v>
      </c>
      <c r="U334" s="187"/>
      <c r="V334" s="187"/>
      <c r="W334" s="187"/>
      <c r="X334" s="187"/>
      <c r="Y334" s="187"/>
      <c r="Z334" s="187"/>
      <c r="AA334" s="187"/>
      <c r="AB334" s="187"/>
      <c r="AC334" s="187"/>
      <c r="AD334" s="187"/>
      <c r="AE334" s="187"/>
      <c r="AR334" s="143" t="s">
        <v>207</v>
      </c>
      <c r="AT334" s="143" t="s">
        <v>116</v>
      </c>
      <c r="AU334" s="143" t="s">
        <v>76</v>
      </c>
      <c r="AY334" s="16" t="s">
        <v>113</v>
      </c>
      <c r="BE334" s="144">
        <f>IF(N334="základní",J334,0)</f>
        <v>0</v>
      </c>
      <c r="BF334" s="144">
        <f>IF(N334="snížená",J334,0)</f>
        <v>0</v>
      </c>
      <c r="BG334" s="144">
        <f>IF(N334="zákl. přenesená",J334,0)</f>
        <v>0</v>
      </c>
      <c r="BH334" s="144">
        <f>IF(N334="sníž. přenesená",J334,0)</f>
        <v>0</v>
      </c>
      <c r="BI334" s="144">
        <f>IF(N334="nulová",J334,0)</f>
        <v>0</v>
      </c>
      <c r="BJ334" s="16" t="s">
        <v>74</v>
      </c>
      <c r="BK334" s="144">
        <f>ROUND(I334*H334,2)</f>
        <v>0</v>
      </c>
      <c r="BL334" s="16" t="s">
        <v>207</v>
      </c>
      <c r="BM334" s="143" t="s">
        <v>590</v>
      </c>
    </row>
    <row r="335" spans="1:65" s="2" customFormat="1" ht="19.5">
      <c r="A335" s="187"/>
      <c r="B335" s="32"/>
      <c r="C335" s="187"/>
      <c r="D335" s="145" t="s">
        <v>123</v>
      </c>
      <c r="E335" s="187"/>
      <c r="F335" s="146" t="s">
        <v>591</v>
      </c>
      <c r="G335" s="187"/>
      <c r="H335" s="187"/>
      <c r="I335" s="147"/>
      <c r="J335" s="187"/>
      <c r="K335" s="187"/>
      <c r="L335" s="32"/>
      <c r="M335" s="148"/>
      <c r="N335" s="149"/>
      <c r="O335" s="52"/>
      <c r="P335" s="52"/>
      <c r="Q335" s="52"/>
      <c r="R335" s="52"/>
      <c r="S335" s="52"/>
      <c r="T335" s="53"/>
      <c r="U335" s="187"/>
      <c r="V335" s="187"/>
      <c r="W335" s="187"/>
      <c r="X335" s="187"/>
      <c r="Y335" s="187"/>
      <c r="Z335" s="187"/>
      <c r="AA335" s="187"/>
      <c r="AB335" s="187"/>
      <c r="AC335" s="187"/>
      <c r="AD335" s="187"/>
      <c r="AE335" s="187"/>
      <c r="AT335" s="16" t="s">
        <v>123</v>
      </c>
      <c r="AU335" s="16" t="s">
        <v>76</v>
      </c>
    </row>
    <row r="336" spans="1:65" s="2" customFormat="1">
      <c r="A336" s="187"/>
      <c r="B336" s="32"/>
      <c r="C336" s="187"/>
      <c r="D336" s="150" t="s">
        <v>125</v>
      </c>
      <c r="E336" s="187"/>
      <c r="F336" s="151" t="s">
        <v>592</v>
      </c>
      <c r="G336" s="187"/>
      <c r="H336" s="187"/>
      <c r="I336" s="147"/>
      <c r="J336" s="187"/>
      <c r="K336" s="187"/>
      <c r="L336" s="32"/>
      <c r="M336" s="148"/>
      <c r="N336" s="149"/>
      <c r="O336" s="52"/>
      <c r="P336" s="52"/>
      <c r="Q336" s="52"/>
      <c r="R336" s="52"/>
      <c r="S336" s="52"/>
      <c r="T336" s="53"/>
      <c r="U336" s="187"/>
      <c r="V336" s="187"/>
      <c r="W336" s="187"/>
      <c r="X336" s="187"/>
      <c r="Y336" s="187"/>
      <c r="Z336" s="187"/>
      <c r="AA336" s="187"/>
      <c r="AB336" s="187"/>
      <c r="AC336" s="187"/>
      <c r="AD336" s="187"/>
      <c r="AE336" s="187"/>
      <c r="AT336" s="16" t="s">
        <v>125</v>
      </c>
      <c r="AU336" s="16" t="s">
        <v>76</v>
      </c>
    </row>
    <row r="337" spans="1:65" s="2" customFormat="1" ht="19.5">
      <c r="A337" s="187"/>
      <c r="B337" s="32"/>
      <c r="C337" s="187"/>
      <c r="D337" s="145" t="s">
        <v>529</v>
      </c>
      <c r="E337" s="187"/>
      <c r="F337" s="170" t="s">
        <v>593</v>
      </c>
      <c r="G337" s="187"/>
      <c r="H337" s="187"/>
      <c r="I337" s="147"/>
      <c r="J337" s="187"/>
      <c r="K337" s="187"/>
      <c r="L337" s="32"/>
      <c r="M337" s="148"/>
      <c r="N337" s="149"/>
      <c r="O337" s="52"/>
      <c r="P337" s="52"/>
      <c r="Q337" s="52"/>
      <c r="R337" s="52"/>
      <c r="S337" s="52"/>
      <c r="T337" s="53"/>
      <c r="U337" s="187"/>
      <c r="V337" s="187"/>
      <c r="W337" s="187"/>
      <c r="X337" s="187"/>
      <c r="Y337" s="187"/>
      <c r="Z337" s="187"/>
      <c r="AA337" s="187"/>
      <c r="AB337" s="187"/>
      <c r="AC337" s="187"/>
      <c r="AD337" s="187"/>
      <c r="AE337" s="187"/>
      <c r="AT337" s="16" t="s">
        <v>529</v>
      </c>
      <c r="AU337" s="16" t="s">
        <v>76</v>
      </c>
    </row>
    <row r="338" spans="1:65" s="2" customFormat="1" ht="24.2" customHeight="1">
      <c r="A338" s="187"/>
      <c r="B338" s="131"/>
      <c r="C338" s="160" t="s">
        <v>599</v>
      </c>
      <c r="D338" s="160" t="s">
        <v>381</v>
      </c>
      <c r="E338" s="161" t="s">
        <v>595</v>
      </c>
      <c r="F338" s="162" t="s">
        <v>596</v>
      </c>
      <c r="G338" s="163" t="s">
        <v>119</v>
      </c>
      <c r="H338" s="164">
        <v>20.741</v>
      </c>
      <c r="I338" s="165"/>
      <c r="J338" s="166">
        <f>ROUND(I338*H338,2)</f>
        <v>0</v>
      </c>
      <c r="K338" s="162" t="s">
        <v>120</v>
      </c>
      <c r="L338" s="167"/>
      <c r="M338" s="168" t="s">
        <v>3</v>
      </c>
      <c r="N338" s="169" t="s">
        <v>40</v>
      </c>
      <c r="O338" s="52"/>
      <c r="P338" s="141">
        <f>O338*H338</f>
        <v>0</v>
      </c>
      <c r="Q338" s="141">
        <v>1.8409999999999999E-2</v>
      </c>
      <c r="R338" s="141">
        <f>Q338*H338</f>
        <v>0.38184181</v>
      </c>
      <c r="S338" s="141">
        <v>0</v>
      </c>
      <c r="T338" s="142">
        <f>S338*H338</f>
        <v>0</v>
      </c>
      <c r="U338" s="187"/>
      <c r="V338" s="187"/>
      <c r="W338" s="187"/>
      <c r="X338" s="187"/>
      <c r="Y338" s="187"/>
      <c r="Z338" s="187"/>
      <c r="AA338" s="187"/>
      <c r="AB338" s="187"/>
      <c r="AC338" s="187"/>
      <c r="AD338" s="187"/>
      <c r="AE338" s="187"/>
      <c r="AR338" s="143" t="s">
        <v>323</v>
      </c>
      <c r="AT338" s="143" t="s">
        <v>381</v>
      </c>
      <c r="AU338" s="143" t="s">
        <v>76</v>
      </c>
      <c r="AY338" s="16" t="s">
        <v>113</v>
      </c>
      <c r="BE338" s="144">
        <f>IF(N338="základní",J338,0)</f>
        <v>0</v>
      </c>
      <c r="BF338" s="144">
        <f>IF(N338="snížená",J338,0)</f>
        <v>0</v>
      </c>
      <c r="BG338" s="144">
        <f>IF(N338="zákl. přenesená",J338,0)</f>
        <v>0</v>
      </c>
      <c r="BH338" s="144">
        <f>IF(N338="sníž. přenesená",J338,0)</f>
        <v>0</v>
      </c>
      <c r="BI338" s="144">
        <f>IF(N338="nulová",J338,0)</f>
        <v>0</v>
      </c>
      <c r="BJ338" s="16" t="s">
        <v>74</v>
      </c>
      <c r="BK338" s="144">
        <f>ROUND(I338*H338,2)</f>
        <v>0</v>
      </c>
      <c r="BL338" s="16" t="s">
        <v>207</v>
      </c>
      <c r="BM338" s="143" t="s">
        <v>597</v>
      </c>
    </row>
    <row r="339" spans="1:65" s="2" customFormat="1" ht="19.5">
      <c r="A339" s="187"/>
      <c r="B339" s="32"/>
      <c r="C339" s="187"/>
      <c r="D339" s="145" t="s">
        <v>123</v>
      </c>
      <c r="E339" s="187"/>
      <c r="F339" s="146" t="s">
        <v>596</v>
      </c>
      <c r="G339" s="187"/>
      <c r="H339" s="187"/>
      <c r="I339" s="147"/>
      <c r="J339" s="187"/>
      <c r="K339" s="187"/>
      <c r="L339" s="32"/>
      <c r="M339" s="148"/>
      <c r="N339" s="149"/>
      <c r="O339" s="52"/>
      <c r="P339" s="52"/>
      <c r="Q339" s="52"/>
      <c r="R339" s="52"/>
      <c r="S339" s="52"/>
      <c r="T339" s="53"/>
      <c r="U339" s="187"/>
      <c r="V339" s="187"/>
      <c r="W339" s="187"/>
      <c r="X339" s="187"/>
      <c r="Y339" s="187"/>
      <c r="Z339" s="187"/>
      <c r="AA339" s="187"/>
      <c r="AB339" s="187"/>
      <c r="AC339" s="187"/>
      <c r="AD339" s="187"/>
      <c r="AE339" s="187"/>
      <c r="AT339" s="16" t="s">
        <v>123</v>
      </c>
      <c r="AU339" s="16" t="s">
        <v>76</v>
      </c>
    </row>
    <row r="340" spans="1:65" s="13" customFormat="1">
      <c r="B340" s="152"/>
      <c r="D340" s="145" t="s">
        <v>127</v>
      </c>
      <c r="F340" s="154" t="s">
        <v>698</v>
      </c>
      <c r="H340" s="155">
        <v>20.741</v>
      </c>
      <c r="I340" s="156"/>
      <c r="L340" s="152"/>
      <c r="M340" s="157"/>
      <c r="N340" s="158"/>
      <c r="O340" s="158"/>
      <c r="P340" s="158"/>
      <c r="Q340" s="158"/>
      <c r="R340" s="158"/>
      <c r="S340" s="158"/>
      <c r="T340" s="159"/>
      <c r="AT340" s="153" t="s">
        <v>127</v>
      </c>
      <c r="AU340" s="153" t="s">
        <v>76</v>
      </c>
      <c r="AV340" s="13" t="s">
        <v>76</v>
      </c>
      <c r="AW340" s="13" t="s">
        <v>4</v>
      </c>
      <c r="AX340" s="13" t="s">
        <v>74</v>
      </c>
      <c r="AY340" s="153" t="s">
        <v>113</v>
      </c>
    </row>
    <row r="341" spans="1:65" s="2" customFormat="1" ht="24.2" customHeight="1">
      <c r="A341" s="187"/>
      <c r="B341" s="131"/>
      <c r="C341" s="132" t="s">
        <v>606</v>
      </c>
      <c r="D341" s="132" t="s">
        <v>116</v>
      </c>
      <c r="E341" s="133" t="s">
        <v>600</v>
      </c>
      <c r="F341" s="134" t="s">
        <v>601</v>
      </c>
      <c r="G341" s="135" t="s">
        <v>277</v>
      </c>
      <c r="H341" s="136">
        <v>16</v>
      </c>
      <c r="I341" s="137"/>
      <c r="J341" s="138">
        <f>ROUND(I341*H341,2)</f>
        <v>0</v>
      </c>
      <c r="K341" s="134" t="s">
        <v>120</v>
      </c>
      <c r="L341" s="32"/>
      <c r="M341" s="139" t="s">
        <v>3</v>
      </c>
      <c r="N341" s="140" t="s">
        <v>40</v>
      </c>
      <c r="O341" s="52"/>
      <c r="P341" s="141">
        <f>O341*H341</f>
        <v>0</v>
      </c>
      <c r="Q341" s="141">
        <v>2.0000000000000001E-4</v>
      </c>
      <c r="R341" s="141">
        <f>Q341*H341</f>
        <v>3.2000000000000002E-3</v>
      </c>
      <c r="S341" s="141">
        <v>0</v>
      </c>
      <c r="T341" s="142">
        <f>S341*H341</f>
        <v>0</v>
      </c>
      <c r="U341" s="187"/>
      <c r="V341" s="187"/>
      <c r="W341" s="187"/>
      <c r="X341" s="187"/>
      <c r="Y341" s="187"/>
      <c r="Z341" s="187"/>
      <c r="AA341" s="187"/>
      <c r="AB341" s="187"/>
      <c r="AC341" s="187"/>
      <c r="AD341" s="187"/>
      <c r="AE341" s="187"/>
      <c r="AR341" s="143" t="s">
        <v>207</v>
      </c>
      <c r="AT341" s="143" t="s">
        <v>116</v>
      </c>
      <c r="AU341" s="143" t="s">
        <v>76</v>
      </c>
      <c r="AY341" s="16" t="s">
        <v>113</v>
      </c>
      <c r="BE341" s="144">
        <f>IF(N341="základní",J341,0)</f>
        <v>0</v>
      </c>
      <c r="BF341" s="144">
        <f>IF(N341="snížená",J341,0)</f>
        <v>0</v>
      </c>
      <c r="BG341" s="144">
        <f>IF(N341="zákl. přenesená",J341,0)</f>
        <v>0</v>
      </c>
      <c r="BH341" s="144">
        <f>IF(N341="sníž. přenesená",J341,0)</f>
        <v>0</v>
      </c>
      <c r="BI341" s="144">
        <f>IF(N341="nulová",J341,0)</f>
        <v>0</v>
      </c>
      <c r="BJ341" s="16" t="s">
        <v>74</v>
      </c>
      <c r="BK341" s="144">
        <f>ROUND(I341*H341,2)</f>
        <v>0</v>
      </c>
      <c r="BL341" s="16" t="s">
        <v>207</v>
      </c>
      <c r="BM341" s="143" t="s">
        <v>602</v>
      </c>
    </row>
    <row r="342" spans="1:65" s="2" customFormat="1" ht="19.5">
      <c r="A342" s="187"/>
      <c r="B342" s="32"/>
      <c r="C342" s="187"/>
      <c r="D342" s="145" t="s">
        <v>123</v>
      </c>
      <c r="E342" s="187"/>
      <c r="F342" s="146" t="s">
        <v>603</v>
      </c>
      <c r="G342" s="187"/>
      <c r="H342" s="187"/>
      <c r="I342" s="147"/>
      <c r="J342" s="187"/>
      <c r="K342" s="187"/>
      <c r="L342" s="32"/>
      <c r="M342" s="148"/>
      <c r="N342" s="149"/>
      <c r="O342" s="52"/>
      <c r="P342" s="52"/>
      <c r="Q342" s="52"/>
      <c r="R342" s="52"/>
      <c r="S342" s="52"/>
      <c r="T342" s="53"/>
      <c r="U342" s="187"/>
      <c r="V342" s="187"/>
      <c r="W342" s="187"/>
      <c r="X342" s="187"/>
      <c r="Y342" s="187"/>
      <c r="Z342" s="187"/>
      <c r="AA342" s="187"/>
      <c r="AB342" s="187"/>
      <c r="AC342" s="187"/>
      <c r="AD342" s="187"/>
      <c r="AE342" s="187"/>
      <c r="AT342" s="16" t="s">
        <v>123</v>
      </c>
      <c r="AU342" s="16" t="s">
        <v>76</v>
      </c>
    </row>
    <row r="343" spans="1:65" s="2" customFormat="1">
      <c r="A343" s="187"/>
      <c r="B343" s="32"/>
      <c r="C343" s="187"/>
      <c r="D343" s="150" t="s">
        <v>125</v>
      </c>
      <c r="E343" s="187"/>
      <c r="F343" s="151" t="s">
        <v>604</v>
      </c>
      <c r="G343" s="187"/>
      <c r="H343" s="187"/>
      <c r="I343" s="147"/>
      <c r="J343" s="187"/>
      <c r="K343" s="187"/>
      <c r="L343" s="32"/>
      <c r="M343" s="148"/>
      <c r="N343" s="149"/>
      <c r="O343" s="52"/>
      <c r="P343" s="52"/>
      <c r="Q343" s="52"/>
      <c r="R343" s="52"/>
      <c r="S343" s="52"/>
      <c r="T343" s="53"/>
      <c r="U343" s="187"/>
      <c r="V343" s="187"/>
      <c r="W343" s="187"/>
      <c r="X343" s="187"/>
      <c r="Y343" s="187"/>
      <c r="Z343" s="187"/>
      <c r="AA343" s="187"/>
      <c r="AB343" s="187"/>
      <c r="AC343" s="187"/>
      <c r="AD343" s="187"/>
      <c r="AE343" s="187"/>
      <c r="AT343" s="16" t="s">
        <v>125</v>
      </c>
      <c r="AU343" s="16" t="s">
        <v>76</v>
      </c>
    </row>
    <row r="344" spans="1:65" s="13" customFormat="1">
      <c r="B344" s="152"/>
      <c r="D344" s="145" t="s">
        <v>127</v>
      </c>
      <c r="E344" s="153" t="s">
        <v>3</v>
      </c>
      <c r="F344" s="154" t="s">
        <v>699</v>
      </c>
      <c r="H344" s="155">
        <v>16</v>
      </c>
      <c r="I344" s="156"/>
      <c r="L344" s="152"/>
      <c r="M344" s="157"/>
      <c r="N344" s="158"/>
      <c r="O344" s="158"/>
      <c r="P344" s="158"/>
      <c r="Q344" s="158"/>
      <c r="R344" s="158"/>
      <c r="S344" s="158"/>
      <c r="T344" s="159"/>
      <c r="AT344" s="153" t="s">
        <v>127</v>
      </c>
      <c r="AU344" s="153" t="s">
        <v>76</v>
      </c>
      <c r="AV344" s="13" t="s">
        <v>76</v>
      </c>
      <c r="AW344" s="13" t="s">
        <v>31</v>
      </c>
      <c r="AX344" s="13" t="s">
        <v>74</v>
      </c>
      <c r="AY344" s="153" t="s">
        <v>113</v>
      </c>
    </row>
    <row r="345" spans="1:65" s="2" customFormat="1" ht="16.5" customHeight="1">
      <c r="A345" s="187"/>
      <c r="B345" s="131"/>
      <c r="C345" s="160" t="s">
        <v>611</v>
      </c>
      <c r="D345" s="160" t="s">
        <v>381</v>
      </c>
      <c r="E345" s="161" t="s">
        <v>607</v>
      </c>
      <c r="F345" s="162" t="s">
        <v>608</v>
      </c>
      <c r="G345" s="163" t="s">
        <v>277</v>
      </c>
      <c r="H345" s="164">
        <v>18.399999999999999</v>
      </c>
      <c r="I345" s="165"/>
      <c r="J345" s="166">
        <f>ROUND(I345*H345,2)</f>
        <v>0</v>
      </c>
      <c r="K345" s="162" t="s">
        <v>120</v>
      </c>
      <c r="L345" s="167"/>
      <c r="M345" s="168" t="s">
        <v>3</v>
      </c>
      <c r="N345" s="169" t="s">
        <v>40</v>
      </c>
      <c r="O345" s="52"/>
      <c r="P345" s="141">
        <f>O345*H345</f>
        <v>0</v>
      </c>
      <c r="Q345" s="141">
        <v>2.9999999999999997E-4</v>
      </c>
      <c r="R345" s="141">
        <f>Q345*H345</f>
        <v>5.5199999999999989E-3</v>
      </c>
      <c r="S345" s="141">
        <v>0</v>
      </c>
      <c r="T345" s="142">
        <f>S345*H345</f>
        <v>0</v>
      </c>
      <c r="U345" s="187"/>
      <c r="V345" s="187"/>
      <c r="W345" s="187"/>
      <c r="X345" s="187"/>
      <c r="Y345" s="187"/>
      <c r="Z345" s="187"/>
      <c r="AA345" s="187"/>
      <c r="AB345" s="187"/>
      <c r="AC345" s="187"/>
      <c r="AD345" s="187"/>
      <c r="AE345" s="187"/>
      <c r="AR345" s="143" t="s">
        <v>323</v>
      </c>
      <c r="AT345" s="143" t="s">
        <v>381</v>
      </c>
      <c r="AU345" s="143" t="s">
        <v>76</v>
      </c>
      <c r="AY345" s="16" t="s">
        <v>113</v>
      </c>
      <c r="BE345" s="144">
        <f>IF(N345="základní",J345,0)</f>
        <v>0</v>
      </c>
      <c r="BF345" s="144">
        <f>IF(N345="snížená",J345,0)</f>
        <v>0</v>
      </c>
      <c r="BG345" s="144">
        <f>IF(N345="zákl. přenesená",J345,0)</f>
        <v>0</v>
      </c>
      <c r="BH345" s="144">
        <f>IF(N345="sníž. přenesená",J345,0)</f>
        <v>0</v>
      </c>
      <c r="BI345" s="144">
        <f>IF(N345="nulová",J345,0)</f>
        <v>0</v>
      </c>
      <c r="BJ345" s="16" t="s">
        <v>74</v>
      </c>
      <c r="BK345" s="144">
        <f>ROUND(I345*H345,2)</f>
        <v>0</v>
      </c>
      <c r="BL345" s="16" t="s">
        <v>207</v>
      </c>
      <c r="BM345" s="143" t="s">
        <v>609</v>
      </c>
    </row>
    <row r="346" spans="1:65" s="2" customFormat="1">
      <c r="A346" s="187"/>
      <c r="B346" s="32"/>
      <c r="C346" s="187"/>
      <c r="D346" s="145" t="s">
        <v>123</v>
      </c>
      <c r="E346" s="187"/>
      <c r="F346" s="146" t="s">
        <v>608</v>
      </c>
      <c r="G346" s="187"/>
      <c r="H346" s="187"/>
      <c r="I346" s="147"/>
      <c r="J346" s="187"/>
      <c r="K346" s="187"/>
      <c r="L346" s="32"/>
      <c r="M346" s="148"/>
      <c r="N346" s="149"/>
      <c r="O346" s="52"/>
      <c r="P346" s="52"/>
      <c r="Q346" s="52"/>
      <c r="R346" s="52"/>
      <c r="S346" s="52"/>
      <c r="T346" s="53"/>
      <c r="U346" s="187"/>
      <c r="V346" s="187"/>
      <c r="W346" s="187"/>
      <c r="X346" s="187"/>
      <c r="Y346" s="187"/>
      <c r="Z346" s="187"/>
      <c r="AA346" s="187"/>
      <c r="AB346" s="187"/>
      <c r="AC346" s="187"/>
      <c r="AD346" s="187"/>
      <c r="AE346" s="187"/>
      <c r="AT346" s="16" t="s">
        <v>123</v>
      </c>
      <c r="AU346" s="16" t="s">
        <v>76</v>
      </c>
    </row>
    <row r="347" spans="1:65" s="13" customFormat="1">
      <c r="B347" s="152"/>
      <c r="D347" s="145" t="s">
        <v>127</v>
      </c>
      <c r="F347" s="154" t="s">
        <v>700</v>
      </c>
      <c r="H347" s="155">
        <v>18.399999999999999</v>
      </c>
      <c r="I347" s="156"/>
      <c r="L347" s="152"/>
      <c r="M347" s="157"/>
      <c r="N347" s="158"/>
      <c r="O347" s="158"/>
      <c r="P347" s="158"/>
      <c r="Q347" s="158"/>
      <c r="R347" s="158"/>
      <c r="S347" s="158"/>
      <c r="T347" s="159"/>
      <c r="AT347" s="153" t="s">
        <v>127</v>
      </c>
      <c r="AU347" s="153" t="s">
        <v>76</v>
      </c>
      <c r="AV347" s="13" t="s">
        <v>76</v>
      </c>
      <c r="AW347" s="13" t="s">
        <v>4</v>
      </c>
      <c r="AX347" s="13" t="s">
        <v>74</v>
      </c>
      <c r="AY347" s="153" t="s">
        <v>113</v>
      </c>
    </row>
    <row r="348" spans="1:65" s="2" customFormat="1" ht="24.2" customHeight="1">
      <c r="A348" s="187"/>
      <c r="B348" s="131"/>
      <c r="C348" s="132" t="s">
        <v>618</v>
      </c>
      <c r="D348" s="132" t="s">
        <v>116</v>
      </c>
      <c r="E348" s="133" t="s">
        <v>612</v>
      </c>
      <c r="F348" s="134" t="s">
        <v>613</v>
      </c>
      <c r="G348" s="135" t="s">
        <v>277</v>
      </c>
      <c r="H348" s="136">
        <v>9</v>
      </c>
      <c r="I348" s="137"/>
      <c r="J348" s="138">
        <f>ROUND(I348*H348,2)</f>
        <v>0</v>
      </c>
      <c r="K348" s="134" t="s">
        <v>120</v>
      </c>
      <c r="L348" s="32"/>
      <c r="M348" s="139" t="s">
        <v>3</v>
      </c>
      <c r="N348" s="140" t="s">
        <v>40</v>
      </c>
      <c r="O348" s="52"/>
      <c r="P348" s="141">
        <f>O348*H348</f>
        <v>0</v>
      </c>
      <c r="Q348" s="141">
        <v>1.8000000000000001E-4</v>
      </c>
      <c r="R348" s="141">
        <f>Q348*H348</f>
        <v>1.6200000000000001E-3</v>
      </c>
      <c r="S348" s="141">
        <v>0</v>
      </c>
      <c r="T348" s="142">
        <f>S348*H348</f>
        <v>0</v>
      </c>
      <c r="U348" s="187"/>
      <c r="V348" s="187"/>
      <c r="W348" s="187"/>
      <c r="X348" s="187"/>
      <c r="Y348" s="187"/>
      <c r="Z348" s="187"/>
      <c r="AA348" s="187"/>
      <c r="AB348" s="187"/>
      <c r="AC348" s="187"/>
      <c r="AD348" s="187"/>
      <c r="AE348" s="187"/>
      <c r="AR348" s="143" t="s">
        <v>207</v>
      </c>
      <c r="AT348" s="143" t="s">
        <v>116</v>
      </c>
      <c r="AU348" s="143" t="s">
        <v>76</v>
      </c>
      <c r="AY348" s="16" t="s">
        <v>113</v>
      </c>
      <c r="BE348" s="144">
        <f>IF(N348="základní",J348,0)</f>
        <v>0</v>
      </c>
      <c r="BF348" s="144">
        <f>IF(N348="snížená",J348,0)</f>
        <v>0</v>
      </c>
      <c r="BG348" s="144">
        <f>IF(N348="zákl. přenesená",J348,0)</f>
        <v>0</v>
      </c>
      <c r="BH348" s="144">
        <f>IF(N348="sníž. přenesená",J348,0)</f>
        <v>0</v>
      </c>
      <c r="BI348" s="144">
        <f>IF(N348="nulová",J348,0)</f>
        <v>0</v>
      </c>
      <c r="BJ348" s="16" t="s">
        <v>74</v>
      </c>
      <c r="BK348" s="144">
        <f>ROUND(I348*H348,2)</f>
        <v>0</v>
      </c>
      <c r="BL348" s="16" t="s">
        <v>207</v>
      </c>
      <c r="BM348" s="143" t="s">
        <v>614</v>
      </c>
    </row>
    <row r="349" spans="1:65" s="2" customFormat="1" ht="19.5">
      <c r="A349" s="187"/>
      <c r="B349" s="32"/>
      <c r="C349" s="187"/>
      <c r="D349" s="145" t="s">
        <v>123</v>
      </c>
      <c r="E349" s="187"/>
      <c r="F349" s="146" t="s">
        <v>615</v>
      </c>
      <c r="G349" s="187"/>
      <c r="H349" s="187"/>
      <c r="I349" s="147"/>
      <c r="J349" s="187"/>
      <c r="K349" s="187"/>
      <c r="L349" s="32"/>
      <c r="M349" s="148"/>
      <c r="N349" s="149"/>
      <c r="O349" s="52"/>
      <c r="P349" s="52"/>
      <c r="Q349" s="52"/>
      <c r="R349" s="52"/>
      <c r="S349" s="52"/>
      <c r="T349" s="53"/>
      <c r="U349" s="187"/>
      <c r="V349" s="187"/>
      <c r="W349" s="187"/>
      <c r="X349" s="187"/>
      <c r="Y349" s="187"/>
      <c r="Z349" s="187"/>
      <c r="AA349" s="187"/>
      <c r="AB349" s="187"/>
      <c r="AC349" s="187"/>
      <c r="AD349" s="187"/>
      <c r="AE349" s="187"/>
      <c r="AT349" s="16" t="s">
        <v>123</v>
      </c>
      <c r="AU349" s="16" t="s">
        <v>76</v>
      </c>
    </row>
    <row r="350" spans="1:65" s="2" customFormat="1">
      <c r="A350" s="187"/>
      <c r="B350" s="32"/>
      <c r="C350" s="187"/>
      <c r="D350" s="150" t="s">
        <v>125</v>
      </c>
      <c r="E350" s="187"/>
      <c r="F350" s="151" t="s">
        <v>616</v>
      </c>
      <c r="G350" s="187"/>
      <c r="H350" s="187"/>
      <c r="I350" s="147"/>
      <c r="J350" s="187"/>
      <c r="K350" s="187"/>
      <c r="L350" s="32"/>
      <c r="M350" s="148"/>
      <c r="N350" s="149"/>
      <c r="O350" s="52"/>
      <c r="P350" s="52"/>
      <c r="Q350" s="52"/>
      <c r="R350" s="52"/>
      <c r="S350" s="52"/>
      <c r="T350" s="53"/>
      <c r="U350" s="187"/>
      <c r="V350" s="187"/>
      <c r="W350" s="187"/>
      <c r="X350" s="187"/>
      <c r="Y350" s="187"/>
      <c r="Z350" s="187"/>
      <c r="AA350" s="187"/>
      <c r="AB350" s="187"/>
      <c r="AC350" s="187"/>
      <c r="AD350" s="187"/>
      <c r="AE350" s="187"/>
      <c r="AT350" s="16" t="s">
        <v>125</v>
      </c>
      <c r="AU350" s="16" t="s">
        <v>76</v>
      </c>
    </row>
    <row r="351" spans="1:65" s="13" customFormat="1">
      <c r="B351" s="152"/>
      <c r="D351" s="145" t="s">
        <v>127</v>
      </c>
      <c r="E351" s="153" t="s">
        <v>3</v>
      </c>
      <c r="F351" s="154" t="s">
        <v>701</v>
      </c>
      <c r="H351" s="155">
        <v>9</v>
      </c>
      <c r="I351" s="156"/>
      <c r="L351" s="152"/>
      <c r="M351" s="157"/>
      <c r="N351" s="158"/>
      <c r="O351" s="158"/>
      <c r="P351" s="158"/>
      <c r="Q351" s="158"/>
      <c r="R351" s="158"/>
      <c r="S351" s="158"/>
      <c r="T351" s="159"/>
      <c r="AT351" s="153" t="s">
        <v>127</v>
      </c>
      <c r="AU351" s="153" t="s">
        <v>76</v>
      </c>
      <c r="AV351" s="13" t="s">
        <v>76</v>
      </c>
      <c r="AW351" s="13" t="s">
        <v>31</v>
      </c>
      <c r="AX351" s="13" t="s">
        <v>74</v>
      </c>
      <c r="AY351" s="153" t="s">
        <v>113</v>
      </c>
    </row>
    <row r="352" spans="1:65" s="2" customFormat="1" ht="16.5" customHeight="1">
      <c r="A352" s="187"/>
      <c r="B352" s="131"/>
      <c r="C352" s="160" t="s">
        <v>621</v>
      </c>
      <c r="D352" s="160" t="s">
        <v>381</v>
      </c>
      <c r="E352" s="161" t="s">
        <v>607</v>
      </c>
      <c r="F352" s="162" t="s">
        <v>608</v>
      </c>
      <c r="G352" s="163" t="s">
        <v>277</v>
      </c>
      <c r="H352" s="164">
        <v>10.35</v>
      </c>
      <c r="I352" s="165"/>
      <c r="J352" s="166">
        <f>ROUND(I352*H352,2)</f>
        <v>0</v>
      </c>
      <c r="K352" s="162" t="s">
        <v>120</v>
      </c>
      <c r="L352" s="167"/>
      <c r="M352" s="168" t="s">
        <v>3</v>
      </c>
      <c r="N352" s="169" t="s">
        <v>40</v>
      </c>
      <c r="O352" s="52"/>
      <c r="P352" s="141">
        <f>O352*H352</f>
        <v>0</v>
      </c>
      <c r="Q352" s="141">
        <v>2.9999999999999997E-4</v>
      </c>
      <c r="R352" s="141">
        <f>Q352*H352</f>
        <v>3.1049999999999997E-3</v>
      </c>
      <c r="S352" s="141">
        <v>0</v>
      </c>
      <c r="T352" s="142">
        <f>S352*H352</f>
        <v>0</v>
      </c>
      <c r="U352" s="187"/>
      <c r="V352" s="187"/>
      <c r="W352" s="187"/>
      <c r="X352" s="187"/>
      <c r="Y352" s="187"/>
      <c r="Z352" s="187"/>
      <c r="AA352" s="187"/>
      <c r="AB352" s="187"/>
      <c r="AC352" s="187"/>
      <c r="AD352" s="187"/>
      <c r="AE352" s="187"/>
      <c r="AR352" s="143" t="s">
        <v>323</v>
      </c>
      <c r="AT352" s="143" t="s">
        <v>381</v>
      </c>
      <c r="AU352" s="143" t="s">
        <v>76</v>
      </c>
      <c r="AY352" s="16" t="s">
        <v>113</v>
      </c>
      <c r="BE352" s="144">
        <f>IF(N352="základní",J352,0)</f>
        <v>0</v>
      </c>
      <c r="BF352" s="144">
        <f>IF(N352="snížená",J352,0)</f>
        <v>0</v>
      </c>
      <c r="BG352" s="144">
        <f>IF(N352="zákl. přenesená",J352,0)</f>
        <v>0</v>
      </c>
      <c r="BH352" s="144">
        <f>IF(N352="sníž. přenesená",J352,0)</f>
        <v>0</v>
      </c>
      <c r="BI352" s="144">
        <f>IF(N352="nulová",J352,0)</f>
        <v>0</v>
      </c>
      <c r="BJ352" s="16" t="s">
        <v>74</v>
      </c>
      <c r="BK352" s="144">
        <f>ROUND(I352*H352,2)</f>
        <v>0</v>
      </c>
      <c r="BL352" s="16" t="s">
        <v>207</v>
      </c>
      <c r="BM352" s="143" t="s">
        <v>619</v>
      </c>
    </row>
    <row r="353" spans="1:65" s="2" customFormat="1">
      <c r="A353" s="187"/>
      <c r="B353" s="32"/>
      <c r="C353" s="187"/>
      <c r="D353" s="145" t="s">
        <v>123</v>
      </c>
      <c r="E353" s="187"/>
      <c r="F353" s="146" t="s">
        <v>608</v>
      </c>
      <c r="G353" s="187"/>
      <c r="H353" s="187"/>
      <c r="I353" s="147"/>
      <c r="J353" s="187"/>
      <c r="K353" s="187"/>
      <c r="L353" s="32"/>
      <c r="M353" s="148"/>
      <c r="N353" s="149"/>
      <c r="O353" s="52"/>
      <c r="P353" s="52"/>
      <c r="Q353" s="52"/>
      <c r="R353" s="52"/>
      <c r="S353" s="52"/>
      <c r="T353" s="53"/>
      <c r="U353" s="187"/>
      <c r="V353" s="187"/>
      <c r="W353" s="187"/>
      <c r="X353" s="187"/>
      <c r="Y353" s="187"/>
      <c r="Z353" s="187"/>
      <c r="AA353" s="187"/>
      <c r="AB353" s="187"/>
      <c r="AC353" s="187"/>
      <c r="AD353" s="187"/>
      <c r="AE353" s="187"/>
      <c r="AT353" s="16" t="s">
        <v>123</v>
      </c>
      <c r="AU353" s="16" t="s">
        <v>76</v>
      </c>
    </row>
    <row r="354" spans="1:65" s="13" customFormat="1">
      <c r="B354" s="152"/>
      <c r="D354" s="145" t="s">
        <v>127</v>
      </c>
      <c r="F354" s="154" t="s">
        <v>702</v>
      </c>
      <c r="H354" s="155">
        <v>10.35</v>
      </c>
      <c r="I354" s="156"/>
      <c r="L354" s="152"/>
      <c r="M354" s="157"/>
      <c r="N354" s="158"/>
      <c r="O354" s="158"/>
      <c r="P354" s="158"/>
      <c r="Q354" s="158"/>
      <c r="R354" s="158"/>
      <c r="S354" s="158"/>
      <c r="T354" s="159"/>
      <c r="AT354" s="153" t="s">
        <v>127</v>
      </c>
      <c r="AU354" s="153" t="s">
        <v>76</v>
      </c>
      <c r="AV354" s="13" t="s">
        <v>76</v>
      </c>
      <c r="AW354" s="13" t="s">
        <v>4</v>
      </c>
      <c r="AX354" s="13" t="s">
        <v>74</v>
      </c>
      <c r="AY354" s="153" t="s">
        <v>113</v>
      </c>
    </row>
    <row r="355" spans="1:65" s="2" customFormat="1" ht="16.5" customHeight="1">
      <c r="A355" s="187"/>
      <c r="B355" s="131"/>
      <c r="C355" s="132" t="s">
        <v>627</v>
      </c>
      <c r="D355" s="132" t="s">
        <v>116</v>
      </c>
      <c r="E355" s="133" t="s">
        <v>622</v>
      </c>
      <c r="F355" s="134" t="s">
        <v>623</v>
      </c>
      <c r="G355" s="135" t="s">
        <v>227</v>
      </c>
      <c r="H355" s="136">
        <v>4</v>
      </c>
      <c r="I355" s="137"/>
      <c r="J355" s="138">
        <f>ROUND(I355*H355,2)</f>
        <v>0</v>
      </c>
      <c r="K355" s="134" t="s">
        <v>120</v>
      </c>
      <c r="L355" s="32"/>
      <c r="M355" s="139" t="s">
        <v>3</v>
      </c>
      <c r="N355" s="140" t="s">
        <v>40</v>
      </c>
      <c r="O355" s="52"/>
      <c r="P355" s="141">
        <f>O355*H355</f>
        <v>0</v>
      </c>
      <c r="Q355" s="141">
        <v>0</v>
      </c>
      <c r="R355" s="141">
        <f>Q355*H355</f>
        <v>0</v>
      </c>
      <c r="S355" s="141">
        <v>0</v>
      </c>
      <c r="T355" s="142">
        <f>S355*H355</f>
        <v>0</v>
      </c>
      <c r="U355" s="187"/>
      <c r="V355" s="187"/>
      <c r="W355" s="187"/>
      <c r="X355" s="187"/>
      <c r="Y355" s="187"/>
      <c r="Z355" s="187"/>
      <c r="AA355" s="187"/>
      <c r="AB355" s="187"/>
      <c r="AC355" s="187"/>
      <c r="AD355" s="187"/>
      <c r="AE355" s="187"/>
      <c r="AR355" s="143" t="s">
        <v>207</v>
      </c>
      <c r="AT355" s="143" t="s">
        <v>116</v>
      </c>
      <c r="AU355" s="143" t="s">
        <v>76</v>
      </c>
      <c r="AY355" s="16" t="s">
        <v>113</v>
      </c>
      <c r="BE355" s="144">
        <f>IF(N355="základní",J355,0)</f>
        <v>0</v>
      </c>
      <c r="BF355" s="144">
        <f>IF(N355="snížená",J355,0)</f>
        <v>0</v>
      </c>
      <c r="BG355" s="144">
        <f>IF(N355="zákl. přenesená",J355,0)</f>
        <v>0</v>
      </c>
      <c r="BH355" s="144">
        <f>IF(N355="sníž. přenesená",J355,0)</f>
        <v>0</v>
      </c>
      <c r="BI355" s="144">
        <f>IF(N355="nulová",J355,0)</f>
        <v>0</v>
      </c>
      <c r="BJ355" s="16" t="s">
        <v>74</v>
      </c>
      <c r="BK355" s="144">
        <f>ROUND(I355*H355,2)</f>
        <v>0</v>
      </c>
      <c r="BL355" s="16" t="s">
        <v>207</v>
      </c>
      <c r="BM355" s="143" t="s">
        <v>624</v>
      </c>
    </row>
    <row r="356" spans="1:65" s="2" customFormat="1" ht="19.5">
      <c r="A356" s="187"/>
      <c r="B356" s="32"/>
      <c r="C356" s="187"/>
      <c r="D356" s="145" t="s">
        <v>123</v>
      </c>
      <c r="E356" s="187"/>
      <c r="F356" s="146" t="s">
        <v>625</v>
      </c>
      <c r="G356" s="187"/>
      <c r="H356" s="187"/>
      <c r="I356" s="147"/>
      <c r="J356" s="187"/>
      <c r="K356" s="187"/>
      <c r="L356" s="32"/>
      <c r="M356" s="148"/>
      <c r="N356" s="149"/>
      <c r="O356" s="52"/>
      <c r="P356" s="52"/>
      <c r="Q356" s="52"/>
      <c r="R356" s="52"/>
      <c r="S356" s="52"/>
      <c r="T356" s="53"/>
      <c r="U356" s="187"/>
      <c r="V356" s="187"/>
      <c r="W356" s="187"/>
      <c r="X356" s="187"/>
      <c r="Y356" s="187"/>
      <c r="Z356" s="187"/>
      <c r="AA356" s="187"/>
      <c r="AB356" s="187"/>
      <c r="AC356" s="187"/>
      <c r="AD356" s="187"/>
      <c r="AE356" s="187"/>
      <c r="AT356" s="16" t="s">
        <v>123</v>
      </c>
      <c r="AU356" s="16" t="s">
        <v>76</v>
      </c>
    </row>
    <row r="357" spans="1:65" s="2" customFormat="1">
      <c r="A357" s="187"/>
      <c r="B357" s="32"/>
      <c r="C357" s="187"/>
      <c r="D357" s="150" t="s">
        <v>125</v>
      </c>
      <c r="E357" s="187"/>
      <c r="F357" s="151" t="s">
        <v>626</v>
      </c>
      <c r="G357" s="187"/>
      <c r="H357" s="187"/>
      <c r="I357" s="147"/>
      <c r="J357" s="187"/>
      <c r="K357" s="187"/>
      <c r="L357" s="32"/>
      <c r="M357" s="148"/>
      <c r="N357" s="149"/>
      <c r="O357" s="52"/>
      <c r="P357" s="52"/>
      <c r="Q357" s="52"/>
      <c r="R357" s="52"/>
      <c r="S357" s="52"/>
      <c r="T357" s="53"/>
      <c r="U357" s="187"/>
      <c r="V357" s="187"/>
      <c r="W357" s="187"/>
      <c r="X357" s="187"/>
      <c r="Y357" s="187"/>
      <c r="Z357" s="187"/>
      <c r="AA357" s="187"/>
      <c r="AB357" s="187"/>
      <c r="AC357" s="187"/>
      <c r="AD357" s="187"/>
      <c r="AE357" s="187"/>
      <c r="AT357" s="16" t="s">
        <v>125</v>
      </c>
      <c r="AU357" s="16" t="s">
        <v>76</v>
      </c>
    </row>
    <row r="358" spans="1:65" s="2" customFormat="1" ht="33" customHeight="1">
      <c r="A358" s="187"/>
      <c r="B358" s="131"/>
      <c r="C358" s="132" t="s">
        <v>633</v>
      </c>
      <c r="D358" s="132" t="s">
        <v>116</v>
      </c>
      <c r="E358" s="133" t="s">
        <v>628</v>
      </c>
      <c r="F358" s="134" t="s">
        <v>629</v>
      </c>
      <c r="G358" s="135" t="s">
        <v>172</v>
      </c>
      <c r="H358" s="136">
        <v>0.67</v>
      </c>
      <c r="I358" s="137"/>
      <c r="J358" s="138">
        <f>ROUND(I358*H358,2)</f>
        <v>0</v>
      </c>
      <c r="K358" s="134" t="s">
        <v>120</v>
      </c>
      <c r="L358" s="32"/>
      <c r="M358" s="139" t="s">
        <v>3</v>
      </c>
      <c r="N358" s="140" t="s">
        <v>40</v>
      </c>
      <c r="O358" s="52"/>
      <c r="P358" s="141">
        <f>O358*H358</f>
        <v>0</v>
      </c>
      <c r="Q358" s="141">
        <v>0</v>
      </c>
      <c r="R358" s="141">
        <f>Q358*H358</f>
        <v>0</v>
      </c>
      <c r="S358" s="141">
        <v>0</v>
      </c>
      <c r="T358" s="142">
        <f>S358*H358</f>
        <v>0</v>
      </c>
      <c r="U358" s="187"/>
      <c r="V358" s="187"/>
      <c r="W358" s="187"/>
      <c r="X358" s="187"/>
      <c r="Y358" s="187"/>
      <c r="Z358" s="187"/>
      <c r="AA358" s="187"/>
      <c r="AB358" s="187"/>
      <c r="AC358" s="187"/>
      <c r="AD358" s="187"/>
      <c r="AE358" s="187"/>
      <c r="AR358" s="143" t="s">
        <v>207</v>
      </c>
      <c r="AT358" s="143" t="s">
        <v>116</v>
      </c>
      <c r="AU358" s="143" t="s">
        <v>76</v>
      </c>
      <c r="AY358" s="16" t="s">
        <v>113</v>
      </c>
      <c r="BE358" s="144">
        <f>IF(N358="základní",J358,0)</f>
        <v>0</v>
      </c>
      <c r="BF358" s="144">
        <f>IF(N358="snížená",J358,0)</f>
        <v>0</v>
      </c>
      <c r="BG358" s="144">
        <f>IF(N358="zákl. přenesená",J358,0)</f>
        <v>0</v>
      </c>
      <c r="BH358" s="144">
        <f>IF(N358="sníž. přenesená",J358,0)</f>
        <v>0</v>
      </c>
      <c r="BI358" s="144">
        <f>IF(N358="nulová",J358,0)</f>
        <v>0</v>
      </c>
      <c r="BJ358" s="16" t="s">
        <v>74</v>
      </c>
      <c r="BK358" s="144">
        <f>ROUND(I358*H358,2)</f>
        <v>0</v>
      </c>
      <c r="BL358" s="16" t="s">
        <v>207</v>
      </c>
      <c r="BM358" s="143" t="s">
        <v>630</v>
      </c>
    </row>
    <row r="359" spans="1:65" s="2" customFormat="1" ht="48.75">
      <c r="A359" s="187"/>
      <c r="B359" s="32"/>
      <c r="C359" s="187"/>
      <c r="D359" s="145" t="s">
        <v>123</v>
      </c>
      <c r="E359" s="187"/>
      <c r="F359" s="146" t="s">
        <v>631</v>
      </c>
      <c r="G359" s="187"/>
      <c r="H359" s="187"/>
      <c r="I359" s="147"/>
      <c r="J359" s="187"/>
      <c r="K359" s="187"/>
      <c r="L359" s="32"/>
      <c r="M359" s="148"/>
      <c r="N359" s="149"/>
      <c r="O359" s="52"/>
      <c r="P359" s="52"/>
      <c r="Q359" s="52"/>
      <c r="R359" s="52"/>
      <c r="S359" s="52"/>
      <c r="T359" s="53"/>
      <c r="U359" s="187"/>
      <c r="V359" s="187"/>
      <c r="W359" s="187"/>
      <c r="X359" s="187"/>
      <c r="Y359" s="187"/>
      <c r="Z359" s="187"/>
      <c r="AA359" s="187"/>
      <c r="AB359" s="187"/>
      <c r="AC359" s="187"/>
      <c r="AD359" s="187"/>
      <c r="AE359" s="187"/>
      <c r="AT359" s="16" t="s">
        <v>123</v>
      </c>
      <c r="AU359" s="16" t="s">
        <v>76</v>
      </c>
    </row>
    <row r="360" spans="1:65" s="2" customFormat="1">
      <c r="A360" s="187"/>
      <c r="B360" s="32"/>
      <c r="C360" s="187"/>
      <c r="D360" s="150" t="s">
        <v>125</v>
      </c>
      <c r="E360" s="187"/>
      <c r="F360" s="151" t="s">
        <v>632</v>
      </c>
      <c r="G360" s="187"/>
      <c r="H360" s="187"/>
      <c r="I360" s="147"/>
      <c r="J360" s="187"/>
      <c r="K360" s="187"/>
      <c r="L360" s="32"/>
      <c r="M360" s="148"/>
      <c r="N360" s="149"/>
      <c r="O360" s="52"/>
      <c r="P360" s="52"/>
      <c r="Q360" s="52"/>
      <c r="R360" s="52"/>
      <c r="S360" s="52"/>
      <c r="T360" s="53"/>
      <c r="U360" s="187"/>
      <c r="V360" s="187"/>
      <c r="W360" s="187"/>
      <c r="X360" s="187"/>
      <c r="Y360" s="187"/>
      <c r="Z360" s="187"/>
      <c r="AA360" s="187"/>
      <c r="AB360" s="187"/>
      <c r="AC360" s="187"/>
      <c r="AD360" s="187"/>
      <c r="AE360" s="187"/>
      <c r="AT360" s="16" t="s">
        <v>125</v>
      </c>
      <c r="AU360" s="16" t="s">
        <v>76</v>
      </c>
    </row>
    <row r="361" spans="1:65" s="2" customFormat="1" ht="24.2" customHeight="1">
      <c r="A361" s="187"/>
      <c r="B361" s="131"/>
      <c r="C361" s="132" t="s">
        <v>641</v>
      </c>
      <c r="D361" s="132" t="s">
        <v>116</v>
      </c>
      <c r="E361" s="133" t="s">
        <v>634</v>
      </c>
      <c r="F361" s="134" t="s">
        <v>635</v>
      </c>
      <c r="G361" s="135" t="s">
        <v>172</v>
      </c>
      <c r="H361" s="136">
        <v>0.67</v>
      </c>
      <c r="I361" s="137"/>
      <c r="J361" s="138">
        <f>ROUND(I361*H361,2)</f>
        <v>0</v>
      </c>
      <c r="K361" s="134" t="s">
        <v>120</v>
      </c>
      <c r="L361" s="32"/>
      <c r="M361" s="139" t="s">
        <v>3</v>
      </c>
      <c r="N361" s="140" t="s">
        <v>40</v>
      </c>
      <c r="O361" s="52"/>
      <c r="P361" s="141">
        <f>O361*H361</f>
        <v>0</v>
      </c>
      <c r="Q361" s="141">
        <v>0</v>
      </c>
      <c r="R361" s="141">
        <f>Q361*H361</f>
        <v>0</v>
      </c>
      <c r="S361" s="141">
        <v>0</v>
      </c>
      <c r="T361" s="142">
        <f>S361*H361</f>
        <v>0</v>
      </c>
      <c r="U361" s="187"/>
      <c r="V361" s="187"/>
      <c r="W361" s="187"/>
      <c r="X361" s="187"/>
      <c r="Y361" s="187"/>
      <c r="Z361" s="187"/>
      <c r="AA361" s="187"/>
      <c r="AB361" s="187"/>
      <c r="AC361" s="187"/>
      <c r="AD361" s="187"/>
      <c r="AE361" s="187"/>
      <c r="AR361" s="143" t="s">
        <v>207</v>
      </c>
      <c r="AT361" s="143" t="s">
        <v>116</v>
      </c>
      <c r="AU361" s="143" t="s">
        <v>76</v>
      </c>
      <c r="AY361" s="16" t="s">
        <v>113</v>
      </c>
      <c r="BE361" s="144">
        <f>IF(N361="základní",J361,0)</f>
        <v>0</v>
      </c>
      <c r="BF361" s="144">
        <f>IF(N361="snížená",J361,0)</f>
        <v>0</v>
      </c>
      <c r="BG361" s="144">
        <f>IF(N361="zákl. přenesená",J361,0)</f>
        <v>0</v>
      </c>
      <c r="BH361" s="144">
        <f>IF(N361="sníž. přenesená",J361,0)</f>
        <v>0</v>
      </c>
      <c r="BI361" s="144">
        <f>IF(N361="nulová",J361,0)</f>
        <v>0</v>
      </c>
      <c r="BJ361" s="16" t="s">
        <v>74</v>
      </c>
      <c r="BK361" s="144">
        <f>ROUND(I361*H361,2)</f>
        <v>0</v>
      </c>
      <c r="BL361" s="16" t="s">
        <v>207</v>
      </c>
      <c r="BM361" s="143" t="s">
        <v>636</v>
      </c>
    </row>
    <row r="362" spans="1:65" s="2" customFormat="1" ht="39">
      <c r="A362" s="187"/>
      <c r="B362" s="32"/>
      <c r="C362" s="187"/>
      <c r="D362" s="145" t="s">
        <v>123</v>
      </c>
      <c r="E362" s="187"/>
      <c r="F362" s="146" t="s">
        <v>637</v>
      </c>
      <c r="G362" s="187"/>
      <c r="H362" s="187"/>
      <c r="I362" s="147"/>
      <c r="J362" s="187"/>
      <c r="K362" s="187"/>
      <c r="L362" s="32"/>
      <c r="M362" s="148"/>
      <c r="N362" s="149"/>
      <c r="O362" s="52"/>
      <c r="P362" s="52"/>
      <c r="Q362" s="52"/>
      <c r="R362" s="52"/>
      <c r="S362" s="52"/>
      <c r="T362" s="53"/>
      <c r="U362" s="187"/>
      <c r="V362" s="187"/>
      <c r="W362" s="187"/>
      <c r="X362" s="187"/>
      <c r="Y362" s="187"/>
      <c r="Z362" s="187"/>
      <c r="AA362" s="187"/>
      <c r="AB362" s="187"/>
      <c r="AC362" s="187"/>
      <c r="AD362" s="187"/>
      <c r="AE362" s="187"/>
      <c r="AT362" s="16" t="s">
        <v>123</v>
      </c>
      <c r="AU362" s="16" t="s">
        <v>76</v>
      </c>
    </row>
    <row r="363" spans="1:65" s="2" customFormat="1">
      <c r="A363" s="187"/>
      <c r="B363" s="32"/>
      <c r="C363" s="187"/>
      <c r="D363" s="150" t="s">
        <v>125</v>
      </c>
      <c r="E363" s="187"/>
      <c r="F363" s="151" t="s">
        <v>638</v>
      </c>
      <c r="G363" s="187"/>
      <c r="H363" s="187"/>
      <c r="I363" s="147"/>
      <c r="J363" s="187"/>
      <c r="K363" s="187"/>
      <c r="L363" s="32"/>
      <c r="M363" s="148"/>
      <c r="N363" s="149"/>
      <c r="O363" s="52"/>
      <c r="P363" s="52"/>
      <c r="Q363" s="52"/>
      <c r="R363" s="52"/>
      <c r="S363" s="52"/>
      <c r="T363" s="53"/>
      <c r="U363" s="187"/>
      <c r="V363" s="187"/>
      <c r="W363" s="187"/>
      <c r="X363" s="187"/>
      <c r="Y363" s="187"/>
      <c r="Z363" s="187"/>
      <c r="AA363" s="187"/>
      <c r="AB363" s="187"/>
      <c r="AC363" s="187"/>
      <c r="AD363" s="187"/>
      <c r="AE363" s="187"/>
      <c r="AT363" s="16" t="s">
        <v>125</v>
      </c>
      <c r="AU363" s="16" t="s">
        <v>76</v>
      </c>
    </row>
    <row r="364" spans="1:65" s="12" customFormat="1" ht="22.9" customHeight="1">
      <c r="B364" s="118"/>
      <c r="D364" s="119" t="s">
        <v>68</v>
      </c>
      <c r="E364" s="129" t="s">
        <v>639</v>
      </c>
      <c r="F364" s="129" t="s">
        <v>640</v>
      </c>
      <c r="I364" s="121"/>
      <c r="J364" s="130">
        <f>BK364</f>
        <v>0</v>
      </c>
      <c r="L364" s="118"/>
      <c r="M364" s="123"/>
      <c r="N364" s="124"/>
      <c r="O364" s="124"/>
      <c r="P364" s="125">
        <f>SUM(P365:P366)</f>
        <v>0</v>
      </c>
      <c r="Q364" s="124"/>
      <c r="R364" s="125">
        <f>SUM(R365:R366)</f>
        <v>2.4000000000000001E-4</v>
      </c>
      <c r="S364" s="124"/>
      <c r="T364" s="126">
        <f>SUM(T365:T366)</f>
        <v>0</v>
      </c>
      <c r="AR364" s="119" t="s">
        <v>76</v>
      </c>
      <c r="AT364" s="127" t="s">
        <v>68</v>
      </c>
      <c r="AU364" s="127" t="s">
        <v>74</v>
      </c>
      <c r="AY364" s="119" t="s">
        <v>113</v>
      </c>
      <c r="BK364" s="128">
        <f>SUM(BK365:BK366)</f>
        <v>0</v>
      </c>
    </row>
    <row r="365" spans="1:65" s="2" customFormat="1" ht="16.5" customHeight="1">
      <c r="A365" s="187"/>
      <c r="B365" s="131"/>
      <c r="C365" s="132" t="s">
        <v>647</v>
      </c>
      <c r="D365" s="132" t="s">
        <v>116</v>
      </c>
      <c r="E365" s="133" t="s">
        <v>642</v>
      </c>
      <c r="F365" s="134" t="s">
        <v>643</v>
      </c>
      <c r="G365" s="135" t="s">
        <v>227</v>
      </c>
      <c r="H365" s="136">
        <v>2</v>
      </c>
      <c r="I365" s="137"/>
      <c r="J365" s="138">
        <f>ROUND(I365*H365,2)</f>
        <v>0</v>
      </c>
      <c r="K365" s="134" t="s">
        <v>3</v>
      </c>
      <c r="L365" s="32"/>
      <c r="M365" s="139" t="s">
        <v>3</v>
      </c>
      <c r="N365" s="140" t="s">
        <v>40</v>
      </c>
      <c r="O365" s="52"/>
      <c r="P365" s="141">
        <f>O365*H365</f>
        <v>0</v>
      </c>
      <c r="Q365" s="141">
        <v>1.2E-4</v>
      </c>
      <c r="R365" s="141">
        <f>Q365*H365</f>
        <v>2.4000000000000001E-4</v>
      </c>
      <c r="S365" s="141">
        <v>0</v>
      </c>
      <c r="T365" s="142">
        <f>S365*H365</f>
        <v>0</v>
      </c>
      <c r="U365" s="187"/>
      <c r="V365" s="187"/>
      <c r="W365" s="187"/>
      <c r="X365" s="187"/>
      <c r="Y365" s="187"/>
      <c r="Z365" s="187"/>
      <c r="AA365" s="187"/>
      <c r="AB365" s="187"/>
      <c r="AC365" s="187"/>
      <c r="AD365" s="187"/>
      <c r="AE365" s="187"/>
      <c r="AR365" s="143" t="s">
        <v>207</v>
      </c>
      <c r="AT365" s="143" t="s">
        <v>116</v>
      </c>
      <c r="AU365" s="143" t="s">
        <v>76</v>
      </c>
      <c r="AY365" s="16" t="s">
        <v>113</v>
      </c>
      <c r="BE365" s="144">
        <f>IF(N365="základní",J365,0)</f>
        <v>0</v>
      </c>
      <c r="BF365" s="144">
        <f>IF(N365="snížená",J365,0)</f>
        <v>0</v>
      </c>
      <c r="BG365" s="144">
        <f>IF(N365="zákl. přenesená",J365,0)</f>
        <v>0</v>
      </c>
      <c r="BH365" s="144">
        <f>IF(N365="sníž. přenesená",J365,0)</f>
        <v>0</v>
      </c>
      <c r="BI365" s="144">
        <f>IF(N365="nulová",J365,0)</f>
        <v>0</v>
      </c>
      <c r="BJ365" s="16" t="s">
        <v>74</v>
      </c>
      <c r="BK365" s="144">
        <f>ROUND(I365*H365,2)</f>
        <v>0</v>
      </c>
      <c r="BL365" s="16" t="s">
        <v>207</v>
      </c>
      <c r="BM365" s="143" t="s">
        <v>644</v>
      </c>
    </row>
    <row r="366" spans="1:65" s="2" customFormat="1">
      <c r="A366" s="187"/>
      <c r="B366" s="32"/>
      <c r="C366" s="187"/>
      <c r="D366" s="145" t="s">
        <v>123</v>
      </c>
      <c r="E366" s="187"/>
      <c r="F366" s="146" t="s">
        <v>643</v>
      </c>
      <c r="G366" s="187"/>
      <c r="H366" s="187"/>
      <c r="I366" s="147"/>
      <c r="J366" s="187"/>
      <c r="K366" s="187"/>
      <c r="L366" s="32"/>
      <c r="M366" s="148"/>
      <c r="N366" s="149"/>
      <c r="O366" s="52"/>
      <c r="P366" s="52"/>
      <c r="Q366" s="52"/>
      <c r="R366" s="52"/>
      <c r="S366" s="52"/>
      <c r="T366" s="53"/>
      <c r="U366" s="187"/>
      <c r="V366" s="187"/>
      <c r="W366" s="187"/>
      <c r="X366" s="187"/>
      <c r="Y366" s="187"/>
      <c r="Z366" s="187"/>
      <c r="AA366" s="187"/>
      <c r="AB366" s="187"/>
      <c r="AC366" s="187"/>
      <c r="AD366" s="187"/>
      <c r="AE366" s="187"/>
      <c r="AT366" s="16" t="s">
        <v>123</v>
      </c>
      <c r="AU366" s="16" t="s">
        <v>76</v>
      </c>
    </row>
    <row r="367" spans="1:65" s="12" customFormat="1" ht="22.9" customHeight="1">
      <c r="B367" s="118"/>
      <c r="D367" s="119" t="s">
        <v>68</v>
      </c>
      <c r="E367" s="129" t="s">
        <v>645</v>
      </c>
      <c r="F367" s="129" t="s">
        <v>646</v>
      </c>
      <c r="I367" s="121"/>
      <c r="J367" s="130">
        <f>BK367</f>
        <v>0</v>
      </c>
      <c r="L367" s="118"/>
      <c r="M367" s="123"/>
      <c r="N367" s="124"/>
      <c r="O367" s="124"/>
      <c r="P367" s="125">
        <f>SUM(P368:P376)</f>
        <v>0</v>
      </c>
      <c r="Q367" s="124"/>
      <c r="R367" s="125">
        <f>SUM(R368:R376)</f>
        <v>1.13922E-2</v>
      </c>
      <c r="S367" s="124"/>
      <c r="T367" s="126">
        <f>SUM(T368:T376)</f>
        <v>2.4161399999999998E-3</v>
      </c>
      <c r="AR367" s="119" t="s">
        <v>76</v>
      </c>
      <c r="AT367" s="127" t="s">
        <v>68</v>
      </c>
      <c r="AU367" s="127" t="s">
        <v>74</v>
      </c>
      <c r="AY367" s="119" t="s">
        <v>113</v>
      </c>
      <c r="BK367" s="128">
        <f>SUM(BK368:BK376)</f>
        <v>0</v>
      </c>
    </row>
    <row r="368" spans="1:65" s="2" customFormat="1" ht="16.5" customHeight="1">
      <c r="A368" s="187"/>
      <c r="B368" s="131"/>
      <c r="C368" s="132" t="s">
        <v>655</v>
      </c>
      <c r="D368" s="132" t="s">
        <v>116</v>
      </c>
      <c r="E368" s="133" t="s">
        <v>648</v>
      </c>
      <c r="F368" s="134" t="s">
        <v>649</v>
      </c>
      <c r="G368" s="135" t="s">
        <v>119</v>
      </c>
      <c r="H368" s="136">
        <v>7.7939999999999996</v>
      </c>
      <c r="I368" s="137"/>
      <c r="J368" s="138">
        <f>ROUND(I368*H368,2)</f>
        <v>0</v>
      </c>
      <c r="K368" s="134" t="s">
        <v>120</v>
      </c>
      <c r="L368" s="32"/>
      <c r="M368" s="139" t="s">
        <v>3</v>
      </c>
      <c r="N368" s="140" t="s">
        <v>40</v>
      </c>
      <c r="O368" s="52"/>
      <c r="P368" s="141">
        <f>O368*H368</f>
        <v>0</v>
      </c>
      <c r="Q368" s="141">
        <v>1E-3</v>
      </c>
      <c r="R368" s="141">
        <f>Q368*H368</f>
        <v>7.7939999999999997E-3</v>
      </c>
      <c r="S368" s="141">
        <v>3.1E-4</v>
      </c>
      <c r="T368" s="142">
        <f>S368*H368</f>
        <v>2.4161399999999998E-3</v>
      </c>
      <c r="U368" s="187"/>
      <c r="V368" s="187"/>
      <c r="W368" s="187"/>
      <c r="X368" s="187"/>
      <c r="Y368" s="187"/>
      <c r="Z368" s="187"/>
      <c r="AA368" s="187"/>
      <c r="AB368" s="187"/>
      <c r="AC368" s="187"/>
      <c r="AD368" s="187"/>
      <c r="AE368" s="187"/>
      <c r="AR368" s="143" t="s">
        <v>207</v>
      </c>
      <c r="AT368" s="143" t="s">
        <v>116</v>
      </c>
      <c r="AU368" s="143" t="s">
        <v>76</v>
      </c>
      <c r="AY368" s="16" t="s">
        <v>113</v>
      </c>
      <c r="BE368" s="144">
        <f>IF(N368="základní",J368,0)</f>
        <v>0</v>
      </c>
      <c r="BF368" s="144">
        <f>IF(N368="snížená",J368,0)</f>
        <v>0</v>
      </c>
      <c r="BG368" s="144">
        <f>IF(N368="zákl. přenesená",J368,0)</f>
        <v>0</v>
      </c>
      <c r="BH368" s="144">
        <f>IF(N368="sníž. přenesená",J368,0)</f>
        <v>0</v>
      </c>
      <c r="BI368" s="144">
        <f>IF(N368="nulová",J368,0)</f>
        <v>0</v>
      </c>
      <c r="BJ368" s="16" t="s">
        <v>74</v>
      </c>
      <c r="BK368" s="144">
        <f>ROUND(I368*H368,2)</f>
        <v>0</v>
      </c>
      <c r="BL368" s="16" t="s">
        <v>207</v>
      </c>
      <c r="BM368" s="143" t="s">
        <v>650</v>
      </c>
    </row>
    <row r="369" spans="1:65" s="2" customFormat="1">
      <c r="A369" s="187"/>
      <c r="B369" s="32"/>
      <c r="C369" s="187"/>
      <c r="D369" s="145" t="s">
        <v>123</v>
      </c>
      <c r="E369" s="187"/>
      <c r="F369" s="146" t="s">
        <v>651</v>
      </c>
      <c r="G369" s="187"/>
      <c r="H369" s="187"/>
      <c r="I369" s="147"/>
      <c r="J369" s="187"/>
      <c r="K369" s="187"/>
      <c r="L369" s="32"/>
      <c r="M369" s="148"/>
      <c r="N369" s="149"/>
      <c r="O369" s="52"/>
      <c r="P369" s="52"/>
      <c r="Q369" s="52"/>
      <c r="R369" s="52"/>
      <c r="S369" s="52"/>
      <c r="T369" s="53"/>
      <c r="U369" s="187"/>
      <c r="V369" s="187"/>
      <c r="W369" s="187"/>
      <c r="X369" s="187"/>
      <c r="Y369" s="187"/>
      <c r="Z369" s="187"/>
      <c r="AA369" s="187"/>
      <c r="AB369" s="187"/>
      <c r="AC369" s="187"/>
      <c r="AD369" s="187"/>
      <c r="AE369" s="187"/>
      <c r="AT369" s="16" t="s">
        <v>123</v>
      </c>
      <c r="AU369" s="16" t="s">
        <v>76</v>
      </c>
    </row>
    <row r="370" spans="1:65" s="2" customFormat="1">
      <c r="A370" s="187"/>
      <c r="B370" s="32"/>
      <c r="C370" s="187"/>
      <c r="D370" s="150" t="s">
        <v>125</v>
      </c>
      <c r="E370" s="187"/>
      <c r="F370" s="151" t="s">
        <v>652</v>
      </c>
      <c r="G370" s="187"/>
      <c r="H370" s="187"/>
      <c r="I370" s="147"/>
      <c r="J370" s="187"/>
      <c r="K370" s="187"/>
      <c r="L370" s="32"/>
      <c r="M370" s="148"/>
      <c r="N370" s="149"/>
      <c r="O370" s="52"/>
      <c r="P370" s="52"/>
      <c r="Q370" s="52"/>
      <c r="R370" s="52"/>
      <c r="S370" s="52"/>
      <c r="T370" s="53"/>
      <c r="U370" s="187"/>
      <c r="V370" s="187"/>
      <c r="W370" s="187"/>
      <c r="X370" s="187"/>
      <c r="Y370" s="187"/>
      <c r="Z370" s="187"/>
      <c r="AA370" s="187"/>
      <c r="AB370" s="187"/>
      <c r="AC370" s="187"/>
      <c r="AD370" s="187"/>
      <c r="AE370" s="187"/>
      <c r="AT370" s="16" t="s">
        <v>125</v>
      </c>
      <c r="AU370" s="16" t="s">
        <v>76</v>
      </c>
    </row>
    <row r="371" spans="1:65" s="14" customFormat="1">
      <c r="B371" s="171"/>
      <c r="D371" s="145" t="s">
        <v>127</v>
      </c>
      <c r="E371" s="172" t="s">
        <v>3</v>
      </c>
      <c r="F371" s="173" t="s">
        <v>653</v>
      </c>
      <c r="H371" s="172" t="s">
        <v>3</v>
      </c>
      <c r="I371" s="174"/>
      <c r="L371" s="171"/>
      <c r="M371" s="175"/>
      <c r="N371" s="176"/>
      <c r="O371" s="176"/>
      <c r="P371" s="176"/>
      <c r="Q371" s="176"/>
      <c r="R371" s="176"/>
      <c r="S371" s="176"/>
      <c r="T371" s="177"/>
      <c r="AT371" s="172" t="s">
        <v>127</v>
      </c>
      <c r="AU371" s="172" t="s">
        <v>76</v>
      </c>
      <c r="AV371" s="14" t="s">
        <v>74</v>
      </c>
      <c r="AW371" s="14" t="s">
        <v>31</v>
      </c>
      <c r="AX371" s="14" t="s">
        <v>69</v>
      </c>
      <c r="AY371" s="172" t="s">
        <v>113</v>
      </c>
    </row>
    <row r="372" spans="1:65" s="13" customFormat="1">
      <c r="B372" s="152"/>
      <c r="D372" s="145" t="s">
        <v>127</v>
      </c>
      <c r="E372" s="153" t="s">
        <v>3</v>
      </c>
      <c r="F372" s="154" t="s">
        <v>703</v>
      </c>
      <c r="H372" s="155">
        <v>7.7939999999999996</v>
      </c>
      <c r="I372" s="156"/>
      <c r="L372" s="152"/>
      <c r="M372" s="157"/>
      <c r="N372" s="158"/>
      <c r="O372" s="158"/>
      <c r="P372" s="158"/>
      <c r="Q372" s="158"/>
      <c r="R372" s="158"/>
      <c r="S372" s="158"/>
      <c r="T372" s="159"/>
      <c r="AT372" s="153" t="s">
        <v>127</v>
      </c>
      <c r="AU372" s="153" t="s">
        <v>76</v>
      </c>
      <c r="AV372" s="13" t="s">
        <v>76</v>
      </c>
      <c r="AW372" s="13" t="s">
        <v>31</v>
      </c>
      <c r="AX372" s="13" t="s">
        <v>74</v>
      </c>
      <c r="AY372" s="153" t="s">
        <v>113</v>
      </c>
    </row>
    <row r="373" spans="1:65" s="2" customFormat="1" ht="33" customHeight="1">
      <c r="A373" s="187"/>
      <c r="B373" s="131"/>
      <c r="C373" s="132" t="s">
        <v>704</v>
      </c>
      <c r="D373" s="132" t="s">
        <v>116</v>
      </c>
      <c r="E373" s="133" t="s">
        <v>656</v>
      </c>
      <c r="F373" s="134" t="s">
        <v>657</v>
      </c>
      <c r="G373" s="135" t="s">
        <v>119</v>
      </c>
      <c r="H373" s="136">
        <v>11.994</v>
      </c>
      <c r="I373" s="137"/>
      <c r="J373" s="138">
        <f>ROUND(I373*H373,2)</f>
        <v>0</v>
      </c>
      <c r="K373" s="134" t="s">
        <v>120</v>
      </c>
      <c r="L373" s="32"/>
      <c r="M373" s="139" t="s">
        <v>3</v>
      </c>
      <c r="N373" s="140" t="s">
        <v>40</v>
      </c>
      <c r="O373" s="52"/>
      <c r="P373" s="141">
        <f>O373*H373</f>
        <v>0</v>
      </c>
      <c r="Q373" s="141">
        <v>2.9999999999999997E-4</v>
      </c>
      <c r="R373" s="141">
        <f>Q373*H373</f>
        <v>3.5981999999999997E-3</v>
      </c>
      <c r="S373" s="141">
        <v>0</v>
      </c>
      <c r="T373" s="142">
        <f>S373*H373</f>
        <v>0</v>
      </c>
      <c r="U373" s="187"/>
      <c r="V373" s="187"/>
      <c r="W373" s="187"/>
      <c r="X373" s="187"/>
      <c r="Y373" s="187"/>
      <c r="Z373" s="187"/>
      <c r="AA373" s="187"/>
      <c r="AB373" s="187"/>
      <c r="AC373" s="187"/>
      <c r="AD373" s="187"/>
      <c r="AE373" s="187"/>
      <c r="AR373" s="143" t="s">
        <v>207</v>
      </c>
      <c r="AT373" s="143" t="s">
        <v>116</v>
      </c>
      <c r="AU373" s="143" t="s">
        <v>76</v>
      </c>
      <c r="AY373" s="16" t="s">
        <v>113</v>
      </c>
      <c r="BE373" s="144">
        <f>IF(N373="základní",J373,0)</f>
        <v>0</v>
      </c>
      <c r="BF373" s="144">
        <f>IF(N373="snížená",J373,0)</f>
        <v>0</v>
      </c>
      <c r="BG373" s="144">
        <f>IF(N373="zákl. přenesená",J373,0)</f>
        <v>0</v>
      </c>
      <c r="BH373" s="144">
        <f>IF(N373="sníž. přenesená",J373,0)</f>
        <v>0</v>
      </c>
      <c r="BI373" s="144">
        <f>IF(N373="nulová",J373,0)</f>
        <v>0</v>
      </c>
      <c r="BJ373" s="16" t="s">
        <v>74</v>
      </c>
      <c r="BK373" s="144">
        <f>ROUND(I373*H373,2)</f>
        <v>0</v>
      </c>
      <c r="BL373" s="16" t="s">
        <v>207</v>
      </c>
      <c r="BM373" s="143" t="s">
        <v>658</v>
      </c>
    </row>
    <row r="374" spans="1:65" s="2" customFormat="1" ht="29.25">
      <c r="A374" s="187"/>
      <c r="B374" s="32"/>
      <c r="C374" s="187"/>
      <c r="D374" s="145" t="s">
        <v>123</v>
      </c>
      <c r="E374" s="187"/>
      <c r="F374" s="146" t="s">
        <v>659</v>
      </c>
      <c r="G374" s="187"/>
      <c r="H374" s="187"/>
      <c r="I374" s="147"/>
      <c r="J374" s="187"/>
      <c r="K374" s="187"/>
      <c r="L374" s="32"/>
      <c r="M374" s="148"/>
      <c r="N374" s="149"/>
      <c r="O374" s="52"/>
      <c r="P374" s="52"/>
      <c r="Q374" s="52"/>
      <c r="R374" s="52"/>
      <c r="S374" s="52"/>
      <c r="T374" s="53"/>
      <c r="U374" s="187"/>
      <c r="V374" s="187"/>
      <c r="W374" s="187"/>
      <c r="X374" s="187"/>
      <c r="Y374" s="187"/>
      <c r="Z374" s="187"/>
      <c r="AA374" s="187"/>
      <c r="AB374" s="187"/>
      <c r="AC374" s="187"/>
      <c r="AD374" s="187"/>
      <c r="AE374" s="187"/>
      <c r="AT374" s="16" t="s">
        <v>123</v>
      </c>
      <c r="AU374" s="16" t="s">
        <v>76</v>
      </c>
    </row>
    <row r="375" spans="1:65" s="2" customFormat="1">
      <c r="A375" s="187"/>
      <c r="B375" s="32"/>
      <c r="C375" s="187"/>
      <c r="D375" s="150" t="s">
        <v>125</v>
      </c>
      <c r="E375" s="187"/>
      <c r="F375" s="151" t="s">
        <v>660</v>
      </c>
      <c r="G375" s="187"/>
      <c r="H375" s="187"/>
      <c r="I375" s="147"/>
      <c r="J375" s="187"/>
      <c r="K375" s="187"/>
      <c r="L375" s="32"/>
      <c r="M375" s="148"/>
      <c r="N375" s="149"/>
      <c r="O375" s="52"/>
      <c r="P375" s="52"/>
      <c r="Q375" s="52"/>
      <c r="R375" s="52"/>
      <c r="S375" s="52"/>
      <c r="T375" s="53"/>
      <c r="U375" s="187"/>
      <c r="V375" s="187"/>
      <c r="W375" s="187"/>
      <c r="X375" s="187"/>
      <c r="Y375" s="187"/>
      <c r="Z375" s="187"/>
      <c r="AA375" s="187"/>
      <c r="AB375" s="187"/>
      <c r="AC375" s="187"/>
      <c r="AD375" s="187"/>
      <c r="AE375" s="187"/>
      <c r="AT375" s="16" t="s">
        <v>125</v>
      </c>
      <c r="AU375" s="16" t="s">
        <v>76</v>
      </c>
    </row>
    <row r="376" spans="1:65" s="13" customFormat="1">
      <c r="B376" s="152"/>
      <c r="D376" s="145" t="s">
        <v>127</v>
      </c>
      <c r="E376" s="153" t="s">
        <v>3</v>
      </c>
      <c r="F376" s="154" t="s">
        <v>705</v>
      </c>
      <c r="H376" s="155">
        <v>11.994</v>
      </c>
      <c r="I376" s="156"/>
      <c r="L376" s="152"/>
      <c r="M376" s="178"/>
      <c r="N376" s="179"/>
      <c r="O376" s="179"/>
      <c r="P376" s="179"/>
      <c r="Q376" s="179"/>
      <c r="R376" s="179"/>
      <c r="S376" s="179"/>
      <c r="T376" s="180"/>
      <c r="AT376" s="153" t="s">
        <v>127</v>
      </c>
      <c r="AU376" s="153" t="s">
        <v>76</v>
      </c>
      <c r="AV376" s="13" t="s">
        <v>76</v>
      </c>
      <c r="AW376" s="13" t="s">
        <v>31</v>
      </c>
      <c r="AX376" s="13" t="s">
        <v>74</v>
      </c>
      <c r="AY376" s="153" t="s">
        <v>113</v>
      </c>
    </row>
    <row r="377" spans="1:65" s="2" customFormat="1" ht="6.95" customHeight="1">
      <c r="A377" s="187"/>
      <c r="B377" s="41"/>
      <c r="C377" s="42"/>
      <c r="D377" s="42"/>
      <c r="E377" s="42"/>
      <c r="F377" s="42"/>
      <c r="G377" s="42"/>
      <c r="H377" s="42"/>
      <c r="I377" s="42"/>
      <c r="J377" s="42"/>
      <c r="K377" s="42"/>
      <c r="L377" s="32"/>
      <c r="M377" s="187"/>
      <c r="O377" s="187"/>
      <c r="P377" s="187"/>
      <c r="Q377" s="187"/>
      <c r="R377" s="187"/>
      <c r="S377" s="187"/>
      <c r="T377" s="187"/>
      <c r="U377" s="187"/>
      <c r="V377" s="187"/>
      <c r="W377" s="187"/>
      <c r="X377" s="187"/>
      <c r="Y377" s="187"/>
      <c r="Z377" s="187"/>
      <c r="AA377" s="187"/>
      <c r="AB377" s="187"/>
      <c r="AC377" s="187"/>
      <c r="AD377" s="187"/>
      <c r="AE377" s="187"/>
    </row>
  </sheetData>
  <mergeCells count="6">
    <mergeCell ref="E81:H81"/>
    <mergeCell ref="L2:V2"/>
    <mergeCell ref="E7:H7"/>
    <mergeCell ref="E16:H16"/>
    <mergeCell ref="E25:H25"/>
    <mergeCell ref="E46:H46"/>
  </mergeCells>
  <hyperlinks>
    <hyperlink ref="F94" r:id="rId1"/>
    <hyperlink ref="F98" r:id="rId2"/>
    <hyperlink ref="F102" r:id="rId3"/>
    <hyperlink ref="F106" r:id="rId4"/>
    <hyperlink ref="F109" r:id="rId5"/>
    <hyperlink ref="F113" r:id="rId6"/>
    <hyperlink ref="F117" r:id="rId7"/>
    <hyperlink ref="F122" r:id="rId8"/>
    <hyperlink ref="F125" r:id="rId9"/>
    <hyperlink ref="F129" r:id="rId10"/>
    <hyperlink ref="F132" r:id="rId11"/>
    <hyperlink ref="F136" r:id="rId12"/>
    <hyperlink ref="F141" r:id="rId13"/>
    <hyperlink ref="F145" r:id="rId14"/>
    <hyperlink ref="F148" r:id="rId15"/>
    <hyperlink ref="F152" r:id="rId16"/>
    <hyperlink ref="F155" r:id="rId17"/>
    <hyperlink ref="F158" r:id="rId18"/>
    <hyperlink ref="F161" r:id="rId19"/>
    <hyperlink ref="F164" r:id="rId20"/>
    <hyperlink ref="F167" r:id="rId21"/>
    <hyperlink ref="F170" r:id="rId22"/>
    <hyperlink ref="F173" r:id="rId23"/>
    <hyperlink ref="F177" r:id="rId24"/>
    <hyperlink ref="F180" r:id="rId25"/>
    <hyperlink ref="F183" r:id="rId26"/>
    <hyperlink ref="F186" r:id="rId27"/>
    <hyperlink ref="F189" r:id="rId28"/>
    <hyperlink ref="F192" r:id="rId29"/>
    <hyperlink ref="F195" r:id="rId30"/>
    <hyperlink ref="F198" r:id="rId31"/>
    <hyperlink ref="F201" r:id="rId32"/>
    <hyperlink ref="F205" r:id="rId33"/>
    <hyperlink ref="F208" r:id="rId34"/>
    <hyperlink ref="F211" r:id="rId35"/>
    <hyperlink ref="F218" r:id="rId36"/>
    <hyperlink ref="F223" r:id="rId37"/>
    <hyperlink ref="F226" r:id="rId38"/>
    <hyperlink ref="F229" r:id="rId39"/>
    <hyperlink ref="F234" r:id="rId40"/>
    <hyperlink ref="F237" r:id="rId41"/>
    <hyperlink ref="F246" r:id="rId42"/>
    <hyperlink ref="F251" r:id="rId43"/>
    <hyperlink ref="F254" r:id="rId44"/>
    <hyperlink ref="F257" r:id="rId45"/>
    <hyperlink ref="F261" r:id="rId46"/>
    <hyperlink ref="F265" r:id="rId47"/>
    <hyperlink ref="F268" r:id="rId48"/>
    <hyperlink ref="F271" r:id="rId49"/>
    <hyperlink ref="F275" r:id="rId50"/>
    <hyperlink ref="F284" r:id="rId51"/>
    <hyperlink ref="F287" r:id="rId52"/>
    <hyperlink ref="F291" r:id="rId53"/>
    <hyperlink ref="F295" r:id="rId54"/>
    <hyperlink ref="F298" r:id="rId55"/>
    <hyperlink ref="F301" r:id="rId56"/>
    <hyperlink ref="F308" r:id="rId57"/>
    <hyperlink ref="F312" r:id="rId58"/>
    <hyperlink ref="F316" r:id="rId59"/>
    <hyperlink ref="F319" r:id="rId60"/>
    <hyperlink ref="F323" r:id="rId61"/>
    <hyperlink ref="F327" r:id="rId62"/>
    <hyperlink ref="F330" r:id="rId63"/>
    <hyperlink ref="F333" r:id="rId64"/>
    <hyperlink ref="F336" r:id="rId65"/>
    <hyperlink ref="F343" r:id="rId66"/>
    <hyperlink ref="F350" r:id="rId67"/>
    <hyperlink ref="F357" r:id="rId68"/>
    <hyperlink ref="F360" r:id="rId69"/>
    <hyperlink ref="F363" r:id="rId70"/>
    <hyperlink ref="F370" r:id="rId71"/>
    <hyperlink ref="F375" r:id="rId72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M332"/>
  <sheetViews>
    <sheetView workbookViewId="0">
      <selection activeCell="F14" sqref="F14"/>
    </sheetView>
  </sheetViews>
  <sheetFormatPr defaultRowHeight="11.25"/>
  <cols>
    <col min="1" max="1" width="8.33203125" style="182" customWidth="1"/>
    <col min="2" max="2" width="1.1640625" style="182" customWidth="1"/>
    <col min="3" max="3" width="4.1640625" style="182" customWidth="1"/>
    <col min="4" max="4" width="4.33203125" style="182" customWidth="1"/>
    <col min="5" max="5" width="17.1640625" style="182" customWidth="1"/>
    <col min="6" max="6" width="50.83203125" style="182" customWidth="1"/>
    <col min="7" max="7" width="7.5" style="182" customWidth="1"/>
    <col min="8" max="8" width="14" style="182" customWidth="1"/>
    <col min="9" max="9" width="15.83203125" style="182" customWidth="1"/>
    <col min="10" max="11" width="22.33203125" style="182" customWidth="1"/>
    <col min="12" max="12" width="9.33203125" style="182" customWidth="1"/>
    <col min="13" max="13" width="10.83203125" style="182" hidden="1" customWidth="1"/>
    <col min="14" max="14" width="9.33203125" style="182"/>
    <col min="15" max="20" width="14.1640625" style="182" hidden="1" customWidth="1"/>
    <col min="21" max="21" width="16.33203125" style="182" hidden="1" customWidth="1"/>
    <col min="22" max="22" width="12.33203125" style="182" customWidth="1"/>
    <col min="23" max="23" width="16.33203125" style="182" customWidth="1"/>
    <col min="24" max="24" width="12.33203125" style="182" customWidth="1"/>
    <col min="25" max="25" width="15" style="182" customWidth="1"/>
    <col min="26" max="26" width="11" style="182" customWidth="1"/>
    <col min="27" max="27" width="15" style="182" customWidth="1"/>
    <col min="28" max="28" width="16.33203125" style="182" customWidth="1"/>
    <col min="29" max="29" width="11" style="182" customWidth="1"/>
    <col min="30" max="30" width="15" style="182" customWidth="1"/>
    <col min="31" max="31" width="16.33203125" style="182" customWidth="1"/>
    <col min="32" max="16384" width="9.33203125" style="182"/>
  </cols>
  <sheetData>
    <row r="2" spans="1:46" ht="36.950000000000003" customHeight="1">
      <c r="L2" s="316" t="s">
        <v>6</v>
      </c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6" t="s">
        <v>739</v>
      </c>
    </row>
    <row r="3" spans="1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1:46" ht="24.95" customHeight="1">
      <c r="B4" s="19"/>
      <c r="D4" s="20" t="s">
        <v>77</v>
      </c>
      <c r="L4" s="19"/>
      <c r="M4" s="82" t="s">
        <v>11</v>
      </c>
      <c r="AT4" s="16" t="s">
        <v>4</v>
      </c>
    </row>
    <row r="5" spans="1:46" ht="6.95" customHeight="1">
      <c r="B5" s="19"/>
      <c r="L5" s="19"/>
    </row>
    <row r="6" spans="1:46" s="2" customFormat="1" ht="12" customHeight="1">
      <c r="A6" s="187"/>
      <c r="B6" s="32"/>
      <c r="C6" s="187"/>
      <c r="D6" s="26" t="s">
        <v>17</v>
      </c>
      <c r="E6" s="187"/>
      <c r="F6" s="187"/>
      <c r="G6" s="187"/>
      <c r="H6" s="187"/>
      <c r="I6" s="187"/>
      <c r="J6" s="187"/>
      <c r="K6" s="187"/>
      <c r="L6" s="83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</row>
    <row r="7" spans="1:46" s="2" customFormat="1" ht="16.5" customHeight="1">
      <c r="A7" s="187"/>
      <c r="B7" s="32"/>
      <c r="C7" s="187"/>
      <c r="D7" s="187"/>
      <c r="E7" s="321" t="s">
        <v>740</v>
      </c>
      <c r="F7" s="334"/>
      <c r="G7" s="334"/>
      <c r="H7" s="334"/>
      <c r="I7" s="187"/>
      <c r="J7" s="187"/>
      <c r="K7" s="187"/>
      <c r="L7" s="83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</row>
    <row r="8" spans="1:46" s="2" customFormat="1">
      <c r="A8" s="187"/>
      <c r="B8" s="32"/>
      <c r="C8" s="187"/>
      <c r="D8" s="187"/>
      <c r="E8" s="187"/>
      <c r="F8" s="187"/>
      <c r="G8" s="187"/>
      <c r="H8" s="187"/>
      <c r="I8" s="187"/>
      <c r="J8" s="187"/>
      <c r="K8" s="187"/>
      <c r="L8" s="83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</row>
    <row r="9" spans="1:46" s="2" customFormat="1" ht="12" customHeight="1">
      <c r="A9" s="187"/>
      <c r="B9" s="32"/>
      <c r="C9" s="187"/>
      <c r="D9" s="26" t="s">
        <v>19</v>
      </c>
      <c r="E9" s="187"/>
      <c r="F9" s="181" t="s">
        <v>3</v>
      </c>
      <c r="G9" s="187"/>
      <c r="H9" s="187"/>
      <c r="I9" s="26" t="s">
        <v>20</v>
      </c>
      <c r="J9" s="181" t="s">
        <v>3</v>
      </c>
      <c r="K9" s="187"/>
      <c r="L9" s="83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</row>
    <row r="10" spans="1:46" s="2" customFormat="1" ht="12" customHeight="1">
      <c r="A10" s="187"/>
      <c r="B10" s="32"/>
      <c r="C10" s="187"/>
      <c r="D10" s="26" t="s">
        <v>21</v>
      </c>
      <c r="E10" s="187"/>
      <c r="F10" s="181" t="s">
        <v>22</v>
      </c>
      <c r="G10" s="187"/>
      <c r="H10" s="187"/>
      <c r="I10" s="26" t="s">
        <v>23</v>
      </c>
      <c r="J10" s="185" t="str">
        <f>'[4]Rekapitulace stavby'!AN8</f>
        <v>5. 3. 2025</v>
      </c>
      <c r="K10" s="187"/>
      <c r="L10" s="83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</row>
    <row r="11" spans="1:46" s="2" customFormat="1" ht="10.9" customHeight="1">
      <c r="A11" s="187"/>
      <c r="B11" s="32"/>
      <c r="C11" s="187"/>
      <c r="D11" s="187"/>
      <c r="E11" s="187"/>
      <c r="F11" s="187"/>
      <c r="G11" s="187"/>
      <c r="H11" s="187"/>
      <c r="I11" s="187"/>
      <c r="J11" s="187"/>
      <c r="K11" s="187"/>
      <c r="L11" s="83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</row>
    <row r="12" spans="1:46" s="2" customFormat="1" ht="12" customHeight="1">
      <c r="A12" s="187"/>
      <c r="B12" s="32"/>
      <c r="C12" s="187"/>
      <c r="D12" s="26" t="s">
        <v>25</v>
      </c>
      <c r="E12" s="187"/>
      <c r="F12" s="187"/>
      <c r="G12" s="187"/>
      <c r="H12" s="187"/>
      <c r="I12" s="26" t="s">
        <v>26</v>
      </c>
      <c r="J12" s="181" t="str">
        <f>IF('[4]Rekapitulace stavby'!AN10="","",'[4]Rekapitulace stavby'!AN10)</f>
        <v/>
      </c>
      <c r="K12" s="187"/>
      <c r="L12" s="83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</row>
    <row r="13" spans="1:46" s="2" customFormat="1" ht="18" customHeight="1">
      <c r="A13" s="187"/>
      <c r="B13" s="32"/>
      <c r="C13" s="187"/>
      <c r="D13" s="187"/>
      <c r="E13" s="181" t="str">
        <f>IF('[4]Rekapitulace stavby'!E11="","",'[4]Rekapitulace stavby'!E11)</f>
        <v xml:space="preserve"> </v>
      </c>
      <c r="F13" s="187"/>
      <c r="G13" s="187"/>
      <c r="H13" s="187"/>
      <c r="I13" s="26" t="s">
        <v>27</v>
      </c>
      <c r="J13" s="181" t="str">
        <f>IF('[4]Rekapitulace stavby'!AN11="","",'[4]Rekapitulace stavby'!AN11)</f>
        <v/>
      </c>
      <c r="K13" s="187"/>
      <c r="L13" s="83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</row>
    <row r="14" spans="1:46" s="2" customFormat="1" ht="6.95" customHeight="1">
      <c r="A14" s="187"/>
      <c r="B14" s="32"/>
      <c r="C14" s="187"/>
      <c r="D14" s="187"/>
      <c r="E14" s="187"/>
      <c r="F14" s="187"/>
      <c r="G14" s="187"/>
      <c r="H14" s="187"/>
      <c r="I14" s="187"/>
      <c r="J14" s="187"/>
      <c r="K14" s="187"/>
      <c r="L14" s="83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</row>
    <row r="15" spans="1:46" s="2" customFormat="1" ht="12" customHeight="1">
      <c r="A15" s="187"/>
      <c r="B15" s="32"/>
      <c r="C15" s="187"/>
      <c r="D15" s="26" t="s">
        <v>28</v>
      </c>
      <c r="E15" s="187"/>
      <c r="F15" s="187"/>
      <c r="G15" s="187"/>
      <c r="H15" s="187"/>
      <c r="I15" s="26" t="s">
        <v>26</v>
      </c>
      <c r="J15" s="188" t="str">
        <f>'[4]Rekapitulace stavby'!AN13</f>
        <v>Vyplň údaj</v>
      </c>
      <c r="K15" s="187"/>
      <c r="L15" s="83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</row>
    <row r="16" spans="1:46" s="2" customFormat="1" ht="18" customHeight="1">
      <c r="A16" s="187"/>
      <c r="B16" s="32"/>
      <c r="C16" s="187"/>
      <c r="D16" s="187"/>
      <c r="E16" s="335" t="str">
        <f>'[4]Rekapitulace stavby'!E14</f>
        <v>Vyplň údaj</v>
      </c>
      <c r="F16" s="302"/>
      <c r="G16" s="302"/>
      <c r="H16" s="302"/>
      <c r="I16" s="26" t="s">
        <v>27</v>
      </c>
      <c r="J16" s="188" t="str">
        <f>'[4]Rekapitulace stavby'!AN14</f>
        <v>Vyplň údaj</v>
      </c>
      <c r="K16" s="187"/>
      <c r="L16" s="83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</row>
    <row r="17" spans="1:31" s="2" customFormat="1" ht="6.95" customHeight="1">
      <c r="A17" s="187"/>
      <c r="B17" s="32"/>
      <c r="C17" s="187"/>
      <c r="D17" s="187"/>
      <c r="E17" s="187"/>
      <c r="F17" s="187"/>
      <c r="G17" s="187"/>
      <c r="H17" s="187"/>
      <c r="I17" s="187"/>
      <c r="J17" s="187"/>
      <c r="K17" s="187"/>
      <c r="L17" s="83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</row>
    <row r="18" spans="1:31" s="2" customFormat="1" ht="12" customHeight="1">
      <c r="A18" s="187"/>
      <c r="B18" s="32"/>
      <c r="C18" s="187"/>
      <c r="D18" s="26" t="s">
        <v>30</v>
      </c>
      <c r="E18" s="187"/>
      <c r="F18" s="187"/>
      <c r="G18" s="187"/>
      <c r="H18" s="187"/>
      <c r="I18" s="26" t="s">
        <v>26</v>
      </c>
      <c r="J18" s="181" t="str">
        <f>IF('[4]Rekapitulace stavby'!AN16="","",'[4]Rekapitulace stavby'!AN16)</f>
        <v/>
      </c>
      <c r="K18" s="187"/>
      <c r="L18" s="83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</row>
    <row r="19" spans="1:31" s="2" customFormat="1" ht="18" customHeight="1">
      <c r="A19" s="187"/>
      <c r="B19" s="32"/>
      <c r="C19" s="187"/>
      <c r="D19" s="187"/>
      <c r="E19" s="181" t="str">
        <f>IF('[4]Rekapitulace stavby'!E17="","",'[4]Rekapitulace stavby'!E17)</f>
        <v xml:space="preserve"> </v>
      </c>
      <c r="F19" s="187"/>
      <c r="G19" s="187"/>
      <c r="H19" s="187"/>
      <c r="I19" s="26" t="s">
        <v>27</v>
      </c>
      <c r="J19" s="181" t="str">
        <f>IF('[4]Rekapitulace stavby'!AN17="","",'[4]Rekapitulace stavby'!AN17)</f>
        <v/>
      </c>
      <c r="K19" s="187"/>
      <c r="L19" s="83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</row>
    <row r="20" spans="1:31" s="2" customFormat="1" ht="6.95" customHeight="1">
      <c r="A20" s="187"/>
      <c r="B20" s="32"/>
      <c r="C20" s="187"/>
      <c r="D20" s="187"/>
      <c r="E20" s="187"/>
      <c r="F20" s="187"/>
      <c r="G20" s="187"/>
      <c r="H20" s="187"/>
      <c r="I20" s="187"/>
      <c r="J20" s="187"/>
      <c r="K20" s="187"/>
      <c r="L20" s="83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</row>
    <row r="21" spans="1:31" s="2" customFormat="1" ht="12" customHeight="1">
      <c r="A21" s="187"/>
      <c r="B21" s="32"/>
      <c r="C21" s="187"/>
      <c r="D21" s="26" t="s">
        <v>32</v>
      </c>
      <c r="E21" s="187"/>
      <c r="F21" s="187"/>
      <c r="G21" s="187"/>
      <c r="H21" s="187"/>
      <c r="I21" s="26" t="s">
        <v>26</v>
      </c>
      <c r="J21" s="181" t="str">
        <f>IF('[4]Rekapitulace stavby'!AN19="","",'[4]Rekapitulace stavby'!AN19)</f>
        <v/>
      </c>
      <c r="K21" s="187"/>
      <c r="L21" s="83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</row>
    <row r="22" spans="1:31" s="2" customFormat="1" ht="18" customHeight="1">
      <c r="A22" s="187"/>
      <c r="B22" s="32"/>
      <c r="C22" s="187"/>
      <c r="D22" s="187"/>
      <c r="E22" s="181" t="str">
        <f>IF('[4]Rekapitulace stavby'!E20="","",'[4]Rekapitulace stavby'!E20)</f>
        <v xml:space="preserve"> </v>
      </c>
      <c r="F22" s="187"/>
      <c r="G22" s="187"/>
      <c r="H22" s="187"/>
      <c r="I22" s="26" t="s">
        <v>27</v>
      </c>
      <c r="J22" s="181" t="str">
        <f>IF('[4]Rekapitulace stavby'!AN20="","",'[4]Rekapitulace stavby'!AN20)</f>
        <v/>
      </c>
      <c r="K22" s="187"/>
      <c r="L22" s="83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</row>
    <row r="23" spans="1:31" s="2" customFormat="1" ht="6.95" customHeight="1">
      <c r="A23" s="187"/>
      <c r="B23" s="32"/>
      <c r="C23" s="187"/>
      <c r="D23" s="187"/>
      <c r="E23" s="187"/>
      <c r="F23" s="187"/>
      <c r="G23" s="187"/>
      <c r="H23" s="187"/>
      <c r="I23" s="187"/>
      <c r="J23" s="187"/>
      <c r="K23" s="187"/>
      <c r="L23" s="83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</row>
    <row r="24" spans="1:31" s="2" customFormat="1" ht="12" customHeight="1">
      <c r="A24" s="187"/>
      <c r="B24" s="32"/>
      <c r="C24" s="187"/>
      <c r="D24" s="26" t="s">
        <v>33</v>
      </c>
      <c r="E24" s="187"/>
      <c r="F24" s="187"/>
      <c r="G24" s="187"/>
      <c r="H24" s="187"/>
      <c r="I24" s="187"/>
      <c r="J24" s="187"/>
      <c r="K24" s="187"/>
      <c r="L24" s="83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</row>
    <row r="25" spans="1:31" s="8" customFormat="1" ht="71.25" customHeight="1">
      <c r="A25" s="84"/>
      <c r="B25" s="85"/>
      <c r="C25" s="84"/>
      <c r="D25" s="84"/>
      <c r="E25" s="307" t="s">
        <v>34</v>
      </c>
      <c r="F25" s="307"/>
      <c r="G25" s="307"/>
      <c r="H25" s="307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187"/>
      <c r="B26" s="32"/>
      <c r="C26" s="187"/>
      <c r="D26" s="187"/>
      <c r="E26" s="187"/>
      <c r="F26" s="187"/>
      <c r="G26" s="187"/>
      <c r="H26" s="187"/>
      <c r="I26" s="187"/>
      <c r="J26" s="187"/>
      <c r="K26" s="187"/>
      <c r="L26" s="83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</row>
    <row r="27" spans="1:31" s="2" customFormat="1" ht="6.95" customHeight="1">
      <c r="A27" s="187"/>
      <c r="B27" s="32"/>
      <c r="C27" s="187"/>
      <c r="D27" s="60"/>
      <c r="E27" s="60"/>
      <c r="F27" s="60"/>
      <c r="G27" s="60"/>
      <c r="H27" s="60"/>
      <c r="I27" s="60"/>
      <c r="J27" s="60"/>
      <c r="K27" s="60"/>
      <c r="L27" s="83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</row>
    <row r="28" spans="1:31" s="2" customFormat="1" ht="25.35" customHeight="1">
      <c r="A28" s="187"/>
      <c r="B28" s="32"/>
      <c r="C28" s="187"/>
      <c r="D28" s="87" t="s">
        <v>35</v>
      </c>
      <c r="E28" s="187"/>
      <c r="F28" s="187"/>
      <c r="G28" s="187"/>
      <c r="H28" s="187"/>
      <c r="I28" s="187"/>
      <c r="J28" s="186">
        <f>ROUND(J88, 2)</f>
        <v>0</v>
      </c>
      <c r="K28" s="187"/>
      <c r="L28" s="83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</row>
    <row r="29" spans="1:31" s="2" customFormat="1" ht="6.95" customHeight="1">
      <c r="A29" s="187"/>
      <c r="B29" s="32"/>
      <c r="C29" s="187"/>
      <c r="D29" s="60"/>
      <c r="E29" s="60"/>
      <c r="F29" s="60"/>
      <c r="G29" s="60"/>
      <c r="H29" s="60"/>
      <c r="I29" s="60"/>
      <c r="J29" s="60"/>
      <c r="K29" s="60"/>
      <c r="L29" s="83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</row>
    <row r="30" spans="1:31" s="2" customFormat="1" ht="14.45" customHeight="1">
      <c r="A30" s="187"/>
      <c r="B30" s="32"/>
      <c r="C30" s="187"/>
      <c r="D30" s="187"/>
      <c r="E30" s="187"/>
      <c r="F30" s="184" t="s">
        <v>37</v>
      </c>
      <c r="G30" s="187"/>
      <c r="H30" s="187"/>
      <c r="I30" s="184" t="s">
        <v>36</v>
      </c>
      <c r="J30" s="184" t="s">
        <v>38</v>
      </c>
      <c r="K30" s="187"/>
      <c r="L30" s="83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</row>
    <row r="31" spans="1:31" s="2" customFormat="1" ht="14.45" customHeight="1">
      <c r="A31" s="187"/>
      <c r="B31" s="32"/>
      <c r="C31" s="187"/>
      <c r="D31" s="88" t="s">
        <v>39</v>
      </c>
      <c r="E31" s="26" t="s">
        <v>40</v>
      </c>
      <c r="F31" s="89">
        <f>ROUND((SUM(BE88:BE331)),  2)</f>
        <v>0</v>
      </c>
      <c r="G31" s="187"/>
      <c r="H31" s="187"/>
      <c r="I31" s="90">
        <v>0.21</v>
      </c>
      <c r="J31" s="89">
        <f>ROUND(((SUM(BE88:BE331))*I31),  2)</f>
        <v>0</v>
      </c>
      <c r="K31" s="187"/>
      <c r="L31" s="83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</row>
    <row r="32" spans="1:31" s="2" customFormat="1" ht="14.45" customHeight="1">
      <c r="A32" s="187"/>
      <c r="B32" s="32"/>
      <c r="C32" s="187"/>
      <c r="D32" s="187"/>
      <c r="E32" s="26" t="s">
        <v>41</v>
      </c>
      <c r="F32" s="89">
        <f>ROUND((SUM(BF88:BF331)),  2)</f>
        <v>0</v>
      </c>
      <c r="G32" s="187"/>
      <c r="H32" s="187"/>
      <c r="I32" s="90">
        <v>0.12</v>
      </c>
      <c r="J32" s="89">
        <f>ROUND(((SUM(BF88:BF331))*I32),  2)</f>
        <v>0</v>
      </c>
      <c r="K32" s="187"/>
      <c r="L32" s="83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</row>
    <row r="33" spans="1:31" s="2" customFormat="1" ht="14.45" hidden="1" customHeight="1">
      <c r="A33" s="187"/>
      <c r="B33" s="32"/>
      <c r="C33" s="187"/>
      <c r="D33" s="187"/>
      <c r="E33" s="26" t="s">
        <v>42</v>
      </c>
      <c r="F33" s="89">
        <f>ROUND((SUM(BG88:BG331)),  2)</f>
        <v>0</v>
      </c>
      <c r="G33" s="187"/>
      <c r="H33" s="187"/>
      <c r="I33" s="90">
        <v>0.21</v>
      </c>
      <c r="J33" s="89">
        <f>0</f>
        <v>0</v>
      </c>
      <c r="K33" s="187"/>
      <c r="L33" s="83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</row>
    <row r="34" spans="1:31" s="2" customFormat="1" ht="14.45" hidden="1" customHeight="1">
      <c r="A34" s="187"/>
      <c r="B34" s="32"/>
      <c r="C34" s="187"/>
      <c r="D34" s="187"/>
      <c r="E34" s="26" t="s">
        <v>43</v>
      </c>
      <c r="F34" s="89">
        <f>ROUND((SUM(BH88:BH331)),  2)</f>
        <v>0</v>
      </c>
      <c r="G34" s="187"/>
      <c r="H34" s="187"/>
      <c r="I34" s="90">
        <v>0.12</v>
      </c>
      <c r="J34" s="89">
        <f>0</f>
        <v>0</v>
      </c>
      <c r="K34" s="187"/>
      <c r="L34" s="83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</row>
    <row r="35" spans="1:31" s="2" customFormat="1" ht="14.45" hidden="1" customHeight="1">
      <c r="A35" s="187"/>
      <c r="B35" s="32"/>
      <c r="C35" s="187"/>
      <c r="D35" s="187"/>
      <c r="E35" s="26" t="s">
        <v>44</v>
      </c>
      <c r="F35" s="89">
        <f>ROUND((SUM(BI88:BI331)),  2)</f>
        <v>0</v>
      </c>
      <c r="G35" s="187"/>
      <c r="H35" s="187"/>
      <c r="I35" s="90">
        <v>0</v>
      </c>
      <c r="J35" s="89">
        <f>0</f>
        <v>0</v>
      </c>
      <c r="K35" s="187"/>
      <c r="L35" s="83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</row>
    <row r="36" spans="1:31" s="2" customFormat="1" ht="6.95" customHeight="1">
      <c r="A36" s="187"/>
      <c r="B36" s="32"/>
      <c r="C36" s="187"/>
      <c r="D36" s="187"/>
      <c r="E36" s="187"/>
      <c r="F36" s="187"/>
      <c r="G36" s="187"/>
      <c r="H36" s="187"/>
      <c r="I36" s="187"/>
      <c r="J36" s="187"/>
      <c r="K36" s="187"/>
      <c r="L36" s="83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</row>
    <row r="37" spans="1:31" s="2" customFormat="1" ht="25.35" customHeight="1">
      <c r="A37" s="187"/>
      <c r="B37" s="32"/>
      <c r="C37" s="91"/>
      <c r="D37" s="92" t="s">
        <v>45</v>
      </c>
      <c r="E37" s="54"/>
      <c r="F37" s="54"/>
      <c r="G37" s="93" t="s">
        <v>46</v>
      </c>
      <c r="H37" s="94" t="s">
        <v>47</v>
      </c>
      <c r="I37" s="54"/>
      <c r="J37" s="95">
        <f>SUM(J28:J35)</f>
        <v>0</v>
      </c>
      <c r="K37" s="96"/>
      <c r="L37" s="83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</row>
    <row r="38" spans="1:31" s="2" customFormat="1" ht="14.45" customHeight="1">
      <c r="A38" s="187"/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83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</row>
    <row r="42" spans="1:31" s="2" customFormat="1" ht="6.95" customHeight="1">
      <c r="A42" s="187"/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83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</row>
    <row r="43" spans="1:31" s="2" customFormat="1" ht="24.95" customHeight="1">
      <c r="A43" s="187"/>
      <c r="B43" s="32"/>
      <c r="C43" s="20" t="s">
        <v>78</v>
      </c>
      <c r="D43" s="187"/>
      <c r="E43" s="187"/>
      <c r="F43" s="187"/>
      <c r="G43" s="187"/>
      <c r="H43" s="187"/>
      <c r="I43" s="187"/>
      <c r="J43" s="187"/>
      <c r="K43" s="187"/>
      <c r="L43" s="83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</row>
    <row r="44" spans="1:31" s="2" customFormat="1" ht="6.95" customHeight="1">
      <c r="A44" s="187"/>
      <c r="B44" s="32"/>
      <c r="C44" s="187"/>
      <c r="D44" s="187"/>
      <c r="E44" s="187"/>
      <c r="F44" s="187"/>
      <c r="G44" s="187"/>
      <c r="H44" s="187"/>
      <c r="I44" s="187"/>
      <c r="J44" s="187"/>
      <c r="K44" s="187"/>
      <c r="L44" s="83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</row>
    <row r="45" spans="1:31" s="2" customFormat="1" ht="12" customHeight="1">
      <c r="A45" s="187"/>
      <c r="B45" s="32"/>
      <c r="C45" s="26" t="s">
        <v>17</v>
      </c>
      <c r="D45" s="187"/>
      <c r="E45" s="187"/>
      <c r="F45" s="187"/>
      <c r="G45" s="187"/>
      <c r="H45" s="187"/>
      <c r="I45" s="187"/>
      <c r="J45" s="187"/>
      <c r="K45" s="187"/>
      <c r="L45" s="83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</row>
    <row r="46" spans="1:31" s="2" customFormat="1" ht="16.5" customHeight="1">
      <c r="A46" s="187"/>
      <c r="B46" s="32"/>
      <c r="C46" s="187"/>
      <c r="D46" s="187"/>
      <c r="E46" s="321" t="str">
        <f>E7</f>
        <v>Oprava čístící místnosti 1203, Nemocnice Chomutov</v>
      </c>
      <c r="F46" s="334"/>
      <c r="G46" s="334"/>
      <c r="H46" s="334"/>
      <c r="I46" s="187"/>
      <c r="J46" s="187"/>
      <c r="K46" s="187"/>
      <c r="L46" s="83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</row>
    <row r="47" spans="1:31" s="2" customFormat="1" ht="6.95" customHeight="1">
      <c r="A47" s="187"/>
      <c r="B47" s="32"/>
      <c r="C47" s="187"/>
      <c r="D47" s="187"/>
      <c r="E47" s="187"/>
      <c r="F47" s="187"/>
      <c r="G47" s="187"/>
      <c r="H47" s="187"/>
      <c r="I47" s="187"/>
      <c r="J47" s="187"/>
      <c r="K47" s="187"/>
      <c r="L47" s="83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</row>
    <row r="48" spans="1:31" s="2" customFormat="1" ht="12" customHeight="1">
      <c r="A48" s="187"/>
      <c r="B48" s="32"/>
      <c r="C48" s="26" t="s">
        <v>21</v>
      </c>
      <c r="D48" s="187"/>
      <c r="E48" s="187"/>
      <c r="F48" s="181" t="str">
        <f>F10</f>
        <v xml:space="preserve"> </v>
      </c>
      <c r="G48" s="187"/>
      <c r="H48" s="187"/>
      <c r="I48" s="26" t="s">
        <v>23</v>
      </c>
      <c r="J48" s="185" t="str">
        <f>IF(J10="","",J10)</f>
        <v>5. 3. 2025</v>
      </c>
      <c r="K48" s="187"/>
      <c r="L48" s="83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</row>
    <row r="49" spans="1:47" s="2" customFormat="1" ht="6.95" customHeight="1">
      <c r="A49" s="187"/>
      <c r="B49" s="32"/>
      <c r="C49" s="187"/>
      <c r="D49" s="187"/>
      <c r="E49" s="187"/>
      <c r="F49" s="187"/>
      <c r="G49" s="187"/>
      <c r="H49" s="187"/>
      <c r="I49" s="187"/>
      <c r="J49" s="187"/>
      <c r="K49" s="187"/>
      <c r="L49" s="83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</row>
    <row r="50" spans="1:47" s="2" customFormat="1" ht="15.2" customHeight="1">
      <c r="A50" s="187"/>
      <c r="B50" s="32"/>
      <c r="C50" s="26" t="s">
        <v>25</v>
      </c>
      <c r="D50" s="187"/>
      <c r="E50" s="187"/>
      <c r="F50" s="181" t="str">
        <f>E13</f>
        <v xml:space="preserve"> </v>
      </c>
      <c r="G50" s="187"/>
      <c r="H50" s="187"/>
      <c r="I50" s="26" t="s">
        <v>30</v>
      </c>
      <c r="J50" s="183" t="str">
        <f>E19</f>
        <v xml:space="preserve"> </v>
      </c>
      <c r="K50" s="187"/>
      <c r="L50" s="83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</row>
    <row r="51" spans="1:47" s="2" customFormat="1" ht="15.2" customHeight="1">
      <c r="A51" s="187"/>
      <c r="B51" s="32"/>
      <c r="C51" s="26" t="s">
        <v>28</v>
      </c>
      <c r="D51" s="187"/>
      <c r="E51" s="187"/>
      <c r="F51" s="181" t="str">
        <f>IF(E16="","",E16)</f>
        <v>Vyplň údaj</v>
      </c>
      <c r="G51" s="187"/>
      <c r="H51" s="187"/>
      <c r="I51" s="26" t="s">
        <v>32</v>
      </c>
      <c r="J51" s="183" t="str">
        <f>E22</f>
        <v xml:space="preserve"> </v>
      </c>
      <c r="K51" s="187"/>
      <c r="L51" s="83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</row>
    <row r="52" spans="1:47" s="2" customFormat="1" ht="10.35" customHeight="1">
      <c r="A52" s="187"/>
      <c r="B52" s="32"/>
      <c r="C52" s="187"/>
      <c r="D52" s="187"/>
      <c r="E52" s="187"/>
      <c r="F52" s="187"/>
      <c r="G52" s="187"/>
      <c r="H52" s="187"/>
      <c r="I52" s="187"/>
      <c r="J52" s="187"/>
      <c r="K52" s="187"/>
      <c r="L52" s="83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</row>
    <row r="53" spans="1:47" s="2" customFormat="1" ht="29.25" customHeight="1">
      <c r="A53" s="187"/>
      <c r="B53" s="32"/>
      <c r="C53" s="97" t="s">
        <v>79</v>
      </c>
      <c r="D53" s="91"/>
      <c r="E53" s="91"/>
      <c r="F53" s="91"/>
      <c r="G53" s="91"/>
      <c r="H53" s="91"/>
      <c r="I53" s="91"/>
      <c r="J53" s="98" t="s">
        <v>80</v>
      </c>
      <c r="K53" s="91"/>
      <c r="L53" s="83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</row>
    <row r="54" spans="1:47" s="2" customFormat="1" ht="10.35" customHeight="1">
      <c r="A54" s="187"/>
      <c r="B54" s="32"/>
      <c r="C54" s="187"/>
      <c r="D54" s="187"/>
      <c r="E54" s="187"/>
      <c r="F54" s="187"/>
      <c r="G54" s="187"/>
      <c r="H54" s="187"/>
      <c r="I54" s="187"/>
      <c r="J54" s="187"/>
      <c r="K54" s="187"/>
      <c r="L54" s="83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</row>
    <row r="55" spans="1:47" s="2" customFormat="1" ht="22.9" customHeight="1">
      <c r="A55" s="187"/>
      <c r="B55" s="32"/>
      <c r="C55" s="99" t="s">
        <v>67</v>
      </c>
      <c r="D55" s="187"/>
      <c r="E55" s="187"/>
      <c r="F55" s="187"/>
      <c r="G55" s="187"/>
      <c r="H55" s="187"/>
      <c r="I55" s="187"/>
      <c r="J55" s="186">
        <f>J88</f>
        <v>0</v>
      </c>
      <c r="K55" s="187"/>
      <c r="L55" s="83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U55" s="16" t="s">
        <v>81</v>
      </c>
    </row>
    <row r="56" spans="1:47" s="9" customFormat="1" ht="24.95" customHeight="1">
      <c r="B56" s="100"/>
      <c r="D56" s="101" t="s">
        <v>82</v>
      </c>
      <c r="E56" s="102"/>
      <c r="F56" s="102"/>
      <c r="G56" s="102"/>
      <c r="H56" s="102"/>
      <c r="I56" s="102"/>
      <c r="J56" s="103">
        <f>J89</f>
        <v>0</v>
      </c>
      <c r="L56" s="100"/>
    </row>
    <row r="57" spans="1:47" s="10" customFormat="1" ht="19.899999999999999" customHeight="1">
      <c r="B57" s="104"/>
      <c r="D57" s="105" t="s">
        <v>83</v>
      </c>
      <c r="E57" s="106"/>
      <c r="F57" s="106"/>
      <c r="G57" s="106"/>
      <c r="H57" s="106"/>
      <c r="I57" s="106"/>
      <c r="J57" s="107">
        <f>J90</f>
        <v>0</v>
      </c>
      <c r="L57" s="104"/>
    </row>
    <row r="58" spans="1:47" s="10" customFormat="1" ht="19.899999999999999" customHeight="1">
      <c r="B58" s="104"/>
      <c r="D58" s="105" t="s">
        <v>84</v>
      </c>
      <c r="E58" s="106"/>
      <c r="F58" s="106"/>
      <c r="G58" s="106"/>
      <c r="H58" s="106"/>
      <c r="I58" s="106"/>
      <c r="J58" s="107">
        <f>J113</f>
        <v>0</v>
      </c>
      <c r="L58" s="104"/>
    </row>
    <row r="59" spans="1:47" s="9" customFormat="1" ht="24.95" customHeight="1">
      <c r="B59" s="100"/>
      <c r="D59" s="101" t="s">
        <v>85</v>
      </c>
      <c r="E59" s="102"/>
      <c r="F59" s="102"/>
      <c r="G59" s="102"/>
      <c r="H59" s="102"/>
      <c r="I59" s="102"/>
      <c r="J59" s="103">
        <f>J131</f>
        <v>0</v>
      </c>
      <c r="L59" s="100"/>
    </row>
    <row r="60" spans="1:47" s="10" customFormat="1" ht="19.899999999999999" customHeight="1">
      <c r="B60" s="104"/>
      <c r="D60" s="105" t="s">
        <v>86</v>
      </c>
      <c r="E60" s="106"/>
      <c r="F60" s="106"/>
      <c r="G60" s="106"/>
      <c r="H60" s="106"/>
      <c r="I60" s="106"/>
      <c r="J60" s="107">
        <f>J132</f>
        <v>0</v>
      </c>
      <c r="L60" s="104"/>
    </row>
    <row r="61" spans="1:47" s="10" customFormat="1" ht="19.899999999999999" customHeight="1">
      <c r="B61" s="104"/>
      <c r="D61" s="105" t="s">
        <v>87</v>
      </c>
      <c r="E61" s="106"/>
      <c r="F61" s="106"/>
      <c r="G61" s="106"/>
      <c r="H61" s="106"/>
      <c r="I61" s="106"/>
      <c r="J61" s="107">
        <f>J143</f>
        <v>0</v>
      </c>
      <c r="L61" s="104"/>
    </row>
    <row r="62" spans="1:47" s="10" customFormat="1" ht="19.899999999999999" customHeight="1">
      <c r="B62" s="104"/>
      <c r="D62" s="105" t="s">
        <v>88</v>
      </c>
      <c r="E62" s="106"/>
      <c r="F62" s="106"/>
      <c r="G62" s="106"/>
      <c r="H62" s="106"/>
      <c r="I62" s="106"/>
      <c r="J62" s="107">
        <f>J167</f>
        <v>0</v>
      </c>
      <c r="L62" s="104"/>
    </row>
    <row r="63" spans="1:47" s="10" customFormat="1" ht="19.899999999999999" customHeight="1">
      <c r="B63" s="104"/>
      <c r="D63" s="105" t="s">
        <v>89</v>
      </c>
      <c r="E63" s="106"/>
      <c r="F63" s="106"/>
      <c r="G63" s="106"/>
      <c r="H63" s="106"/>
      <c r="I63" s="106"/>
      <c r="J63" s="107">
        <f>J195</f>
        <v>0</v>
      </c>
      <c r="L63" s="104"/>
    </row>
    <row r="64" spans="1:47" s="10" customFormat="1" ht="19.899999999999999" customHeight="1">
      <c r="B64" s="104"/>
      <c r="D64" s="105" t="s">
        <v>90</v>
      </c>
      <c r="E64" s="106"/>
      <c r="F64" s="106"/>
      <c r="G64" s="106"/>
      <c r="H64" s="106"/>
      <c r="I64" s="106"/>
      <c r="J64" s="107">
        <f>J220</f>
        <v>0</v>
      </c>
      <c r="L64" s="104"/>
    </row>
    <row r="65" spans="1:31" s="10" customFormat="1" ht="19.899999999999999" customHeight="1">
      <c r="B65" s="104"/>
      <c r="D65" s="105" t="s">
        <v>91</v>
      </c>
      <c r="E65" s="106"/>
      <c r="F65" s="106"/>
      <c r="G65" s="106"/>
      <c r="H65" s="106"/>
      <c r="I65" s="106"/>
      <c r="J65" s="107">
        <f>J225</f>
        <v>0</v>
      </c>
      <c r="L65" s="104"/>
    </row>
    <row r="66" spans="1:31" s="10" customFormat="1" ht="19.899999999999999" customHeight="1">
      <c r="B66" s="104"/>
      <c r="D66" s="105" t="s">
        <v>94</v>
      </c>
      <c r="E66" s="106"/>
      <c r="F66" s="106"/>
      <c r="G66" s="106"/>
      <c r="H66" s="106"/>
      <c r="I66" s="106"/>
      <c r="J66" s="107">
        <f>J240</f>
        <v>0</v>
      </c>
      <c r="L66" s="104"/>
    </row>
    <row r="67" spans="1:31" s="10" customFormat="1" ht="19.899999999999999" customHeight="1">
      <c r="B67" s="104"/>
      <c r="D67" s="105" t="s">
        <v>95</v>
      </c>
      <c r="E67" s="106"/>
      <c r="F67" s="106"/>
      <c r="G67" s="106"/>
      <c r="H67" s="106"/>
      <c r="I67" s="106"/>
      <c r="J67" s="107">
        <f>J271</f>
        <v>0</v>
      </c>
      <c r="L67" s="104"/>
    </row>
    <row r="68" spans="1:31" s="10" customFormat="1" ht="19.899999999999999" customHeight="1">
      <c r="B68" s="104"/>
      <c r="D68" s="105" t="s">
        <v>97</v>
      </c>
      <c r="E68" s="106"/>
      <c r="F68" s="106"/>
      <c r="G68" s="106"/>
      <c r="H68" s="106"/>
      <c r="I68" s="106"/>
      <c r="J68" s="107">
        <f>J315</f>
        <v>0</v>
      </c>
      <c r="L68" s="104"/>
    </row>
    <row r="69" spans="1:31" s="9" customFormat="1" ht="24.95" customHeight="1">
      <c r="B69" s="100"/>
      <c r="D69" s="101" t="s">
        <v>741</v>
      </c>
      <c r="E69" s="102"/>
      <c r="F69" s="102"/>
      <c r="G69" s="102"/>
      <c r="H69" s="102"/>
      <c r="I69" s="102"/>
      <c r="J69" s="103">
        <f>J325</f>
        <v>0</v>
      </c>
      <c r="L69" s="100"/>
    </row>
    <row r="70" spans="1:31" s="10" customFormat="1" ht="19.899999999999999" customHeight="1">
      <c r="B70" s="104"/>
      <c r="D70" s="105" t="s">
        <v>742</v>
      </c>
      <c r="E70" s="106"/>
      <c r="F70" s="106"/>
      <c r="G70" s="106"/>
      <c r="H70" s="106"/>
      <c r="I70" s="106"/>
      <c r="J70" s="107">
        <f>J326</f>
        <v>0</v>
      </c>
      <c r="L70" s="104"/>
    </row>
    <row r="71" spans="1:31" s="2" customFormat="1" ht="21.75" customHeight="1">
      <c r="A71" s="187"/>
      <c r="B71" s="32"/>
      <c r="C71" s="187"/>
      <c r="D71" s="187"/>
      <c r="E71" s="187"/>
      <c r="F71" s="187"/>
      <c r="G71" s="187"/>
      <c r="H71" s="187"/>
      <c r="I71" s="187"/>
      <c r="J71" s="187"/>
      <c r="K71" s="187"/>
      <c r="L71" s="83"/>
      <c r="S71" s="187"/>
      <c r="T71" s="187"/>
      <c r="U71" s="187"/>
      <c r="V71" s="187"/>
      <c r="W71" s="187"/>
      <c r="X71" s="187"/>
      <c r="Y71" s="187"/>
      <c r="Z71" s="187"/>
      <c r="AA71" s="187"/>
      <c r="AB71" s="187"/>
      <c r="AC71" s="187"/>
      <c r="AD71" s="187"/>
      <c r="AE71" s="187"/>
    </row>
    <row r="72" spans="1:31" s="2" customFormat="1" ht="6.95" customHeight="1">
      <c r="A72" s="187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83"/>
      <c r="S72" s="187"/>
      <c r="T72" s="187"/>
      <c r="U72" s="187"/>
      <c r="V72" s="187"/>
      <c r="W72" s="187"/>
      <c r="X72" s="187"/>
      <c r="Y72" s="187"/>
      <c r="Z72" s="187"/>
      <c r="AA72" s="187"/>
      <c r="AB72" s="187"/>
      <c r="AC72" s="187"/>
      <c r="AD72" s="187"/>
      <c r="AE72" s="187"/>
    </row>
    <row r="76" spans="1:31" s="2" customFormat="1" ht="6.95" customHeight="1">
      <c r="A76" s="187"/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83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</row>
    <row r="77" spans="1:31" s="2" customFormat="1" ht="24.95" customHeight="1">
      <c r="A77" s="187"/>
      <c r="B77" s="32"/>
      <c r="C77" s="20" t="s">
        <v>98</v>
      </c>
      <c r="D77" s="187"/>
      <c r="E77" s="187"/>
      <c r="F77" s="187"/>
      <c r="G77" s="187"/>
      <c r="H77" s="187"/>
      <c r="I77" s="187"/>
      <c r="J77" s="187"/>
      <c r="K77" s="187"/>
      <c r="L77" s="83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</row>
    <row r="78" spans="1:31" s="2" customFormat="1" ht="6.95" customHeight="1">
      <c r="A78" s="187"/>
      <c r="B78" s="32"/>
      <c r="C78" s="187"/>
      <c r="D78" s="187"/>
      <c r="E78" s="187"/>
      <c r="F78" s="187"/>
      <c r="G78" s="187"/>
      <c r="H78" s="187"/>
      <c r="I78" s="187"/>
      <c r="J78" s="187"/>
      <c r="K78" s="187"/>
      <c r="L78" s="83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</row>
    <row r="79" spans="1:31" s="2" customFormat="1" ht="12" customHeight="1">
      <c r="A79" s="187"/>
      <c r="B79" s="32"/>
      <c r="C79" s="26" t="s">
        <v>17</v>
      </c>
      <c r="D79" s="187"/>
      <c r="E79" s="187"/>
      <c r="F79" s="187"/>
      <c r="G79" s="187"/>
      <c r="H79" s="187"/>
      <c r="I79" s="187"/>
      <c r="J79" s="187"/>
      <c r="K79" s="187"/>
      <c r="L79" s="83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</row>
    <row r="80" spans="1:31" s="2" customFormat="1" ht="16.5" customHeight="1">
      <c r="A80" s="187"/>
      <c r="B80" s="32"/>
      <c r="C80" s="187"/>
      <c r="D80" s="187"/>
      <c r="E80" s="321" t="str">
        <f>E7</f>
        <v>Oprava čístící místnosti 1203, Nemocnice Chomutov</v>
      </c>
      <c r="F80" s="334"/>
      <c r="G80" s="334"/>
      <c r="H80" s="334"/>
      <c r="I80" s="187"/>
      <c r="J80" s="187"/>
      <c r="K80" s="187"/>
      <c r="L80" s="83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</row>
    <row r="81" spans="1:65" s="2" customFormat="1" ht="6.95" customHeight="1">
      <c r="A81" s="187"/>
      <c r="B81" s="32"/>
      <c r="C81" s="187"/>
      <c r="D81" s="187"/>
      <c r="E81" s="187"/>
      <c r="F81" s="187"/>
      <c r="G81" s="187"/>
      <c r="H81" s="187"/>
      <c r="I81" s="187"/>
      <c r="J81" s="187"/>
      <c r="K81" s="187"/>
      <c r="L81" s="83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pans="1:65" s="2" customFormat="1" ht="12" customHeight="1">
      <c r="A82" s="187"/>
      <c r="B82" s="32"/>
      <c r="C82" s="26" t="s">
        <v>21</v>
      </c>
      <c r="D82" s="187"/>
      <c r="E82" s="187"/>
      <c r="F82" s="181" t="str">
        <f>F10</f>
        <v xml:space="preserve"> </v>
      </c>
      <c r="G82" s="187"/>
      <c r="H82" s="187"/>
      <c r="I82" s="26" t="s">
        <v>23</v>
      </c>
      <c r="J82" s="185" t="str">
        <f>IF(J10="","",J10)</f>
        <v>5. 3. 2025</v>
      </c>
      <c r="K82" s="187"/>
      <c r="L82" s="83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</row>
    <row r="83" spans="1:65" s="2" customFormat="1" ht="6.95" customHeight="1">
      <c r="A83" s="187"/>
      <c r="B83" s="32"/>
      <c r="C83" s="187"/>
      <c r="D83" s="187"/>
      <c r="E83" s="187"/>
      <c r="F83" s="187"/>
      <c r="G83" s="187"/>
      <c r="H83" s="187"/>
      <c r="I83" s="187"/>
      <c r="J83" s="187"/>
      <c r="K83" s="187"/>
      <c r="L83" s="83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pans="1:65" s="2" customFormat="1" ht="15.2" customHeight="1">
      <c r="A84" s="187"/>
      <c r="B84" s="32"/>
      <c r="C84" s="26" t="s">
        <v>25</v>
      </c>
      <c r="D84" s="187"/>
      <c r="E84" s="187"/>
      <c r="F84" s="181" t="str">
        <f>E13</f>
        <v xml:space="preserve"> </v>
      </c>
      <c r="G84" s="187"/>
      <c r="H84" s="187"/>
      <c r="I84" s="26" t="s">
        <v>30</v>
      </c>
      <c r="J84" s="183" t="str">
        <f>E19</f>
        <v xml:space="preserve"> </v>
      </c>
      <c r="K84" s="187"/>
      <c r="L84" s="83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pans="1:65" s="2" customFormat="1" ht="15.2" customHeight="1">
      <c r="A85" s="187"/>
      <c r="B85" s="32"/>
      <c r="C85" s="26" t="s">
        <v>28</v>
      </c>
      <c r="D85" s="187"/>
      <c r="E85" s="187"/>
      <c r="F85" s="181" t="str">
        <f>IF(E16="","",E16)</f>
        <v>Vyplň údaj</v>
      </c>
      <c r="G85" s="187"/>
      <c r="H85" s="187"/>
      <c r="I85" s="26" t="s">
        <v>32</v>
      </c>
      <c r="J85" s="183" t="str">
        <f>E22</f>
        <v xml:space="preserve"> </v>
      </c>
      <c r="K85" s="187"/>
      <c r="L85" s="83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pans="1:65" s="2" customFormat="1" ht="10.35" customHeight="1">
      <c r="A86" s="187"/>
      <c r="B86" s="32"/>
      <c r="C86" s="187"/>
      <c r="D86" s="187"/>
      <c r="E86" s="187"/>
      <c r="F86" s="187"/>
      <c r="G86" s="187"/>
      <c r="H86" s="187"/>
      <c r="I86" s="187"/>
      <c r="J86" s="187"/>
      <c r="K86" s="187"/>
      <c r="L86" s="83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pans="1:65" s="11" customFormat="1" ht="29.25" customHeight="1">
      <c r="A87" s="108"/>
      <c r="B87" s="109"/>
      <c r="C87" s="110" t="s">
        <v>99</v>
      </c>
      <c r="D87" s="111" t="s">
        <v>54</v>
      </c>
      <c r="E87" s="111" t="s">
        <v>50</v>
      </c>
      <c r="F87" s="111" t="s">
        <v>51</v>
      </c>
      <c r="G87" s="111" t="s">
        <v>100</v>
      </c>
      <c r="H87" s="111" t="s">
        <v>101</v>
      </c>
      <c r="I87" s="111" t="s">
        <v>102</v>
      </c>
      <c r="J87" s="111" t="s">
        <v>80</v>
      </c>
      <c r="K87" s="112" t="s">
        <v>103</v>
      </c>
      <c r="L87" s="113"/>
      <c r="M87" s="56" t="s">
        <v>3</v>
      </c>
      <c r="N87" s="57" t="s">
        <v>39</v>
      </c>
      <c r="O87" s="57" t="s">
        <v>104</v>
      </c>
      <c r="P87" s="57" t="s">
        <v>105</v>
      </c>
      <c r="Q87" s="57" t="s">
        <v>106</v>
      </c>
      <c r="R87" s="57" t="s">
        <v>107</v>
      </c>
      <c r="S87" s="57" t="s">
        <v>108</v>
      </c>
      <c r="T87" s="58" t="s">
        <v>109</v>
      </c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</row>
    <row r="88" spans="1:65" s="2" customFormat="1" ht="22.9" customHeight="1">
      <c r="A88" s="187"/>
      <c r="B88" s="32"/>
      <c r="C88" s="63" t="s">
        <v>110</v>
      </c>
      <c r="D88" s="187"/>
      <c r="E88" s="187"/>
      <c r="F88" s="187"/>
      <c r="G88" s="187"/>
      <c r="H88" s="187"/>
      <c r="I88" s="187"/>
      <c r="J88" s="114">
        <f>BK88</f>
        <v>0</v>
      </c>
      <c r="K88" s="187"/>
      <c r="L88" s="32"/>
      <c r="M88" s="59"/>
      <c r="N88" s="50"/>
      <c r="O88" s="60"/>
      <c r="P88" s="115">
        <f>P89+P131+P325</f>
        <v>0</v>
      </c>
      <c r="Q88" s="60"/>
      <c r="R88" s="115">
        <f>R89+R131+R325</f>
        <v>1.74815678</v>
      </c>
      <c r="S88" s="60"/>
      <c r="T88" s="116">
        <f>T89+T131+T325</f>
        <v>8.1004618900000001</v>
      </c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T88" s="16" t="s">
        <v>68</v>
      </c>
      <c r="AU88" s="16" t="s">
        <v>81</v>
      </c>
      <c r="BK88" s="117">
        <f>BK89+BK131+BK325</f>
        <v>0</v>
      </c>
    </row>
    <row r="89" spans="1:65" s="12" customFormat="1" ht="25.9" customHeight="1">
      <c r="B89" s="118"/>
      <c r="D89" s="119" t="s">
        <v>68</v>
      </c>
      <c r="E89" s="120" t="s">
        <v>111</v>
      </c>
      <c r="F89" s="120" t="s">
        <v>112</v>
      </c>
      <c r="I89" s="121"/>
      <c r="J89" s="122">
        <f>BK89</f>
        <v>0</v>
      </c>
      <c r="L89" s="118"/>
      <c r="M89" s="123"/>
      <c r="N89" s="124"/>
      <c r="O89" s="124"/>
      <c r="P89" s="125">
        <f>P90+P113</f>
        <v>0</v>
      </c>
      <c r="Q89" s="124"/>
      <c r="R89" s="125">
        <f>R90+R113</f>
        <v>6.2480000000000001E-4</v>
      </c>
      <c r="S89" s="124"/>
      <c r="T89" s="126">
        <f>T90+T113</f>
        <v>7.9952000000000005</v>
      </c>
      <c r="AR89" s="119" t="s">
        <v>74</v>
      </c>
      <c r="AT89" s="127" t="s">
        <v>68</v>
      </c>
      <c r="AU89" s="127" t="s">
        <v>69</v>
      </c>
      <c r="AY89" s="119" t="s">
        <v>113</v>
      </c>
      <c r="BK89" s="128">
        <f>BK90+BK113</f>
        <v>0</v>
      </c>
    </row>
    <row r="90" spans="1:65" s="12" customFormat="1" ht="22.9" customHeight="1">
      <c r="B90" s="118"/>
      <c r="D90" s="119" t="s">
        <v>68</v>
      </c>
      <c r="E90" s="129" t="s">
        <v>114</v>
      </c>
      <c r="F90" s="129" t="s">
        <v>115</v>
      </c>
      <c r="I90" s="121"/>
      <c r="J90" s="130">
        <f>BK90</f>
        <v>0</v>
      </c>
      <c r="L90" s="118"/>
      <c r="M90" s="123"/>
      <c r="N90" s="124"/>
      <c r="O90" s="124"/>
      <c r="P90" s="125">
        <f>SUM(P91:P112)</f>
        <v>0</v>
      </c>
      <c r="Q90" s="124"/>
      <c r="R90" s="125">
        <f>SUM(R91:R112)</f>
        <v>6.2480000000000001E-4</v>
      </c>
      <c r="S90" s="124"/>
      <c r="T90" s="126">
        <f>SUM(T91:T112)</f>
        <v>7.9952000000000005</v>
      </c>
      <c r="AR90" s="119" t="s">
        <v>74</v>
      </c>
      <c r="AT90" s="127" t="s">
        <v>68</v>
      </c>
      <c r="AU90" s="127" t="s">
        <v>74</v>
      </c>
      <c r="AY90" s="119" t="s">
        <v>113</v>
      </c>
      <c r="BK90" s="128">
        <f>SUM(BK91:BK112)</f>
        <v>0</v>
      </c>
    </row>
    <row r="91" spans="1:65" s="2" customFormat="1" ht="33" customHeight="1">
      <c r="A91" s="187"/>
      <c r="B91" s="131"/>
      <c r="C91" s="132" t="s">
        <v>74</v>
      </c>
      <c r="D91" s="132" t="s">
        <v>116</v>
      </c>
      <c r="E91" s="133" t="s">
        <v>117</v>
      </c>
      <c r="F91" s="134" t="s">
        <v>118</v>
      </c>
      <c r="G91" s="135" t="s">
        <v>119</v>
      </c>
      <c r="H91" s="136">
        <v>15.62</v>
      </c>
      <c r="I91" s="137"/>
      <c r="J91" s="138">
        <f>ROUND(I91*H91,2)</f>
        <v>0</v>
      </c>
      <c r="K91" s="134" t="s">
        <v>120</v>
      </c>
      <c r="L91" s="32"/>
      <c r="M91" s="139" t="s">
        <v>3</v>
      </c>
      <c r="N91" s="140" t="s">
        <v>40</v>
      </c>
      <c r="O91" s="52"/>
      <c r="P91" s="141">
        <f>O91*H91</f>
        <v>0</v>
      </c>
      <c r="Q91" s="141">
        <v>0</v>
      </c>
      <c r="R91" s="141">
        <f>Q91*H91</f>
        <v>0</v>
      </c>
      <c r="S91" s="141">
        <v>0</v>
      </c>
      <c r="T91" s="142">
        <f>S91*H91</f>
        <v>0</v>
      </c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  <c r="AR91" s="143" t="s">
        <v>121</v>
      </c>
      <c r="AT91" s="143" t="s">
        <v>116</v>
      </c>
      <c r="AU91" s="143" t="s">
        <v>76</v>
      </c>
      <c r="AY91" s="16" t="s">
        <v>113</v>
      </c>
      <c r="BE91" s="144">
        <f>IF(N91="základní",J91,0)</f>
        <v>0</v>
      </c>
      <c r="BF91" s="144">
        <f>IF(N91="snížená",J91,0)</f>
        <v>0</v>
      </c>
      <c r="BG91" s="144">
        <f>IF(N91="zákl. přenesená",J91,0)</f>
        <v>0</v>
      </c>
      <c r="BH91" s="144">
        <f>IF(N91="sníž. přenesená",J91,0)</f>
        <v>0</v>
      </c>
      <c r="BI91" s="144">
        <f>IF(N91="nulová",J91,0)</f>
        <v>0</v>
      </c>
      <c r="BJ91" s="16" t="s">
        <v>74</v>
      </c>
      <c r="BK91" s="144">
        <f>ROUND(I91*H91,2)</f>
        <v>0</v>
      </c>
      <c r="BL91" s="16" t="s">
        <v>121</v>
      </c>
      <c r="BM91" s="143" t="s">
        <v>122</v>
      </c>
    </row>
    <row r="92" spans="1:65" s="2" customFormat="1" ht="19.5">
      <c r="A92" s="187"/>
      <c r="B92" s="32"/>
      <c r="C92" s="187"/>
      <c r="D92" s="145" t="s">
        <v>123</v>
      </c>
      <c r="E92" s="187"/>
      <c r="F92" s="146" t="s">
        <v>124</v>
      </c>
      <c r="G92" s="187"/>
      <c r="H92" s="187"/>
      <c r="I92" s="147"/>
      <c r="J92" s="187"/>
      <c r="K92" s="187"/>
      <c r="L92" s="32"/>
      <c r="M92" s="148"/>
      <c r="N92" s="149"/>
      <c r="O92" s="52"/>
      <c r="P92" s="52"/>
      <c r="Q92" s="52"/>
      <c r="R92" s="52"/>
      <c r="S92" s="52"/>
      <c r="T92" s="53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T92" s="16" t="s">
        <v>123</v>
      </c>
      <c r="AU92" s="16" t="s">
        <v>76</v>
      </c>
    </row>
    <row r="93" spans="1:65" s="2" customFormat="1">
      <c r="A93" s="187"/>
      <c r="B93" s="32"/>
      <c r="C93" s="187"/>
      <c r="D93" s="150" t="s">
        <v>125</v>
      </c>
      <c r="E93" s="187"/>
      <c r="F93" s="151" t="s">
        <v>126</v>
      </c>
      <c r="G93" s="187"/>
      <c r="H93" s="187"/>
      <c r="I93" s="147"/>
      <c r="J93" s="187"/>
      <c r="K93" s="187"/>
      <c r="L93" s="32"/>
      <c r="M93" s="148"/>
      <c r="N93" s="149"/>
      <c r="O93" s="52"/>
      <c r="P93" s="52"/>
      <c r="Q93" s="52"/>
      <c r="R93" s="52"/>
      <c r="S93" s="52"/>
      <c r="T93" s="53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  <c r="AT93" s="16" t="s">
        <v>125</v>
      </c>
      <c r="AU93" s="16" t="s">
        <v>76</v>
      </c>
    </row>
    <row r="94" spans="1:65" s="13" customFormat="1">
      <c r="B94" s="152"/>
      <c r="D94" s="145" t="s">
        <v>127</v>
      </c>
      <c r="E94" s="153" t="s">
        <v>3</v>
      </c>
      <c r="F94" s="154" t="s">
        <v>743</v>
      </c>
      <c r="H94" s="155">
        <v>15.62</v>
      </c>
      <c r="I94" s="156"/>
      <c r="L94" s="152"/>
      <c r="M94" s="157"/>
      <c r="N94" s="158"/>
      <c r="O94" s="158"/>
      <c r="P94" s="158"/>
      <c r="Q94" s="158"/>
      <c r="R94" s="158"/>
      <c r="S94" s="158"/>
      <c r="T94" s="159"/>
      <c r="AT94" s="153" t="s">
        <v>127</v>
      </c>
      <c r="AU94" s="153" t="s">
        <v>76</v>
      </c>
      <c r="AV94" s="13" t="s">
        <v>76</v>
      </c>
      <c r="AW94" s="13" t="s">
        <v>31</v>
      </c>
      <c r="AX94" s="13" t="s">
        <v>74</v>
      </c>
      <c r="AY94" s="153" t="s">
        <v>113</v>
      </c>
    </row>
    <row r="95" spans="1:65" s="2" customFormat="1" ht="24.2" customHeight="1">
      <c r="A95" s="187"/>
      <c r="B95" s="131"/>
      <c r="C95" s="132" t="s">
        <v>76</v>
      </c>
      <c r="D95" s="132" t="s">
        <v>116</v>
      </c>
      <c r="E95" s="133" t="s">
        <v>129</v>
      </c>
      <c r="F95" s="134" t="s">
        <v>130</v>
      </c>
      <c r="G95" s="135" t="s">
        <v>119</v>
      </c>
      <c r="H95" s="136">
        <v>15.62</v>
      </c>
      <c r="I95" s="137"/>
      <c r="J95" s="138">
        <f>ROUND(I95*H95,2)</f>
        <v>0</v>
      </c>
      <c r="K95" s="134" t="s">
        <v>120</v>
      </c>
      <c r="L95" s="32"/>
      <c r="M95" s="139" t="s">
        <v>3</v>
      </c>
      <c r="N95" s="140" t="s">
        <v>40</v>
      </c>
      <c r="O95" s="52"/>
      <c r="P95" s="141">
        <f>O95*H95</f>
        <v>0</v>
      </c>
      <c r="Q95" s="141">
        <v>4.0000000000000003E-5</v>
      </c>
      <c r="R95" s="141">
        <f>Q95*H95</f>
        <v>6.2480000000000001E-4</v>
      </c>
      <c r="S95" s="141">
        <v>0</v>
      </c>
      <c r="T95" s="142">
        <f>S95*H95</f>
        <v>0</v>
      </c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R95" s="143" t="s">
        <v>121</v>
      </c>
      <c r="AT95" s="143" t="s">
        <v>116</v>
      </c>
      <c r="AU95" s="143" t="s">
        <v>76</v>
      </c>
      <c r="AY95" s="16" t="s">
        <v>113</v>
      </c>
      <c r="BE95" s="144">
        <f>IF(N95="základní",J95,0)</f>
        <v>0</v>
      </c>
      <c r="BF95" s="144">
        <f>IF(N95="snížená",J95,0)</f>
        <v>0</v>
      </c>
      <c r="BG95" s="144">
        <f>IF(N95="zákl. přenesená",J95,0)</f>
        <v>0</v>
      </c>
      <c r="BH95" s="144">
        <f>IF(N95="sníž. přenesená",J95,0)</f>
        <v>0</v>
      </c>
      <c r="BI95" s="144">
        <f>IF(N95="nulová",J95,0)</f>
        <v>0</v>
      </c>
      <c r="BJ95" s="16" t="s">
        <v>74</v>
      </c>
      <c r="BK95" s="144">
        <f>ROUND(I95*H95,2)</f>
        <v>0</v>
      </c>
      <c r="BL95" s="16" t="s">
        <v>121</v>
      </c>
      <c r="BM95" s="143" t="s">
        <v>131</v>
      </c>
    </row>
    <row r="96" spans="1:65" s="2" customFormat="1" ht="19.5">
      <c r="A96" s="187"/>
      <c r="B96" s="32"/>
      <c r="C96" s="187"/>
      <c r="D96" s="145" t="s">
        <v>123</v>
      </c>
      <c r="E96" s="187"/>
      <c r="F96" s="146" t="s">
        <v>132</v>
      </c>
      <c r="G96" s="187"/>
      <c r="H96" s="187"/>
      <c r="I96" s="147"/>
      <c r="J96" s="187"/>
      <c r="K96" s="187"/>
      <c r="L96" s="32"/>
      <c r="M96" s="148"/>
      <c r="N96" s="149"/>
      <c r="O96" s="52"/>
      <c r="P96" s="52"/>
      <c r="Q96" s="52"/>
      <c r="R96" s="52"/>
      <c r="S96" s="52"/>
      <c r="T96" s="53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T96" s="16" t="s">
        <v>123</v>
      </c>
      <c r="AU96" s="16" t="s">
        <v>76</v>
      </c>
    </row>
    <row r="97" spans="1:65" s="2" customFormat="1">
      <c r="A97" s="187"/>
      <c r="B97" s="32"/>
      <c r="C97" s="187"/>
      <c r="D97" s="150" t="s">
        <v>125</v>
      </c>
      <c r="E97" s="187"/>
      <c r="F97" s="151" t="s">
        <v>133</v>
      </c>
      <c r="G97" s="187"/>
      <c r="H97" s="187"/>
      <c r="I97" s="147"/>
      <c r="J97" s="187"/>
      <c r="K97" s="187"/>
      <c r="L97" s="32"/>
      <c r="M97" s="148"/>
      <c r="N97" s="149"/>
      <c r="O97" s="52"/>
      <c r="P97" s="52"/>
      <c r="Q97" s="52"/>
      <c r="R97" s="52"/>
      <c r="S97" s="52"/>
      <c r="T97" s="53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T97" s="16" t="s">
        <v>125</v>
      </c>
      <c r="AU97" s="16" t="s">
        <v>76</v>
      </c>
    </row>
    <row r="98" spans="1:65" s="2" customFormat="1" ht="37.9" customHeight="1">
      <c r="A98" s="187"/>
      <c r="B98" s="131"/>
      <c r="C98" s="132" t="s">
        <v>134</v>
      </c>
      <c r="D98" s="132" t="s">
        <v>116</v>
      </c>
      <c r="E98" s="133" t="s">
        <v>135</v>
      </c>
      <c r="F98" s="134" t="s">
        <v>136</v>
      </c>
      <c r="G98" s="135" t="s">
        <v>137</v>
      </c>
      <c r="H98" s="136">
        <v>2.343</v>
      </c>
      <c r="I98" s="137"/>
      <c r="J98" s="138">
        <f>ROUND(I98*H98,2)</f>
        <v>0</v>
      </c>
      <c r="K98" s="134" t="s">
        <v>120</v>
      </c>
      <c r="L98" s="32"/>
      <c r="M98" s="139" t="s">
        <v>3</v>
      </c>
      <c r="N98" s="140" t="s">
        <v>40</v>
      </c>
      <c r="O98" s="52"/>
      <c r="P98" s="141">
        <f>O98*H98</f>
        <v>0</v>
      </c>
      <c r="Q98" s="141">
        <v>0</v>
      </c>
      <c r="R98" s="141">
        <f>Q98*H98</f>
        <v>0</v>
      </c>
      <c r="S98" s="141">
        <v>2.2000000000000002</v>
      </c>
      <c r="T98" s="142">
        <f>S98*H98</f>
        <v>5.1546000000000003</v>
      </c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R98" s="143" t="s">
        <v>121</v>
      </c>
      <c r="AT98" s="143" t="s">
        <v>116</v>
      </c>
      <c r="AU98" s="143" t="s">
        <v>76</v>
      </c>
      <c r="AY98" s="16" t="s">
        <v>113</v>
      </c>
      <c r="BE98" s="144">
        <f>IF(N98="základní",J98,0)</f>
        <v>0</v>
      </c>
      <c r="BF98" s="144">
        <f>IF(N98="snížená",J98,0)</f>
        <v>0</v>
      </c>
      <c r="BG98" s="144">
        <f>IF(N98="zákl. přenesená",J98,0)</f>
        <v>0</v>
      </c>
      <c r="BH98" s="144">
        <f>IF(N98="sníž. přenesená",J98,0)</f>
        <v>0</v>
      </c>
      <c r="BI98" s="144">
        <f>IF(N98="nulová",J98,0)</f>
        <v>0</v>
      </c>
      <c r="BJ98" s="16" t="s">
        <v>74</v>
      </c>
      <c r="BK98" s="144">
        <f>ROUND(I98*H98,2)</f>
        <v>0</v>
      </c>
      <c r="BL98" s="16" t="s">
        <v>121</v>
      </c>
      <c r="BM98" s="143" t="s">
        <v>138</v>
      </c>
    </row>
    <row r="99" spans="1:65" s="2" customFormat="1" ht="19.5">
      <c r="A99" s="187"/>
      <c r="B99" s="32"/>
      <c r="C99" s="187"/>
      <c r="D99" s="145" t="s">
        <v>123</v>
      </c>
      <c r="E99" s="187"/>
      <c r="F99" s="146" t="s">
        <v>139</v>
      </c>
      <c r="G99" s="187"/>
      <c r="H99" s="187"/>
      <c r="I99" s="147"/>
      <c r="J99" s="187"/>
      <c r="K99" s="187"/>
      <c r="L99" s="32"/>
      <c r="M99" s="148"/>
      <c r="N99" s="149"/>
      <c r="O99" s="52"/>
      <c r="P99" s="52"/>
      <c r="Q99" s="52"/>
      <c r="R99" s="52"/>
      <c r="S99" s="52"/>
      <c r="T99" s="53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T99" s="16" t="s">
        <v>123</v>
      </c>
      <c r="AU99" s="16" t="s">
        <v>76</v>
      </c>
    </row>
    <row r="100" spans="1:65" s="2" customFormat="1">
      <c r="A100" s="187"/>
      <c r="B100" s="32"/>
      <c r="C100" s="187"/>
      <c r="D100" s="150" t="s">
        <v>125</v>
      </c>
      <c r="E100" s="187"/>
      <c r="F100" s="151" t="s">
        <v>140</v>
      </c>
      <c r="G100" s="187"/>
      <c r="H100" s="187"/>
      <c r="I100" s="147"/>
      <c r="J100" s="187"/>
      <c r="K100" s="187"/>
      <c r="L100" s="32"/>
      <c r="M100" s="148"/>
      <c r="N100" s="149"/>
      <c r="O100" s="52"/>
      <c r="P100" s="52"/>
      <c r="Q100" s="52"/>
      <c r="R100" s="52"/>
      <c r="S100" s="52"/>
      <c r="T100" s="53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  <c r="AT100" s="16" t="s">
        <v>125</v>
      </c>
      <c r="AU100" s="16" t="s">
        <v>76</v>
      </c>
    </row>
    <row r="101" spans="1:65" s="13" customFormat="1">
      <c r="B101" s="152"/>
      <c r="D101" s="145" t="s">
        <v>127</v>
      </c>
      <c r="E101" s="153" t="s">
        <v>3</v>
      </c>
      <c r="F101" s="154" t="s">
        <v>744</v>
      </c>
      <c r="H101" s="155">
        <v>2.343</v>
      </c>
      <c r="I101" s="156"/>
      <c r="L101" s="152"/>
      <c r="M101" s="157"/>
      <c r="N101" s="158"/>
      <c r="O101" s="158"/>
      <c r="P101" s="158"/>
      <c r="Q101" s="158"/>
      <c r="R101" s="158"/>
      <c r="S101" s="158"/>
      <c r="T101" s="159"/>
      <c r="AT101" s="153" t="s">
        <v>127</v>
      </c>
      <c r="AU101" s="153" t="s">
        <v>76</v>
      </c>
      <c r="AV101" s="13" t="s">
        <v>76</v>
      </c>
      <c r="AW101" s="13" t="s">
        <v>31</v>
      </c>
      <c r="AX101" s="13" t="s">
        <v>74</v>
      </c>
      <c r="AY101" s="153" t="s">
        <v>113</v>
      </c>
    </row>
    <row r="102" spans="1:65" s="2" customFormat="1" ht="33" customHeight="1">
      <c r="A102" s="187"/>
      <c r="B102" s="131"/>
      <c r="C102" s="132" t="s">
        <v>121</v>
      </c>
      <c r="D102" s="132" t="s">
        <v>116</v>
      </c>
      <c r="E102" s="133" t="s">
        <v>142</v>
      </c>
      <c r="F102" s="134" t="s">
        <v>143</v>
      </c>
      <c r="G102" s="135" t="s">
        <v>137</v>
      </c>
      <c r="H102" s="136">
        <v>2.343</v>
      </c>
      <c r="I102" s="137"/>
      <c r="J102" s="138">
        <f>ROUND(I102*H102,2)</f>
        <v>0</v>
      </c>
      <c r="K102" s="134" t="s">
        <v>120</v>
      </c>
      <c r="L102" s="32"/>
      <c r="M102" s="139" t="s">
        <v>3</v>
      </c>
      <c r="N102" s="140" t="s">
        <v>40</v>
      </c>
      <c r="O102" s="52"/>
      <c r="P102" s="141">
        <f>O102*H102</f>
        <v>0</v>
      </c>
      <c r="Q102" s="141">
        <v>0</v>
      </c>
      <c r="R102" s="141">
        <f>Q102*H102</f>
        <v>0</v>
      </c>
      <c r="S102" s="141">
        <v>4.3999999999999997E-2</v>
      </c>
      <c r="T102" s="142">
        <f>S102*H102</f>
        <v>0.10309199999999999</v>
      </c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R102" s="143" t="s">
        <v>121</v>
      </c>
      <c r="AT102" s="143" t="s">
        <v>116</v>
      </c>
      <c r="AU102" s="143" t="s">
        <v>76</v>
      </c>
      <c r="AY102" s="16" t="s">
        <v>113</v>
      </c>
      <c r="BE102" s="144">
        <f>IF(N102="základní",J102,0)</f>
        <v>0</v>
      </c>
      <c r="BF102" s="144">
        <f>IF(N102="snížená",J102,0)</f>
        <v>0</v>
      </c>
      <c r="BG102" s="144">
        <f>IF(N102="zákl. přenesená",J102,0)</f>
        <v>0</v>
      </c>
      <c r="BH102" s="144">
        <f>IF(N102="sníž. přenesená",J102,0)</f>
        <v>0</v>
      </c>
      <c r="BI102" s="144">
        <f>IF(N102="nulová",J102,0)</f>
        <v>0</v>
      </c>
      <c r="BJ102" s="16" t="s">
        <v>74</v>
      </c>
      <c r="BK102" s="144">
        <f>ROUND(I102*H102,2)</f>
        <v>0</v>
      </c>
      <c r="BL102" s="16" t="s">
        <v>121</v>
      </c>
      <c r="BM102" s="143" t="s">
        <v>144</v>
      </c>
    </row>
    <row r="103" spans="1:65" s="2" customFormat="1" ht="19.5">
      <c r="A103" s="187"/>
      <c r="B103" s="32"/>
      <c r="C103" s="187"/>
      <c r="D103" s="145" t="s">
        <v>123</v>
      </c>
      <c r="E103" s="187"/>
      <c r="F103" s="146" t="s">
        <v>145</v>
      </c>
      <c r="G103" s="187"/>
      <c r="H103" s="187"/>
      <c r="I103" s="147"/>
      <c r="J103" s="187"/>
      <c r="K103" s="187"/>
      <c r="L103" s="32"/>
      <c r="M103" s="148"/>
      <c r="N103" s="149"/>
      <c r="O103" s="52"/>
      <c r="P103" s="52"/>
      <c r="Q103" s="52"/>
      <c r="R103" s="52"/>
      <c r="S103" s="52"/>
      <c r="T103" s="53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  <c r="AT103" s="16" t="s">
        <v>123</v>
      </c>
      <c r="AU103" s="16" t="s">
        <v>76</v>
      </c>
    </row>
    <row r="104" spans="1:65" s="2" customFormat="1">
      <c r="A104" s="187"/>
      <c r="B104" s="32"/>
      <c r="C104" s="187"/>
      <c r="D104" s="150" t="s">
        <v>125</v>
      </c>
      <c r="E104" s="187"/>
      <c r="F104" s="151" t="s">
        <v>146</v>
      </c>
      <c r="G104" s="187"/>
      <c r="H104" s="187"/>
      <c r="I104" s="147"/>
      <c r="J104" s="187"/>
      <c r="K104" s="187"/>
      <c r="L104" s="32"/>
      <c r="M104" s="148"/>
      <c r="N104" s="149"/>
      <c r="O104" s="52"/>
      <c r="P104" s="52"/>
      <c r="Q104" s="52"/>
      <c r="R104" s="52"/>
      <c r="S104" s="52"/>
      <c r="T104" s="53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T104" s="16" t="s">
        <v>125</v>
      </c>
      <c r="AU104" s="16" t="s">
        <v>76</v>
      </c>
    </row>
    <row r="105" spans="1:65" s="2" customFormat="1" ht="24.2" customHeight="1">
      <c r="A105" s="187"/>
      <c r="B105" s="131"/>
      <c r="C105" s="132" t="s">
        <v>147</v>
      </c>
      <c r="D105" s="132" t="s">
        <v>116</v>
      </c>
      <c r="E105" s="133" t="s">
        <v>148</v>
      </c>
      <c r="F105" s="134" t="s">
        <v>149</v>
      </c>
      <c r="G105" s="135" t="s">
        <v>119</v>
      </c>
      <c r="H105" s="136">
        <v>15.26</v>
      </c>
      <c r="I105" s="137"/>
      <c r="J105" s="138">
        <f>ROUND(I105*H105,2)</f>
        <v>0</v>
      </c>
      <c r="K105" s="134" t="s">
        <v>120</v>
      </c>
      <c r="L105" s="32"/>
      <c r="M105" s="139" t="s">
        <v>3</v>
      </c>
      <c r="N105" s="140" t="s">
        <v>40</v>
      </c>
      <c r="O105" s="52"/>
      <c r="P105" s="141">
        <f>O105*H105</f>
        <v>0</v>
      </c>
      <c r="Q105" s="141">
        <v>0</v>
      </c>
      <c r="R105" s="141">
        <f>Q105*H105</f>
        <v>0</v>
      </c>
      <c r="S105" s="141">
        <v>5.7000000000000002E-2</v>
      </c>
      <c r="T105" s="142">
        <f>S105*H105</f>
        <v>0.86982000000000004</v>
      </c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  <c r="AR105" s="143" t="s">
        <v>121</v>
      </c>
      <c r="AT105" s="143" t="s">
        <v>116</v>
      </c>
      <c r="AU105" s="143" t="s">
        <v>76</v>
      </c>
      <c r="AY105" s="16" t="s">
        <v>113</v>
      </c>
      <c r="BE105" s="144">
        <f>IF(N105="základní",J105,0)</f>
        <v>0</v>
      </c>
      <c r="BF105" s="144">
        <f>IF(N105="snížená",J105,0)</f>
        <v>0</v>
      </c>
      <c r="BG105" s="144">
        <f>IF(N105="zákl. přenesená",J105,0)</f>
        <v>0</v>
      </c>
      <c r="BH105" s="144">
        <f>IF(N105="sníž. přenesená",J105,0)</f>
        <v>0</v>
      </c>
      <c r="BI105" s="144">
        <f>IF(N105="nulová",J105,0)</f>
        <v>0</v>
      </c>
      <c r="BJ105" s="16" t="s">
        <v>74</v>
      </c>
      <c r="BK105" s="144">
        <f>ROUND(I105*H105,2)</f>
        <v>0</v>
      </c>
      <c r="BL105" s="16" t="s">
        <v>121</v>
      </c>
      <c r="BM105" s="143" t="s">
        <v>150</v>
      </c>
    </row>
    <row r="106" spans="1:65" s="2" customFormat="1" ht="29.25">
      <c r="A106" s="187"/>
      <c r="B106" s="32"/>
      <c r="C106" s="187"/>
      <c r="D106" s="145" t="s">
        <v>123</v>
      </c>
      <c r="E106" s="187"/>
      <c r="F106" s="146" t="s">
        <v>151</v>
      </c>
      <c r="G106" s="187"/>
      <c r="H106" s="187"/>
      <c r="I106" s="147"/>
      <c r="J106" s="187"/>
      <c r="K106" s="187"/>
      <c r="L106" s="32"/>
      <c r="M106" s="148"/>
      <c r="N106" s="149"/>
      <c r="O106" s="52"/>
      <c r="P106" s="52"/>
      <c r="Q106" s="52"/>
      <c r="R106" s="52"/>
      <c r="S106" s="52"/>
      <c r="T106" s="53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  <c r="AT106" s="16" t="s">
        <v>123</v>
      </c>
      <c r="AU106" s="16" t="s">
        <v>76</v>
      </c>
    </row>
    <row r="107" spans="1:65" s="2" customFormat="1">
      <c r="A107" s="187"/>
      <c r="B107" s="32"/>
      <c r="C107" s="187"/>
      <c r="D107" s="150" t="s">
        <v>125</v>
      </c>
      <c r="E107" s="187"/>
      <c r="F107" s="151" t="s">
        <v>152</v>
      </c>
      <c r="G107" s="187"/>
      <c r="H107" s="187"/>
      <c r="I107" s="147"/>
      <c r="J107" s="187"/>
      <c r="K107" s="187"/>
      <c r="L107" s="32"/>
      <c r="M107" s="148"/>
      <c r="N107" s="149"/>
      <c r="O107" s="52"/>
      <c r="P107" s="52"/>
      <c r="Q107" s="52"/>
      <c r="R107" s="52"/>
      <c r="S107" s="52"/>
      <c r="T107" s="53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  <c r="AT107" s="16" t="s">
        <v>125</v>
      </c>
      <c r="AU107" s="16" t="s">
        <v>76</v>
      </c>
    </row>
    <row r="108" spans="1:65" s="13" customFormat="1">
      <c r="B108" s="152"/>
      <c r="D108" s="145" t="s">
        <v>127</v>
      </c>
      <c r="E108" s="153" t="s">
        <v>3</v>
      </c>
      <c r="F108" s="154" t="s">
        <v>745</v>
      </c>
      <c r="H108" s="155">
        <v>15.26</v>
      </c>
      <c r="I108" s="156"/>
      <c r="L108" s="152"/>
      <c r="M108" s="157"/>
      <c r="N108" s="158"/>
      <c r="O108" s="158"/>
      <c r="P108" s="158"/>
      <c r="Q108" s="158"/>
      <c r="R108" s="158"/>
      <c r="S108" s="158"/>
      <c r="T108" s="159"/>
      <c r="AT108" s="153" t="s">
        <v>127</v>
      </c>
      <c r="AU108" s="153" t="s">
        <v>76</v>
      </c>
      <c r="AV108" s="13" t="s">
        <v>76</v>
      </c>
      <c r="AW108" s="13" t="s">
        <v>31</v>
      </c>
      <c r="AX108" s="13" t="s">
        <v>74</v>
      </c>
      <c r="AY108" s="153" t="s">
        <v>113</v>
      </c>
    </row>
    <row r="109" spans="1:65" s="2" customFormat="1" ht="24.2" customHeight="1">
      <c r="A109" s="187"/>
      <c r="B109" s="131"/>
      <c r="C109" s="132" t="s">
        <v>153</v>
      </c>
      <c r="D109" s="132" t="s">
        <v>116</v>
      </c>
      <c r="E109" s="133" t="s">
        <v>161</v>
      </c>
      <c r="F109" s="134" t="s">
        <v>162</v>
      </c>
      <c r="G109" s="135" t="s">
        <v>119</v>
      </c>
      <c r="H109" s="136">
        <v>27.466000000000001</v>
      </c>
      <c r="I109" s="137"/>
      <c r="J109" s="138">
        <f>ROUND(I109*H109,2)</f>
        <v>0</v>
      </c>
      <c r="K109" s="134" t="s">
        <v>120</v>
      </c>
      <c r="L109" s="32"/>
      <c r="M109" s="139" t="s">
        <v>3</v>
      </c>
      <c r="N109" s="140" t="s">
        <v>40</v>
      </c>
      <c r="O109" s="52"/>
      <c r="P109" s="141">
        <f>O109*H109</f>
        <v>0</v>
      </c>
      <c r="Q109" s="141">
        <v>0</v>
      </c>
      <c r="R109" s="141">
        <f>Q109*H109</f>
        <v>0</v>
      </c>
      <c r="S109" s="141">
        <v>6.8000000000000005E-2</v>
      </c>
      <c r="T109" s="142">
        <f>S109*H109</f>
        <v>1.8676880000000002</v>
      </c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  <c r="AR109" s="143" t="s">
        <v>121</v>
      </c>
      <c r="AT109" s="143" t="s">
        <v>116</v>
      </c>
      <c r="AU109" s="143" t="s">
        <v>76</v>
      </c>
      <c r="AY109" s="16" t="s">
        <v>113</v>
      </c>
      <c r="BE109" s="144">
        <f>IF(N109="základní",J109,0)</f>
        <v>0</v>
      </c>
      <c r="BF109" s="144">
        <f>IF(N109="snížená",J109,0)</f>
        <v>0</v>
      </c>
      <c r="BG109" s="144">
        <f>IF(N109="zákl. přenesená",J109,0)</f>
        <v>0</v>
      </c>
      <c r="BH109" s="144">
        <f>IF(N109="sníž. přenesená",J109,0)</f>
        <v>0</v>
      </c>
      <c r="BI109" s="144">
        <f>IF(N109="nulová",J109,0)</f>
        <v>0</v>
      </c>
      <c r="BJ109" s="16" t="s">
        <v>74</v>
      </c>
      <c r="BK109" s="144">
        <f>ROUND(I109*H109,2)</f>
        <v>0</v>
      </c>
      <c r="BL109" s="16" t="s">
        <v>121</v>
      </c>
      <c r="BM109" s="143" t="s">
        <v>163</v>
      </c>
    </row>
    <row r="110" spans="1:65" s="2" customFormat="1" ht="29.25">
      <c r="A110" s="187"/>
      <c r="B110" s="32"/>
      <c r="C110" s="187"/>
      <c r="D110" s="145" t="s">
        <v>123</v>
      </c>
      <c r="E110" s="187"/>
      <c r="F110" s="146" t="s">
        <v>164</v>
      </c>
      <c r="G110" s="187"/>
      <c r="H110" s="187"/>
      <c r="I110" s="147"/>
      <c r="J110" s="187"/>
      <c r="K110" s="187"/>
      <c r="L110" s="32"/>
      <c r="M110" s="148"/>
      <c r="N110" s="149"/>
      <c r="O110" s="52"/>
      <c r="P110" s="52"/>
      <c r="Q110" s="52"/>
      <c r="R110" s="52"/>
      <c r="S110" s="52"/>
      <c r="T110" s="53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  <c r="AT110" s="16" t="s">
        <v>123</v>
      </c>
      <c r="AU110" s="16" t="s">
        <v>76</v>
      </c>
    </row>
    <row r="111" spans="1:65" s="2" customFormat="1">
      <c r="A111" s="187"/>
      <c r="B111" s="32"/>
      <c r="C111" s="187"/>
      <c r="D111" s="150" t="s">
        <v>125</v>
      </c>
      <c r="E111" s="187"/>
      <c r="F111" s="151" t="s">
        <v>165</v>
      </c>
      <c r="G111" s="187"/>
      <c r="H111" s="187"/>
      <c r="I111" s="147"/>
      <c r="J111" s="187"/>
      <c r="K111" s="187"/>
      <c r="L111" s="32"/>
      <c r="M111" s="148"/>
      <c r="N111" s="149"/>
      <c r="O111" s="52"/>
      <c r="P111" s="52"/>
      <c r="Q111" s="52"/>
      <c r="R111" s="52"/>
      <c r="S111" s="52"/>
      <c r="T111" s="53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  <c r="AT111" s="16" t="s">
        <v>125</v>
      </c>
      <c r="AU111" s="16" t="s">
        <v>76</v>
      </c>
    </row>
    <row r="112" spans="1:65" s="13" customFormat="1">
      <c r="B112" s="152"/>
      <c r="D112" s="145" t="s">
        <v>127</v>
      </c>
      <c r="E112" s="153" t="s">
        <v>3</v>
      </c>
      <c r="F112" s="154" t="s">
        <v>746</v>
      </c>
      <c r="H112" s="155">
        <v>27.466000000000001</v>
      </c>
      <c r="I112" s="156"/>
      <c r="L112" s="152"/>
      <c r="M112" s="157"/>
      <c r="N112" s="158"/>
      <c r="O112" s="158"/>
      <c r="P112" s="158"/>
      <c r="Q112" s="158"/>
      <c r="R112" s="158"/>
      <c r="S112" s="158"/>
      <c r="T112" s="159"/>
      <c r="AT112" s="153" t="s">
        <v>127</v>
      </c>
      <c r="AU112" s="153" t="s">
        <v>76</v>
      </c>
      <c r="AV112" s="13" t="s">
        <v>76</v>
      </c>
      <c r="AW112" s="13" t="s">
        <v>31</v>
      </c>
      <c r="AX112" s="13" t="s">
        <v>74</v>
      </c>
      <c r="AY112" s="153" t="s">
        <v>113</v>
      </c>
    </row>
    <row r="113" spans="1:65" s="12" customFormat="1" ht="22.9" customHeight="1">
      <c r="B113" s="118"/>
      <c r="D113" s="119" t="s">
        <v>68</v>
      </c>
      <c r="E113" s="129" t="s">
        <v>167</v>
      </c>
      <c r="F113" s="129" t="s">
        <v>168</v>
      </c>
      <c r="I113" s="121"/>
      <c r="J113" s="130">
        <f>BK113</f>
        <v>0</v>
      </c>
      <c r="L113" s="118"/>
      <c r="M113" s="123"/>
      <c r="N113" s="124"/>
      <c r="O113" s="124"/>
      <c r="P113" s="125">
        <f>SUM(P114:P130)</f>
        <v>0</v>
      </c>
      <c r="Q113" s="124"/>
      <c r="R113" s="125">
        <f>SUM(R114:R130)</f>
        <v>0</v>
      </c>
      <c r="S113" s="124"/>
      <c r="T113" s="126">
        <f>SUM(T114:T130)</f>
        <v>0</v>
      </c>
      <c r="AR113" s="119" t="s">
        <v>74</v>
      </c>
      <c r="AT113" s="127" t="s">
        <v>68</v>
      </c>
      <c r="AU113" s="127" t="s">
        <v>74</v>
      </c>
      <c r="AY113" s="119" t="s">
        <v>113</v>
      </c>
      <c r="BK113" s="128">
        <f>SUM(BK114:BK130)</f>
        <v>0</v>
      </c>
    </row>
    <row r="114" spans="1:65" s="2" customFormat="1" ht="24.2" customHeight="1">
      <c r="A114" s="187"/>
      <c r="B114" s="131"/>
      <c r="C114" s="132" t="s">
        <v>160</v>
      </c>
      <c r="D114" s="132" t="s">
        <v>116</v>
      </c>
      <c r="E114" s="133" t="s">
        <v>170</v>
      </c>
      <c r="F114" s="134" t="s">
        <v>171</v>
      </c>
      <c r="G114" s="135" t="s">
        <v>172</v>
      </c>
      <c r="H114" s="136">
        <v>8.1</v>
      </c>
      <c r="I114" s="137"/>
      <c r="J114" s="138">
        <f>ROUND(I114*H114,2)</f>
        <v>0</v>
      </c>
      <c r="K114" s="134" t="s">
        <v>120</v>
      </c>
      <c r="L114" s="32"/>
      <c r="M114" s="139" t="s">
        <v>3</v>
      </c>
      <c r="N114" s="140" t="s">
        <v>40</v>
      </c>
      <c r="O114" s="52"/>
      <c r="P114" s="141">
        <f>O114*H114</f>
        <v>0</v>
      </c>
      <c r="Q114" s="141">
        <v>0</v>
      </c>
      <c r="R114" s="141">
        <f>Q114*H114</f>
        <v>0</v>
      </c>
      <c r="S114" s="141">
        <v>0</v>
      </c>
      <c r="T114" s="142">
        <f>S114*H114</f>
        <v>0</v>
      </c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R114" s="143" t="s">
        <v>121</v>
      </c>
      <c r="AT114" s="143" t="s">
        <v>116</v>
      </c>
      <c r="AU114" s="143" t="s">
        <v>76</v>
      </c>
      <c r="AY114" s="16" t="s">
        <v>113</v>
      </c>
      <c r="BE114" s="144">
        <f>IF(N114="základní",J114,0)</f>
        <v>0</v>
      </c>
      <c r="BF114" s="144">
        <f>IF(N114="snížená",J114,0)</f>
        <v>0</v>
      </c>
      <c r="BG114" s="144">
        <f>IF(N114="zákl. přenesená",J114,0)</f>
        <v>0</v>
      </c>
      <c r="BH114" s="144">
        <f>IF(N114="sníž. přenesená",J114,0)</f>
        <v>0</v>
      </c>
      <c r="BI114" s="144">
        <f>IF(N114="nulová",J114,0)</f>
        <v>0</v>
      </c>
      <c r="BJ114" s="16" t="s">
        <v>74</v>
      </c>
      <c r="BK114" s="144">
        <f>ROUND(I114*H114,2)</f>
        <v>0</v>
      </c>
      <c r="BL114" s="16" t="s">
        <v>121</v>
      </c>
      <c r="BM114" s="143" t="s">
        <v>173</v>
      </c>
    </row>
    <row r="115" spans="1:65" s="2" customFormat="1" ht="19.5">
      <c r="A115" s="187"/>
      <c r="B115" s="32"/>
      <c r="C115" s="187"/>
      <c r="D115" s="145" t="s">
        <v>123</v>
      </c>
      <c r="E115" s="187"/>
      <c r="F115" s="146" t="s">
        <v>174</v>
      </c>
      <c r="G115" s="187"/>
      <c r="H115" s="187"/>
      <c r="I115" s="147"/>
      <c r="J115" s="187"/>
      <c r="K115" s="187"/>
      <c r="L115" s="32"/>
      <c r="M115" s="148"/>
      <c r="N115" s="149"/>
      <c r="O115" s="52"/>
      <c r="P115" s="52"/>
      <c r="Q115" s="52"/>
      <c r="R115" s="52"/>
      <c r="S115" s="52"/>
      <c r="T115" s="53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  <c r="AT115" s="16" t="s">
        <v>123</v>
      </c>
      <c r="AU115" s="16" t="s">
        <v>76</v>
      </c>
    </row>
    <row r="116" spans="1:65" s="2" customFormat="1">
      <c r="A116" s="187"/>
      <c r="B116" s="32"/>
      <c r="C116" s="187"/>
      <c r="D116" s="150" t="s">
        <v>125</v>
      </c>
      <c r="E116" s="187"/>
      <c r="F116" s="151" t="s">
        <v>175</v>
      </c>
      <c r="G116" s="187"/>
      <c r="H116" s="187"/>
      <c r="I116" s="147"/>
      <c r="J116" s="187"/>
      <c r="K116" s="187"/>
      <c r="L116" s="32"/>
      <c r="M116" s="148"/>
      <c r="N116" s="149"/>
      <c r="O116" s="52"/>
      <c r="P116" s="52"/>
      <c r="Q116" s="52"/>
      <c r="R116" s="52"/>
      <c r="S116" s="52"/>
      <c r="T116" s="53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  <c r="AT116" s="16" t="s">
        <v>125</v>
      </c>
      <c r="AU116" s="16" t="s">
        <v>76</v>
      </c>
    </row>
    <row r="117" spans="1:65" s="2" customFormat="1" ht="33" customHeight="1">
      <c r="A117" s="187"/>
      <c r="B117" s="131"/>
      <c r="C117" s="132" t="s">
        <v>169</v>
      </c>
      <c r="D117" s="132" t="s">
        <v>116</v>
      </c>
      <c r="E117" s="133" t="s">
        <v>176</v>
      </c>
      <c r="F117" s="134" t="s">
        <v>177</v>
      </c>
      <c r="G117" s="135" t="s">
        <v>172</v>
      </c>
      <c r="H117" s="136">
        <v>81</v>
      </c>
      <c r="I117" s="137"/>
      <c r="J117" s="138">
        <f>ROUND(I117*H117,2)</f>
        <v>0</v>
      </c>
      <c r="K117" s="134" t="s">
        <v>120</v>
      </c>
      <c r="L117" s="32"/>
      <c r="M117" s="139" t="s">
        <v>3</v>
      </c>
      <c r="N117" s="140" t="s">
        <v>40</v>
      </c>
      <c r="O117" s="52"/>
      <c r="P117" s="141">
        <f>O117*H117</f>
        <v>0</v>
      </c>
      <c r="Q117" s="141">
        <v>0</v>
      </c>
      <c r="R117" s="141">
        <f>Q117*H117</f>
        <v>0</v>
      </c>
      <c r="S117" s="141">
        <v>0</v>
      </c>
      <c r="T117" s="142">
        <f>S117*H117</f>
        <v>0</v>
      </c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R117" s="143" t="s">
        <v>121</v>
      </c>
      <c r="AT117" s="143" t="s">
        <v>116</v>
      </c>
      <c r="AU117" s="143" t="s">
        <v>76</v>
      </c>
      <c r="AY117" s="16" t="s">
        <v>113</v>
      </c>
      <c r="BE117" s="144">
        <f>IF(N117="základní",J117,0)</f>
        <v>0</v>
      </c>
      <c r="BF117" s="144">
        <f>IF(N117="snížená",J117,0)</f>
        <v>0</v>
      </c>
      <c r="BG117" s="144">
        <f>IF(N117="zákl. přenesená",J117,0)</f>
        <v>0</v>
      </c>
      <c r="BH117" s="144">
        <f>IF(N117="sníž. přenesená",J117,0)</f>
        <v>0</v>
      </c>
      <c r="BI117" s="144">
        <f>IF(N117="nulová",J117,0)</f>
        <v>0</v>
      </c>
      <c r="BJ117" s="16" t="s">
        <v>74</v>
      </c>
      <c r="BK117" s="144">
        <f>ROUND(I117*H117,2)</f>
        <v>0</v>
      </c>
      <c r="BL117" s="16" t="s">
        <v>121</v>
      </c>
      <c r="BM117" s="143" t="s">
        <v>178</v>
      </c>
    </row>
    <row r="118" spans="1:65" s="2" customFormat="1" ht="39">
      <c r="A118" s="187"/>
      <c r="B118" s="32"/>
      <c r="C118" s="187"/>
      <c r="D118" s="145" t="s">
        <v>123</v>
      </c>
      <c r="E118" s="187"/>
      <c r="F118" s="146" t="s">
        <v>179</v>
      </c>
      <c r="G118" s="187"/>
      <c r="H118" s="187"/>
      <c r="I118" s="147"/>
      <c r="J118" s="187"/>
      <c r="K118" s="187"/>
      <c r="L118" s="32"/>
      <c r="M118" s="148"/>
      <c r="N118" s="149"/>
      <c r="O118" s="52"/>
      <c r="P118" s="52"/>
      <c r="Q118" s="52"/>
      <c r="R118" s="52"/>
      <c r="S118" s="52"/>
      <c r="T118" s="53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  <c r="AT118" s="16" t="s">
        <v>123</v>
      </c>
      <c r="AU118" s="16" t="s">
        <v>76</v>
      </c>
    </row>
    <row r="119" spans="1:65" s="2" customFormat="1">
      <c r="A119" s="187"/>
      <c r="B119" s="32"/>
      <c r="C119" s="187"/>
      <c r="D119" s="150" t="s">
        <v>125</v>
      </c>
      <c r="E119" s="187"/>
      <c r="F119" s="151" t="s">
        <v>180</v>
      </c>
      <c r="G119" s="187"/>
      <c r="H119" s="187"/>
      <c r="I119" s="147"/>
      <c r="J119" s="187"/>
      <c r="K119" s="187"/>
      <c r="L119" s="32"/>
      <c r="M119" s="148"/>
      <c r="N119" s="149"/>
      <c r="O119" s="52"/>
      <c r="P119" s="52"/>
      <c r="Q119" s="52"/>
      <c r="R119" s="52"/>
      <c r="S119" s="52"/>
      <c r="T119" s="53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  <c r="AT119" s="16" t="s">
        <v>125</v>
      </c>
      <c r="AU119" s="16" t="s">
        <v>76</v>
      </c>
    </row>
    <row r="120" spans="1:65" s="13" customFormat="1">
      <c r="B120" s="152"/>
      <c r="D120" s="145" t="s">
        <v>127</v>
      </c>
      <c r="F120" s="154" t="s">
        <v>747</v>
      </c>
      <c r="H120" s="155">
        <v>81</v>
      </c>
      <c r="I120" s="156"/>
      <c r="L120" s="152"/>
      <c r="M120" s="157"/>
      <c r="N120" s="158"/>
      <c r="O120" s="158"/>
      <c r="P120" s="158"/>
      <c r="Q120" s="158"/>
      <c r="R120" s="158"/>
      <c r="S120" s="158"/>
      <c r="T120" s="159"/>
      <c r="AT120" s="153" t="s">
        <v>127</v>
      </c>
      <c r="AU120" s="153" t="s">
        <v>76</v>
      </c>
      <c r="AV120" s="13" t="s">
        <v>76</v>
      </c>
      <c r="AW120" s="13" t="s">
        <v>4</v>
      </c>
      <c r="AX120" s="13" t="s">
        <v>74</v>
      </c>
      <c r="AY120" s="153" t="s">
        <v>113</v>
      </c>
    </row>
    <row r="121" spans="1:65" s="2" customFormat="1" ht="24.2" customHeight="1">
      <c r="A121" s="187"/>
      <c r="B121" s="131"/>
      <c r="C121" s="132" t="s">
        <v>114</v>
      </c>
      <c r="D121" s="132" t="s">
        <v>116</v>
      </c>
      <c r="E121" s="133" t="s">
        <v>183</v>
      </c>
      <c r="F121" s="134" t="s">
        <v>184</v>
      </c>
      <c r="G121" s="135" t="s">
        <v>172</v>
      </c>
      <c r="H121" s="136">
        <v>8.1</v>
      </c>
      <c r="I121" s="137"/>
      <c r="J121" s="138">
        <f>ROUND(I121*H121,2)</f>
        <v>0</v>
      </c>
      <c r="K121" s="134" t="s">
        <v>120</v>
      </c>
      <c r="L121" s="32"/>
      <c r="M121" s="139" t="s">
        <v>3</v>
      </c>
      <c r="N121" s="140" t="s">
        <v>40</v>
      </c>
      <c r="O121" s="52"/>
      <c r="P121" s="141">
        <f>O121*H121</f>
        <v>0</v>
      </c>
      <c r="Q121" s="141">
        <v>0</v>
      </c>
      <c r="R121" s="141">
        <f>Q121*H121</f>
        <v>0</v>
      </c>
      <c r="S121" s="141">
        <v>0</v>
      </c>
      <c r="T121" s="142">
        <f>S121*H121</f>
        <v>0</v>
      </c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R121" s="143" t="s">
        <v>121</v>
      </c>
      <c r="AT121" s="143" t="s">
        <v>116</v>
      </c>
      <c r="AU121" s="143" t="s">
        <v>76</v>
      </c>
      <c r="AY121" s="16" t="s">
        <v>113</v>
      </c>
      <c r="BE121" s="144">
        <f>IF(N121="základní",J121,0)</f>
        <v>0</v>
      </c>
      <c r="BF121" s="144">
        <f>IF(N121="snížená",J121,0)</f>
        <v>0</v>
      </c>
      <c r="BG121" s="144">
        <f>IF(N121="zákl. přenesená",J121,0)</f>
        <v>0</v>
      </c>
      <c r="BH121" s="144">
        <f>IF(N121="sníž. přenesená",J121,0)</f>
        <v>0</v>
      </c>
      <c r="BI121" s="144">
        <f>IF(N121="nulová",J121,0)</f>
        <v>0</v>
      </c>
      <c r="BJ121" s="16" t="s">
        <v>74</v>
      </c>
      <c r="BK121" s="144">
        <f>ROUND(I121*H121,2)</f>
        <v>0</v>
      </c>
      <c r="BL121" s="16" t="s">
        <v>121</v>
      </c>
      <c r="BM121" s="143" t="s">
        <v>185</v>
      </c>
    </row>
    <row r="122" spans="1:65" s="2" customFormat="1" ht="19.5">
      <c r="A122" s="187"/>
      <c r="B122" s="32"/>
      <c r="C122" s="187"/>
      <c r="D122" s="145" t="s">
        <v>123</v>
      </c>
      <c r="E122" s="187"/>
      <c r="F122" s="146" t="s">
        <v>186</v>
      </c>
      <c r="G122" s="187"/>
      <c r="H122" s="187"/>
      <c r="I122" s="147"/>
      <c r="J122" s="187"/>
      <c r="K122" s="187"/>
      <c r="L122" s="32"/>
      <c r="M122" s="148"/>
      <c r="N122" s="149"/>
      <c r="O122" s="52"/>
      <c r="P122" s="52"/>
      <c r="Q122" s="52"/>
      <c r="R122" s="52"/>
      <c r="S122" s="52"/>
      <c r="T122" s="53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T122" s="16" t="s">
        <v>123</v>
      </c>
      <c r="AU122" s="16" t="s">
        <v>76</v>
      </c>
    </row>
    <row r="123" spans="1:65" s="2" customFormat="1">
      <c r="A123" s="187"/>
      <c r="B123" s="32"/>
      <c r="C123" s="187"/>
      <c r="D123" s="150" t="s">
        <v>125</v>
      </c>
      <c r="E123" s="187"/>
      <c r="F123" s="151" t="s">
        <v>187</v>
      </c>
      <c r="G123" s="187"/>
      <c r="H123" s="187"/>
      <c r="I123" s="147"/>
      <c r="J123" s="187"/>
      <c r="K123" s="187"/>
      <c r="L123" s="32"/>
      <c r="M123" s="148"/>
      <c r="N123" s="149"/>
      <c r="O123" s="52"/>
      <c r="P123" s="52"/>
      <c r="Q123" s="52"/>
      <c r="R123" s="52"/>
      <c r="S123" s="52"/>
      <c r="T123" s="53"/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  <c r="AT123" s="16" t="s">
        <v>125</v>
      </c>
      <c r="AU123" s="16" t="s">
        <v>76</v>
      </c>
    </row>
    <row r="124" spans="1:65" s="2" customFormat="1" ht="24.2" customHeight="1">
      <c r="A124" s="187"/>
      <c r="B124" s="131"/>
      <c r="C124" s="132" t="s">
        <v>182</v>
      </c>
      <c r="D124" s="132" t="s">
        <v>116</v>
      </c>
      <c r="E124" s="133" t="s">
        <v>189</v>
      </c>
      <c r="F124" s="134" t="s">
        <v>190</v>
      </c>
      <c r="G124" s="135" t="s">
        <v>172</v>
      </c>
      <c r="H124" s="136">
        <v>113.4</v>
      </c>
      <c r="I124" s="137"/>
      <c r="J124" s="138">
        <f>ROUND(I124*H124,2)</f>
        <v>0</v>
      </c>
      <c r="K124" s="134" t="s">
        <v>120</v>
      </c>
      <c r="L124" s="32"/>
      <c r="M124" s="139" t="s">
        <v>3</v>
      </c>
      <c r="N124" s="140" t="s">
        <v>40</v>
      </c>
      <c r="O124" s="52"/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87"/>
      <c r="AE124" s="187"/>
      <c r="AR124" s="143" t="s">
        <v>121</v>
      </c>
      <c r="AT124" s="143" t="s">
        <v>116</v>
      </c>
      <c r="AU124" s="143" t="s">
        <v>76</v>
      </c>
      <c r="AY124" s="16" t="s">
        <v>113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6" t="s">
        <v>74</v>
      </c>
      <c r="BK124" s="144">
        <f>ROUND(I124*H124,2)</f>
        <v>0</v>
      </c>
      <c r="BL124" s="16" t="s">
        <v>121</v>
      </c>
      <c r="BM124" s="143" t="s">
        <v>191</v>
      </c>
    </row>
    <row r="125" spans="1:65" s="2" customFormat="1" ht="29.25">
      <c r="A125" s="187"/>
      <c r="B125" s="32"/>
      <c r="C125" s="187"/>
      <c r="D125" s="145" t="s">
        <v>123</v>
      </c>
      <c r="E125" s="187"/>
      <c r="F125" s="146" t="s">
        <v>192</v>
      </c>
      <c r="G125" s="187"/>
      <c r="H125" s="187"/>
      <c r="I125" s="147"/>
      <c r="J125" s="187"/>
      <c r="K125" s="187"/>
      <c r="L125" s="32"/>
      <c r="M125" s="148"/>
      <c r="N125" s="149"/>
      <c r="O125" s="52"/>
      <c r="P125" s="52"/>
      <c r="Q125" s="52"/>
      <c r="R125" s="52"/>
      <c r="S125" s="52"/>
      <c r="T125" s="53"/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T125" s="16" t="s">
        <v>123</v>
      </c>
      <c r="AU125" s="16" t="s">
        <v>76</v>
      </c>
    </row>
    <row r="126" spans="1:65" s="2" customFormat="1">
      <c r="A126" s="187"/>
      <c r="B126" s="32"/>
      <c r="C126" s="187"/>
      <c r="D126" s="150" t="s">
        <v>125</v>
      </c>
      <c r="E126" s="187"/>
      <c r="F126" s="151" t="s">
        <v>193</v>
      </c>
      <c r="G126" s="187"/>
      <c r="H126" s="187"/>
      <c r="I126" s="147"/>
      <c r="J126" s="187"/>
      <c r="K126" s="187"/>
      <c r="L126" s="32"/>
      <c r="M126" s="148"/>
      <c r="N126" s="149"/>
      <c r="O126" s="52"/>
      <c r="P126" s="52"/>
      <c r="Q126" s="52"/>
      <c r="R126" s="52"/>
      <c r="S126" s="52"/>
      <c r="T126" s="53"/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  <c r="AT126" s="16" t="s">
        <v>125</v>
      </c>
      <c r="AU126" s="16" t="s">
        <v>76</v>
      </c>
    </row>
    <row r="127" spans="1:65" s="13" customFormat="1">
      <c r="B127" s="152"/>
      <c r="D127" s="145" t="s">
        <v>127</v>
      </c>
      <c r="F127" s="154" t="s">
        <v>748</v>
      </c>
      <c r="H127" s="155">
        <v>113.4</v>
      </c>
      <c r="I127" s="156"/>
      <c r="L127" s="152"/>
      <c r="M127" s="157"/>
      <c r="N127" s="158"/>
      <c r="O127" s="158"/>
      <c r="P127" s="158"/>
      <c r="Q127" s="158"/>
      <c r="R127" s="158"/>
      <c r="S127" s="158"/>
      <c r="T127" s="159"/>
      <c r="AT127" s="153" t="s">
        <v>127</v>
      </c>
      <c r="AU127" s="153" t="s">
        <v>76</v>
      </c>
      <c r="AV127" s="13" t="s">
        <v>76</v>
      </c>
      <c r="AW127" s="13" t="s">
        <v>4</v>
      </c>
      <c r="AX127" s="13" t="s">
        <v>74</v>
      </c>
      <c r="AY127" s="153" t="s">
        <v>113</v>
      </c>
    </row>
    <row r="128" spans="1:65" s="2" customFormat="1" ht="44.25" customHeight="1">
      <c r="A128" s="187"/>
      <c r="B128" s="131"/>
      <c r="C128" s="132" t="s">
        <v>188</v>
      </c>
      <c r="D128" s="132" t="s">
        <v>116</v>
      </c>
      <c r="E128" s="133" t="s">
        <v>195</v>
      </c>
      <c r="F128" s="134" t="s">
        <v>196</v>
      </c>
      <c r="G128" s="135" t="s">
        <v>172</v>
      </c>
      <c r="H128" s="136">
        <v>8.1</v>
      </c>
      <c r="I128" s="137"/>
      <c r="J128" s="138">
        <f>ROUND(I128*H128,2)</f>
        <v>0</v>
      </c>
      <c r="K128" s="134" t="s">
        <v>120</v>
      </c>
      <c r="L128" s="32"/>
      <c r="M128" s="139" t="s">
        <v>3</v>
      </c>
      <c r="N128" s="140" t="s">
        <v>40</v>
      </c>
      <c r="O128" s="52"/>
      <c r="P128" s="141">
        <f>O128*H128</f>
        <v>0</v>
      </c>
      <c r="Q128" s="141">
        <v>0</v>
      </c>
      <c r="R128" s="141">
        <f>Q128*H128</f>
        <v>0</v>
      </c>
      <c r="S128" s="141">
        <v>0</v>
      </c>
      <c r="T128" s="142">
        <f>S128*H128</f>
        <v>0</v>
      </c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R128" s="143" t="s">
        <v>121</v>
      </c>
      <c r="AT128" s="143" t="s">
        <v>116</v>
      </c>
      <c r="AU128" s="143" t="s">
        <v>76</v>
      </c>
      <c r="AY128" s="16" t="s">
        <v>113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6" t="s">
        <v>74</v>
      </c>
      <c r="BK128" s="144">
        <f>ROUND(I128*H128,2)</f>
        <v>0</v>
      </c>
      <c r="BL128" s="16" t="s">
        <v>121</v>
      </c>
      <c r="BM128" s="143" t="s">
        <v>197</v>
      </c>
    </row>
    <row r="129" spans="1:65" s="2" customFormat="1" ht="29.25">
      <c r="A129" s="187"/>
      <c r="B129" s="32"/>
      <c r="C129" s="187"/>
      <c r="D129" s="145" t="s">
        <v>123</v>
      </c>
      <c r="E129" s="187"/>
      <c r="F129" s="146" t="s">
        <v>198</v>
      </c>
      <c r="G129" s="187"/>
      <c r="H129" s="187"/>
      <c r="I129" s="147"/>
      <c r="J129" s="187"/>
      <c r="K129" s="187"/>
      <c r="L129" s="32"/>
      <c r="M129" s="148"/>
      <c r="N129" s="149"/>
      <c r="O129" s="52"/>
      <c r="P129" s="52"/>
      <c r="Q129" s="52"/>
      <c r="R129" s="52"/>
      <c r="S129" s="52"/>
      <c r="T129" s="53"/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T129" s="16" t="s">
        <v>123</v>
      </c>
      <c r="AU129" s="16" t="s">
        <v>76</v>
      </c>
    </row>
    <row r="130" spans="1:65" s="2" customFormat="1">
      <c r="A130" s="187"/>
      <c r="B130" s="32"/>
      <c r="C130" s="187"/>
      <c r="D130" s="150" t="s">
        <v>125</v>
      </c>
      <c r="E130" s="187"/>
      <c r="F130" s="151" t="s">
        <v>199</v>
      </c>
      <c r="G130" s="187"/>
      <c r="H130" s="187"/>
      <c r="I130" s="147"/>
      <c r="J130" s="187"/>
      <c r="K130" s="187"/>
      <c r="L130" s="32"/>
      <c r="M130" s="148"/>
      <c r="N130" s="149"/>
      <c r="O130" s="52"/>
      <c r="P130" s="52"/>
      <c r="Q130" s="52"/>
      <c r="R130" s="52"/>
      <c r="S130" s="52"/>
      <c r="T130" s="53"/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T130" s="16" t="s">
        <v>125</v>
      </c>
      <c r="AU130" s="16" t="s">
        <v>76</v>
      </c>
    </row>
    <row r="131" spans="1:65" s="12" customFormat="1" ht="25.9" customHeight="1">
      <c r="B131" s="118"/>
      <c r="D131" s="119" t="s">
        <v>68</v>
      </c>
      <c r="E131" s="120" t="s">
        <v>200</v>
      </c>
      <c r="F131" s="120" t="s">
        <v>201</v>
      </c>
      <c r="I131" s="121"/>
      <c r="J131" s="122">
        <f>BK131</f>
        <v>0</v>
      </c>
      <c r="L131" s="118"/>
      <c r="M131" s="123"/>
      <c r="N131" s="124"/>
      <c r="O131" s="124"/>
      <c r="P131" s="125">
        <f>P132+P143+P167+P195+P220+P225+P240+P271+P315</f>
        <v>0</v>
      </c>
      <c r="Q131" s="124"/>
      <c r="R131" s="125">
        <f>R132+R143+R167+R195+R220+R225+R240+R271+R315</f>
        <v>1.74753198</v>
      </c>
      <c r="S131" s="124"/>
      <c r="T131" s="126">
        <f>T132+T143+T167+T195+T220+T225+T240+T271+T315</f>
        <v>0.10526189</v>
      </c>
      <c r="AR131" s="119" t="s">
        <v>76</v>
      </c>
      <c r="AT131" s="127" t="s">
        <v>68</v>
      </c>
      <c r="AU131" s="127" t="s">
        <v>69</v>
      </c>
      <c r="AY131" s="119" t="s">
        <v>113</v>
      </c>
      <c r="BK131" s="128">
        <f>BK132+BK143+BK167+BK195+BK220+BK225+BK240+BK271+BK315</f>
        <v>0</v>
      </c>
    </row>
    <row r="132" spans="1:65" s="12" customFormat="1" ht="22.9" customHeight="1">
      <c r="B132" s="118"/>
      <c r="D132" s="119" t="s">
        <v>68</v>
      </c>
      <c r="E132" s="129" t="s">
        <v>202</v>
      </c>
      <c r="F132" s="129" t="s">
        <v>203</v>
      </c>
      <c r="I132" s="121"/>
      <c r="J132" s="130">
        <f>BK132</f>
        <v>0</v>
      </c>
      <c r="L132" s="118"/>
      <c r="M132" s="123"/>
      <c r="N132" s="124"/>
      <c r="O132" s="124"/>
      <c r="P132" s="125">
        <f>SUM(P133:P142)</f>
        <v>0</v>
      </c>
      <c r="Q132" s="124"/>
      <c r="R132" s="125">
        <f>SUM(R133:R142)</f>
        <v>1.3733E-2</v>
      </c>
      <c r="S132" s="124"/>
      <c r="T132" s="126">
        <f>SUM(T133:T142)</f>
        <v>0</v>
      </c>
      <c r="AR132" s="119" t="s">
        <v>76</v>
      </c>
      <c r="AT132" s="127" t="s">
        <v>68</v>
      </c>
      <c r="AU132" s="127" t="s">
        <v>74</v>
      </c>
      <c r="AY132" s="119" t="s">
        <v>113</v>
      </c>
      <c r="BK132" s="128">
        <f>SUM(BK133:BK142)</f>
        <v>0</v>
      </c>
    </row>
    <row r="133" spans="1:65" s="2" customFormat="1" ht="33" customHeight="1">
      <c r="A133" s="187"/>
      <c r="B133" s="131"/>
      <c r="C133" s="132" t="s">
        <v>9</v>
      </c>
      <c r="D133" s="132" t="s">
        <v>116</v>
      </c>
      <c r="E133" s="133" t="s">
        <v>205</v>
      </c>
      <c r="F133" s="134" t="s">
        <v>206</v>
      </c>
      <c r="G133" s="135" t="s">
        <v>119</v>
      </c>
      <c r="H133" s="136">
        <v>27.466000000000001</v>
      </c>
      <c r="I133" s="137"/>
      <c r="J133" s="138">
        <f>ROUND(I133*H133,2)</f>
        <v>0</v>
      </c>
      <c r="K133" s="134" t="s">
        <v>120</v>
      </c>
      <c r="L133" s="32"/>
      <c r="M133" s="139" t="s">
        <v>3</v>
      </c>
      <c r="N133" s="140" t="s">
        <v>40</v>
      </c>
      <c r="O133" s="52"/>
      <c r="P133" s="141">
        <f>O133*H133</f>
        <v>0</v>
      </c>
      <c r="Q133" s="141">
        <v>5.0000000000000001E-4</v>
      </c>
      <c r="R133" s="141">
        <f>Q133*H133</f>
        <v>1.3733E-2</v>
      </c>
      <c r="S133" s="141">
        <v>0</v>
      </c>
      <c r="T133" s="142">
        <f>S133*H133</f>
        <v>0</v>
      </c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R133" s="143" t="s">
        <v>207</v>
      </c>
      <c r="AT133" s="143" t="s">
        <v>116</v>
      </c>
      <c r="AU133" s="143" t="s">
        <v>76</v>
      </c>
      <c r="AY133" s="16" t="s">
        <v>113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6" t="s">
        <v>74</v>
      </c>
      <c r="BK133" s="144">
        <f>ROUND(I133*H133,2)</f>
        <v>0</v>
      </c>
      <c r="BL133" s="16" t="s">
        <v>207</v>
      </c>
      <c r="BM133" s="143" t="s">
        <v>208</v>
      </c>
    </row>
    <row r="134" spans="1:65" s="2" customFormat="1" ht="19.5">
      <c r="A134" s="187"/>
      <c r="B134" s="32"/>
      <c r="C134" s="187"/>
      <c r="D134" s="145" t="s">
        <v>123</v>
      </c>
      <c r="E134" s="187"/>
      <c r="F134" s="146" t="s">
        <v>209</v>
      </c>
      <c r="G134" s="187"/>
      <c r="H134" s="187"/>
      <c r="I134" s="147"/>
      <c r="J134" s="187"/>
      <c r="K134" s="187"/>
      <c r="L134" s="32"/>
      <c r="M134" s="148"/>
      <c r="N134" s="149"/>
      <c r="O134" s="52"/>
      <c r="P134" s="52"/>
      <c r="Q134" s="52"/>
      <c r="R134" s="52"/>
      <c r="S134" s="52"/>
      <c r="T134" s="53"/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T134" s="16" t="s">
        <v>123</v>
      </c>
      <c r="AU134" s="16" t="s">
        <v>76</v>
      </c>
    </row>
    <row r="135" spans="1:65" s="2" customFormat="1">
      <c r="A135" s="187"/>
      <c r="B135" s="32"/>
      <c r="C135" s="187"/>
      <c r="D135" s="150" t="s">
        <v>125</v>
      </c>
      <c r="E135" s="187"/>
      <c r="F135" s="151" t="s">
        <v>210</v>
      </c>
      <c r="G135" s="187"/>
      <c r="H135" s="187"/>
      <c r="I135" s="147"/>
      <c r="J135" s="187"/>
      <c r="K135" s="187"/>
      <c r="L135" s="32"/>
      <c r="M135" s="148"/>
      <c r="N135" s="149"/>
      <c r="O135" s="52"/>
      <c r="P135" s="52"/>
      <c r="Q135" s="52"/>
      <c r="R135" s="52"/>
      <c r="S135" s="52"/>
      <c r="T135" s="53"/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T135" s="16" t="s">
        <v>125</v>
      </c>
      <c r="AU135" s="16" t="s">
        <v>76</v>
      </c>
    </row>
    <row r="136" spans="1:65" s="13" customFormat="1">
      <c r="B136" s="152"/>
      <c r="D136" s="145" t="s">
        <v>127</v>
      </c>
      <c r="E136" s="153" t="s">
        <v>3</v>
      </c>
      <c r="F136" s="154" t="s">
        <v>746</v>
      </c>
      <c r="H136" s="155">
        <v>27.466000000000001</v>
      </c>
      <c r="I136" s="156"/>
      <c r="L136" s="152"/>
      <c r="M136" s="157"/>
      <c r="N136" s="158"/>
      <c r="O136" s="158"/>
      <c r="P136" s="158"/>
      <c r="Q136" s="158"/>
      <c r="R136" s="158"/>
      <c r="S136" s="158"/>
      <c r="T136" s="159"/>
      <c r="AT136" s="153" t="s">
        <v>127</v>
      </c>
      <c r="AU136" s="153" t="s">
        <v>76</v>
      </c>
      <c r="AV136" s="13" t="s">
        <v>76</v>
      </c>
      <c r="AW136" s="13" t="s">
        <v>31</v>
      </c>
      <c r="AX136" s="13" t="s">
        <v>74</v>
      </c>
      <c r="AY136" s="153" t="s">
        <v>113</v>
      </c>
    </row>
    <row r="137" spans="1:65" s="2" customFormat="1" ht="37.9" customHeight="1">
      <c r="A137" s="187"/>
      <c r="B137" s="131"/>
      <c r="C137" s="132" t="s">
        <v>204</v>
      </c>
      <c r="D137" s="132" t="s">
        <v>116</v>
      </c>
      <c r="E137" s="133" t="s">
        <v>212</v>
      </c>
      <c r="F137" s="134" t="s">
        <v>213</v>
      </c>
      <c r="G137" s="135" t="s">
        <v>172</v>
      </c>
      <c r="H137" s="136">
        <v>1.4E-2</v>
      </c>
      <c r="I137" s="137"/>
      <c r="J137" s="138">
        <f>ROUND(I137*H137,2)</f>
        <v>0</v>
      </c>
      <c r="K137" s="134" t="s">
        <v>120</v>
      </c>
      <c r="L137" s="32"/>
      <c r="M137" s="139" t="s">
        <v>3</v>
      </c>
      <c r="N137" s="140" t="s">
        <v>40</v>
      </c>
      <c r="O137" s="52"/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R137" s="143" t="s">
        <v>207</v>
      </c>
      <c r="AT137" s="143" t="s">
        <v>116</v>
      </c>
      <c r="AU137" s="143" t="s">
        <v>76</v>
      </c>
      <c r="AY137" s="16" t="s">
        <v>113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6" t="s">
        <v>74</v>
      </c>
      <c r="BK137" s="144">
        <f>ROUND(I137*H137,2)</f>
        <v>0</v>
      </c>
      <c r="BL137" s="16" t="s">
        <v>207</v>
      </c>
      <c r="BM137" s="143" t="s">
        <v>214</v>
      </c>
    </row>
    <row r="138" spans="1:65" s="2" customFormat="1" ht="39">
      <c r="A138" s="187"/>
      <c r="B138" s="32"/>
      <c r="C138" s="187"/>
      <c r="D138" s="145" t="s">
        <v>123</v>
      </c>
      <c r="E138" s="187"/>
      <c r="F138" s="146" t="s">
        <v>215</v>
      </c>
      <c r="G138" s="187"/>
      <c r="H138" s="187"/>
      <c r="I138" s="147"/>
      <c r="J138" s="187"/>
      <c r="K138" s="187"/>
      <c r="L138" s="32"/>
      <c r="M138" s="148"/>
      <c r="N138" s="149"/>
      <c r="O138" s="52"/>
      <c r="P138" s="52"/>
      <c r="Q138" s="52"/>
      <c r="R138" s="52"/>
      <c r="S138" s="52"/>
      <c r="T138" s="53"/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T138" s="16" t="s">
        <v>123</v>
      </c>
      <c r="AU138" s="16" t="s">
        <v>76</v>
      </c>
    </row>
    <row r="139" spans="1:65" s="2" customFormat="1">
      <c r="A139" s="187"/>
      <c r="B139" s="32"/>
      <c r="C139" s="187"/>
      <c r="D139" s="150" t="s">
        <v>125</v>
      </c>
      <c r="E139" s="187"/>
      <c r="F139" s="151" t="s">
        <v>216</v>
      </c>
      <c r="G139" s="187"/>
      <c r="H139" s="187"/>
      <c r="I139" s="147"/>
      <c r="J139" s="187"/>
      <c r="K139" s="187"/>
      <c r="L139" s="32"/>
      <c r="M139" s="148"/>
      <c r="N139" s="149"/>
      <c r="O139" s="52"/>
      <c r="P139" s="52"/>
      <c r="Q139" s="52"/>
      <c r="R139" s="52"/>
      <c r="S139" s="52"/>
      <c r="T139" s="53"/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T139" s="16" t="s">
        <v>125</v>
      </c>
      <c r="AU139" s="16" t="s">
        <v>76</v>
      </c>
    </row>
    <row r="140" spans="1:65" s="2" customFormat="1" ht="33" customHeight="1">
      <c r="A140" s="187"/>
      <c r="B140" s="131"/>
      <c r="C140" s="132" t="s">
        <v>211</v>
      </c>
      <c r="D140" s="132" t="s">
        <v>116</v>
      </c>
      <c r="E140" s="133" t="s">
        <v>218</v>
      </c>
      <c r="F140" s="134" t="s">
        <v>219</v>
      </c>
      <c r="G140" s="135" t="s">
        <v>172</v>
      </c>
      <c r="H140" s="136">
        <v>1.4E-2</v>
      </c>
      <c r="I140" s="137"/>
      <c r="J140" s="138">
        <f>ROUND(I140*H140,2)</f>
        <v>0</v>
      </c>
      <c r="K140" s="134" t="s">
        <v>120</v>
      </c>
      <c r="L140" s="32"/>
      <c r="M140" s="139" t="s">
        <v>3</v>
      </c>
      <c r="N140" s="140" t="s">
        <v>40</v>
      </c>
      <c r="O140" s="52"/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R140" s="143" t="s">
        <v>207</v>
      </c>
      <c r="AT140" s="143" t="s">
        <v>116</v>
      </c>
      <c r="AU140" s="143" t="s">
        <v>76</v>
      </c>
      <c r="AY140" s="16" t="s">
        <v>113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6" t="s">
        <v>74</v>
      </c>
      <c r="BK140" s="144">
        <f>ROUND(I140*H140,2)</f>
        <v>0</v>
      </c>
      <c r="BL140" s="16" t="s">
        <v>207</v>
      </c>
      <c r="BM140" s="143" t="s">
        <v>220</v>
      </c>
    </row>
    <row r="141" spans="1:65" s="2" customFormat="1" ht="39">
      <c r="A141" s="187"/>
      <c r="B141" s="32"/>
      <c r="C141" s="187"/>
      <c r="D141" s="145" t="s">
        <v>123</v>
      </c>
      <c r="E141" s="187"/>
      <c r="F141" s="146" t="s">
        <v>221</v>
      </c>
      <c r="G141" s="187"/>
      <c r="H141" s="187"/>
      <c r="I141" s="147"/>
      <c r="J141" s="187"/>
      <c r="K141" s="187"/>
      <c r="L141" s="32"/>
      <c r="M141" s="148"/>
      <c r="N141" s="149"/>
      <c r="O141" s="52"/>
      <c r="P141" s="52"/>
      <c r="Q141" s="52"/>
      <c r="R141" s="52"/>
      <c r="S141" s="52"/>
      <c r="T141" s="53"/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T141" s="16" t="s">
        <v>123</v>
      </c>
      <c r="AU141" s="16" t="s">
        <v>76</v>
      </c>
    </row>
    <row r="142" spans="1:65" s="2" customFormat="1">
      <c r="A142" s="187"/>
      <c r="B142" s="32"/>
      <c r="C142" s="187"/>
      <c r="D142" s="150" t="s">
        <v>125</v>
      </c>
      <c r="E142" s="187"/>
      <c r="F142" s="151" t="s">
        <v>222</v>
      </c>
      <c r="G142" s="187"/>
      <c r="H142" s="187"/>
      <c r="I142" s="147"/>
      <c r="J142" s="187"/>
      <c r="K142" s="187"/>
      <c r="L142" s="32"/>
      <c r="M142" s="148"/>
      <c r="N142" s="149"/>
      <c r="O142" s="52"/>
      <c r="P142" s="52"/>
      <c r="Q142" s="52"/>
      <c r="R142" s="52"/>
      <c r="S142" s="52"/>
      <c r="T142" s="53"/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  <c r="AT142" s="16" t="s">
        <v>125</v>
      </c>
      <c r="AU142" s="16" t="s">
        <v>76</v>
      </c>
    </row>
    <row r="143" spans="1:65" s="12" customFormat="1" ht="22.9" customHeight="1">
      <c r="B143" s="118"/>
      <c r="D143" s="119" t="s">
        <v>68</v>
      </c>
      <c r="E143" s="129" t="s">
        <v>223</v>
      </c>
      <c r="F143" s="129" t="s">
        <v>224</v>
      </c>
      <c r="I143" s="121"/>
      <c r="J143" s="130">
        <f>BK143</f>
        <v>0</v>
      </c>
      <c r="L143" s="118"/>
      <c r="M143" s="123"/>
      <c r="N143" s="124"/>
      <c r="O143" s="124"/>
      <c r="P143" s="125">
        <f>SUM(P144:P166)</f>
        <v>0</v>
      </c>
      <c r="Q143" s="124"/>
      <c r="R143" s="125">
        <f>SUM(R144:R166)</f>
        <v>3.6000000000000003E-3</v>
      </c>
      <c r="S143" s="124"/>
      <c r="T143" s="126">
        <f>SUM(T144:T166)</f>
        <v>4.2849999999999999E-2</v>
      </c>
      <c r="AR143" s="119" t="s">
        <v>76</v>
      </c>
      <c r="AT143" s="127" t="s">
        <v>68</v>
      </c>
      <c r="AU143" s="127" t="s">
        <v>74</v>
      </c>
      <c r="AY143" s="119" t="s">
        <v>113</v>
      </c>
      <c r="BK143" s="128">
        <f>SUM(BK144:BK166)</f>
        <v>0</v>
      </c>
    </row>
    <row r="144" spans="1:65" s="2" customFormat="1" ht="16.5" customHeight="1">
      <c r="A144" s="187"/>
      <c r="B144" s="131"/>
      <c r="C144" s="132" t="s">
        <v>217</v>
      </c>
      <c r="D144" s="132" t="s">
        <v>116</v>
      </c>
      <c r="E144" s="133" t="s">
        <v>225</v>
      </c>
      <c r="F144" s="134" t="s">
        <v>226</v>
      </c>
      <c r="G144" s="135" t="s">
        <v>227</v>
      </c>
      <c r="H144" s="136">
        <v>7</v>
      </c>
      <c r="I144" s="137"/>
      <c r="J144" s="138">
        <f>ROUND(I144*H144,2)</f>
        <v>0</v>
      </c>
      <c r="K144" s="134" t="s">
        <v>120</v>
      </c>
      <c r="L144" s="32"/>
      <c r="M144" s="139" t="s">
        <v>3</v>
      </c>
      <c r="N144" s="140" t="s">
        <v>40</v>
      </c>
      <c r="O144" s="52"/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U144" s="187"/>
      <c r="V144" s="187"/>
      <c r="W144" s="187"/>
      <c r="X144" s="187"/>
      <c r="Y144" s="187"/>
      <c r="Z144" s="187"/>
      <c r="AA144" s="187"/>
      <c r="AB144" s="187"/>
      <c r="AC144" s="187"/>
      <c r="AD144" s="187"/>
      <c r="AE144" s="187"/>
      <c r="AR144" s="143" t="s">
        <v>207</v>
      </c>
      <c r="AT144" s="143" t="s">
        <v>116</v>
      </c>
      <c r="AU144" s="143" t="s">
        <v>76</v>
      </c>
      <c r="AY144" s="16" t="s">
        <v>113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6" t="s">
        <v>74</v>
      </c>
      <c r="BK144" s="144">
        <f>ROUND(I144*H144,2)</f>
        <v>0</v>
      </c>
      <c r="BL144" s="16" t="s">
        <v>207</v>
      </c>
      <c r="BM144" s="143" t="s">
        <v>228</v>
      </c>
    </row>
    <row r="145" spans="1:65" s="2" customFormat="1">
      <c r="A145" s="187"/>
      <c r="B145" s="32"/>
      <c r="C145" s="187"/>
      <c r="D145" s="145" t="s">
        <v>123</v>
      </c>
      <c r="E145" s="187"/>
      <c r="F145" s="146" t="s">
        <v>229</v>
      </c>
      <c r="G145" s="187"/>
      <c r="H145" s="187"/>
      <c r="I145" s="147"/>
      <c r="J145" s="187"/>
      <c r="K145" s="187"/>
      <c r="L145" s="32"/>
      <c r="M145" s="148"/>
      <c r="N145" s="149"/>
      <c r="O145" s="52"/>
      <c r="P145" s="52"/>
      <c r="Q145" s="52"/>
      <c r="R145" s="52"/>
      <c r="S145" s="52"/>
      <c r="T145" s="53"/>
      <c r="U145" s="187"/>
      <c r="V145" s="187"/>
      <c r="W145" s="187"/>
      <c r="X145" s="187"/>
      <c r="Y145" s="187"/>
      <c r="Z145" s="187"/>
      <c r="AA145" s="187"/>
      <c r="AB145" s="187"/>
      <c r="AC145" s="187"/>
      <c r="AD145" s="187"/>
      <c r="AE145" s="187"/>
      <c r="AT145" s="16" t="s">
        <v>123</v>
      </c>
      <c r="AU145" s="16" t="s">
        <v>76</v>
      </c>
    </row>
    <row r="146" spans="1:65" s="2" customFormat="1">
      <c r="A146" s="187"/>
      <c r="B146" s="32"/>
      <c r="C146" s="187"/>
      <c r="D146" s="150" t="s">
        <v>125</v>
      </c>
      <c r="E146" s="187"/>
      <c r="F146" s="151" t="s">
        <v>230</v>
      </c>
      <c r="G146" s="187"/>
      <c r="H146" s="187"/>
      <c r="I146" s="147"/>
      <c r="J146" s="187"/>
      <c r="K146" s="187"/>
      <c r="L146" s="32"/>
      <c r="M146" s="148"/>
      <c r="N146" s="149"/>
      <c r="O146" s="52"/>
      <c r="P146" s="52"/>
      <c r="Q146" s="52"/>
      <c r="R146" s="52"/>
      <c r="S146" s="52"/>
      <c r="T146" s="53"/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87"/>
      <c r="AE146" s="187"/>
      <c r="AT146" s="16" t="s">
        <v>125</v>
      </c>
      <c r="AU146" s="16" t="s">
        <v>76</v>
      </c>
    </row>
    <row r="147" spans="1:65" s="2" customFormat="1" ht="16.5" customHeight="1">
      <c r="A147" s="187"/>
      <c r="B147" s="131"/>
      <c r="C147" s="132" t="s">
        <v>207</v>
      </c>
      <c r="D147" s="132" t="s">
        <v>116</v>
      </c>
      <c r="E147" s="133" t="s">
        <v>232</v>
      </c>
      <c r="F147" s="134" t="s">
        <v>233</v>
      </c>
      <c r="G147" s="135" t="s">
        <v>227</v>
      </c>
      <c r="H147" s="136">
        <v>1</v>
      </c>
      <c r="I147" s="137"/>
      <c r="J147" s="138">
        <f>ROUND(I147*H147,2)</f>
        <v>0</v>
      </c>
      <c r="K147" s="134" t="s">
        <v>120</v>
      </c>
      <c r="L147" s="32"/>
      <c r="M147" s="139" t="s">
        <v>3</v>
      </c>
      <c r="N147" s="140" t="s">
        <v>40</v>
      </c>
      <c r="O147" s="52"/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  <c r="AR147" s="143" t="s">
        <v>207</v>
      </c>
      <c r="AT147" s="143" t="s">
        <v>116</v>
      </c>
      <c r="AU147" s="143" t="s">
        <v>76</v>
      </c>
      <c r="AY147" s="16" t="s">
        <v>113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6" t="s">
        <v>74</v>
      </c>
      <c r="BK147" s="144">
        <f>ROUND(I147*H147,2)</f>
        <v>0</v>
      </c>
      <c r="BL147" s="16" t="s">
        <v>207</v>
      </c>
      <c r="BM147" s="143" t="s">
        <v>234</v>
      </c>
    </row>
    <row r="148" spans="1:65" s="2" customFormat="1">
      <c r="A148" s="187"/>
      <c r="B148" s="32"/>
      <c r="C148" s="187"/>
      <c r="D148" s="145" t="s">
        <v>123</v>
      </c>
      <c r="E148" s="187"/>
      <c r="F148" s="146" t="s">
        <v>235</v>
      </c>
      <c r="G148" s="187"/>
      <c r="H148" s="187"/>
      <c r="I148" s="147"/>
      <c r="J148" s="187"/>
      <c r="K148" s="187"/>
      <c r="L148" s="32"/>
      <c r="M148" s="148"/>
      <c r="N148" s="149"/>
      <c r="O148" s="52"/>
      <c r="P148" s="52"/>
      <c r="Q148" s="52"/>
      <c r="R148" s="52"/>
      <c r="S148" s="52"/>
      <c r="T148" s="53"/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T148" s="16" t="s">
        <v>123</v>
      </c>
      <c r="AU148" s="16" t="s">
        <v>76</v>
      </c>
    </row>
    <row r="149" spans="1:65" s="2" customFormat="1">
      <c r="A149" s="187"/>
      <c r="B149" s="32"/>
      <c r="C149" s="187"/>
      <c r="D149" s="150" t="s">
        <v>125</v>
      </c>
      <c r="E149" s="187"/>
      <c r="F149" s="151" t="s">
        <v>236</v>
      </c>
      <c r="G149" s="187"/>
      <c r="H149" s="187"/>
      <c r="I149" s="147"/>
      <c r="J149" s="187"/>
      <c r="K149" s="187"/>
      <c r="L149" s="32"/>
      <c r="M149" s="148"/>
      <c r="N149" s="149"/>
      <c r="O149" s="52"/>
      <c r="P149" s="52"/>
      <c r="Q149" s="52"/>
      <c r="R149" s="52"/>
      <c r="S149" s="52"/>
      <c r="T149" s="53"/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87"/>
      <c r="AE149" s="187"/>
      <c r="AT149" s="16" t="s">
        <v>125</v>
      </c>
      <c r="AU149" s="16" t="s">
        <v>76</v>
      </c>
    </row>
    <row r="150" spans="1:65" s="2" customFormat="1" ht="16.5" customHeight="1">
      <c r="A150" s="187"/>
      <c r="B150" s="131"/>
      <c r="C150" s="132" t="s">
        <v>231</v>
      </c>
      <c r="D150" s="132" t="s">
        <v>116</v>
      </c>
      <c r="E150" s="133" t="s">
        <v>238</v>
      </c>
      <c r="F150" s="134" t="s">
        <v>239</v>
      </c>
      <c r="G150" s="135" t="s">
        <v>227</v>
      </c>
      <c r="H150" s="136">
        <v>4</v>
      </c>
      <c r="I150" s="137"/>
      <c r="J150" s="138">
        <f>ROUND(I150*H150,2)</f>
        <v>0</v>
      </c>
      <c r="K150" s="134" t="s">
        <v>120</v>
      </c>
      <c r="L150" s="32"/>
      <c r="M150" s="139" t="s">
        <v>3</v>
      </c>
      <c r="N150" s="140" t="s">
        <v>40</v>
      </c>
      <c r="O150" s="52"/>
      <c r="P150" s="141">
        <f>O150*H150</f>
        <v>0</v>
      </c>
      <c r="Q150" s="141">
        <v>2.7E-4</v>
      </c>
      <c r="R150" s="141">
        <f>Q150*H150</f>
        <v>1.08E-3</v>
      </c>
      <c r="S150" s="141">
        <v>0</v>
      </c>
      <c r="T150" s="142">
        <f>S150*H150</f>
        <v>0</v>
      </c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R150" s="143" t="s">
        <v>207</v>
      </c>
      <c r="AT150" s="143" t="s">
        <v>116</v>
      </c>
      <c r="AU150" s="143" t="s">
        <v>76</v>
      </c>
      <c r="AY150" s="16" t="s">
        <v>113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6" t="s">
        <v>74</v>
      </c>
      <c r="BK150" s="144">
        <f>ROUND(I150*H150,2)</f>
        <v>0</v>
      </c>
      <c r="BL150" s="16" t="s">
        <v>207</v>
      </c>
      <c r="BM150" s="143" t="s">
        <v>240</v>
      </c>
    </row>
    <row r="151" spans="1:65" s="2" customFormat="1" ht="19.5">
      <c r="A151" s="187"/>
      <c r="B151" s="32"/>
      <c r="C151" s="187"/>
      <c r="D151" s="145" t="s">
        <v>123</v>
      </c>
      <c r="E151" s="187"/>
      <c r="F151" s="146" t="s">
        <v>241</v>
      </c>
      <c r="G151" s="187"/>
      <c r="H151" s="187"/>
      <c r="I151" s="147"/>
      <c r="J151" s="187"/>
      <c r="K151" s="187"/>
      <c r="L151" s="32"/>
      <c r="M151" s="148"/>
      <c r="N151" s="149"/>
      <c r="O151" s="52"/>
      <c r="P151" s="52"/>
      <c r="Q151" s="52"/>
      <c r="R151" s="52"/>
      <c r="S151" s="52"/>
      <c r="T151" s="53"/>
      <c r="U151" s="187"/>
      <c r="V151" s="187"/>
      <c r="W151" s="187"/>
      <c r="X151" s="187"/>
      <c r="Y151" s="187"/>
      <c r="Z151" s="187"/>
      <c r="AA151" s="187"/>
      <c r="AB151" s="187"/>
      <c r="AC151" s="187"/>
      <c r="AD151" s="187"/>
      <c r="AE151" s="187"/>
      <c r="AT151" s="16" t="s">
        <v>123</v>
      </c>
      <c r="AU151" s="16" t="s">
        <v>76</v>
      </c>
    </row>
    <row r="152" spans="1:65" s="2" customFormat="1">
      <c r="A152" s="187"/>
      <c r="B152" s="32"/>
      <c r="C152" s="187"/>
      <c r="D152" s="150" t="s">
        <v>125</v>
      </c>
      <c r="E152" s="187"/>
      <c r="F152" s="151" t="s">
        <v>242</v>
      </c>
      <c r="G152" s="187"/>
      <c r="H152" s="187"/>
      <c r="I152" s="147"/>
      <c r="J152" s="187"/>
      <c r="K152" s="187"/>
      <c r="L152" s="32"/>
      <c r="M152" s="148"/>
      <c r="N152" s="149"/>
      <c r="O152" s="52"/>
      <c r="P152" s="52"/>
      <c r="Q152" s="52"/>
      <c r="R152" s="52"/>
      <c r="S152" s="52"/>
      <c r="T152" s="53"/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87"/>
      <c r="AE152" s="187"/>
      <c r="AT152" s="16" t="s">
        <v>125</v>
      </c>
      <c r="AU152" s="16" t="s">
        <v>76</v>
      </c>
    </row>
    <row r="153" spans="1:65" s="2" customFormat="1" ht="16.5" customHeight="1">
      <c r="A153" s="187"/>
      <c r="B153" s="131"/>
      <c r="C153" s="132" t="s">
        <v>237</v>
      </c>
      <c r="D153" s="132" t="s">
        <v>116</v>
      </c>
      <c r="E153" s="133" t="s">
        <v>244</v>
      </c>
      <c r="F153" s="134" t="s">
        <v>245</v>
      </c>
      <c r="G153" s="135" t="s">
        <v>227</v>
      </c>
      <c r="H153" s="136">
        <v>1</v>
      </c>
      <c r="I153" s="137"/>
      <c r="J153" s="138">
        <f>ROUND(I153*H153,2)</f>
        <v>0</v>
      </c>
      <c r="K153" s="134" t="s">
        <v>120</v>
      </c>
      <c r="L153" s="32"/>
      <c r="M153" s="139" t="s">
        <v>3</v>
      </c>
      <c r="N153" s="140" t="s">
        <v>40</v>
      </c>
      <c r="O153" s="52"/>
      <c r="P153" s="141">
        <f>O153*H153</f>
        <v>0</v>
      </c>
      <c r="Q153" s="141">
        <v>1E-3</v>
      </c>
      <c r="R153" s="141">
        <f>Q153*H153</f>
        <v>1E-3</v>
      </c>
      <c r="S153" s="141">
        <v>0</v>
      </c>
      <c r="T153" s="142">
        <f>S153*H153</f>
        <v>0</v>
      </c>
      <c r="U153" s="187"/>
      <c r="V153" s="187"/>
      <c r="W153" s="187"/>
      <c r="X153" s="187"/>
      <c r="Y153" s="187"/>
      <c r="Z153" s="187"/>
      <c r="AA153" s="187"/>
      <c r="AB153" s="187"/>
      <c r="AC153" s="187"/>
      <c r="AD153" s="187"/>
      <c r="AE153" s="187"/>
      <c r="AR153" s="143" t="s">
        <v>207</v>
      </c>
      <c r="AT153" s="143" t="s">
        <v>116</v>
      </c>
      <c r="AU153" s="143" t="s">
        <v>76</v>
      </c>
      <c r="AY153" s="16" t="s">
        <v>113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6" t="s">
        <v>74</v>
      </c>
      <c r="BK153" s="144">
        <f>ROUND(I153*H153,2)</f>
        <v>0</v>
      </c>
      <c r="BL153" s="16" t="s">
        <v>207</v>
      </c>
      <c r="BM153" s="143" t="s">
        <v>246</v>
      </c>
    </row>
    <row r="154" spans="1:65" s="2" customFormat="1" ht="19.5">
      <c r="A154" s="187"/>
      <c r="B154" s="32"/>
      <c r="C154" s="187"/>
      <c r="D154" s="145" t="s">
        <v>123</v>
      </c>
      <c r="E154" s="187"/>
      <c r="F154" s="146" t="s">
        <v>247</v>
      </c>
      <c r="G154" s="187"/>
      <c r="H154" s="187"/>
      <c r="I154" s="147"/>
      <c r="J154" s="187"/>
      <c r="K154" s="187"/>
      <c r="L154" s="32"/>
      <c r="M154" s="148"/>
      <c r="N154" s="149"/>
      <c r="O154" s="52"/>
      <c r="P154" s="52"/>
      <c r="Q154" s="52"/>
      <c r="R154" s="52"/>
      <c r="S154" s="52"/>
      <c r="T154" s="53"/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87"/>
      <c r="AE154" s="187"/>
      <c r="AT154" s="16" t="s">
        <v>123</v>
      </c>
      <c r="AU154" s="16" t="s">
        <v>76</v>
      </c>
    </row>
    <row r="155" spans="1:65" s="2" customFormat="1">
      <c r="A155" s="187"/>
      <c r="B155" s="32"/>
      <c r="C155" s="187"/>
      <c r="D155" s="150" t="s">
        <v>125</v>
      </c>
      <c r="E155" s="187"/>
      <c r="F155" s="151" t="s">
        <v>248</v>
      </c>
      <c r="G155" s="187"/>
      <c r="H155" s="187"/>
      <c r="I155" s="147"/>
      <c r="J155" s="187"/>
      <c r="K155" s="187"/>
      <c r="L155" s="32"/>
      <c r="M155" s="148"/>
      <c r="N155" s="149"/>
      <c r="O155" s="52"/>
      <c r="P155" s="52"/>
      <c r="Q155" s="52"/>
      <c r="R155" s="52"/>
      <c r="S155" s="52"/>
      <c r="T155" s="53"/>
      <c r="U155" s="187"/>
      <c r="V155" s="187"/>
      <c r="W155" s="187"/>
      <c r="X155" s="187"/>
      <c r="Y155" s="187"/>
      <c r="Z155" s="187"/>
      <c r="AA155" s="187"/>
      <c r="AB155" s="187"/>
      <c r="AC155" s="187"/>
      <c r="AD155" s="187"/>
      <c r="AE155" s="187"/>
      <c r="AT155" s="16" t="s">
        <v>125</v>
      </c>
      <c r="AU155" s="16" t="s">
        <v>76</v>
      </c>
    </row>
    <row r="156" spans="1:65" s="2" customFormat="1" ht="24.2" customHeight="1">
      <c r="A156" s="187"/>
      <c r="B156" s="131"/>
      <c r="C156" s="132" t="s">
        <v>243</v>
      </c>
      <c r="D156" s="132" t="s">
        <v>116</v>
      </c>
      <c r="E156" s="133" t="s">
        <v>250</v>
      </c>
      <c r="F156" s="134" t="s">
        <v>251</v>
      </c>
      <c r="G156" s="135" t="s">
        <v>227</v>
      </c>
      <c r="H156" s="136">
        <v>1</v>
      </c>
      <c r="I156" s="137"/>
      <c r="J156" s="138">
        <f>ROUND(I156*H156,2)</f>
        <v>0</v>
      </c>
      <c r="K156" s="134" t="s">
        <v>120</v>
      </c>
      <c r="L156" s="32"/>
      <c r="M156" s="139" t="s">
        <v>3</v>
      </c>
      <c r="N156" s="140" t="s">
        <v>40</v>
      </c>
      <c r="O156" s="52"/>
      <c r="P156" s="141">
        <f>O156*H156</f>
        <v>0</v>
      </c>
      <c r="Q156" s="141">
        <v>0</v>
      </c>
      <c r="R156" s="141">
        <f>Q156*H156</f>
        <v>0</v>
      </c>
      <c r="S156" s="141">
        <v>4.2849999999999999E-2</v>
      </c>
      <c r="T156" s="142">
        <f>S156*H156</f>
        <v>4.2849999999999999E-2</v>
      </c>
      <c r="U156" s="187"/>
      <c r="V156" s="187"/>
      <c r="W156" s="187"/>
      <c r="X156" s="187"/>
      <c r="Y156" s="187"/>
      <c r="Z156" s="187"/>
      <c r="AA156" s="187"/>
      <c r="AB156" s="187"/>
      <c r="AC156" s="187"/>
      <c r="AD156" s="187"/>
      <c r="AE156" s="187"/>
      <c r="AR156" s="143" t="s">
        <v>207</v>
      </c>
      <c r="AT156" s="143" t="s">
        <v>116</v>
      </c>
      <c r="AU156" s="143" t="s">
        <v>76</v>
      </c>
      <c r="AY156" s="16" t="s">
        <v>113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6" t="s">
        <v>74</v>
      </c>
      <c r="BK156" s="144">
        <f>ROUND(I156*H156,2)</f>
        <v>0</v>
      </c>
      <c r="BL156" s="16" t="s">
        <v>207</v>
      </c>
      <c r="BM156" s="143" t="s">
        <v>252</v>
      </c>
    </row>
    <row r="157" spans="1:65" s="2" customFormat="1" ht="19.5">
      <c r="A157" s="187"/>
      <c r="B157" s="32"/>
      <c r="C157" s="187"/>
      <c r="D157" s="145" t="s">
        <v>123</v>
      </c>
      <c r="E157" s="187"/>
      <c r="F157" s="146" t="s">
        <v>253</v>
      </c>
      <c r="G157" s="187"/>
      <c r="H157" s="187"/>
      <c r="I157" s="147"/>
      <c r="J157" s="187"/>
      <c r="K157" s="187"/>
      <c r="L157" s="32"/>
      <c r="M157" s="148"/>
      <c r="N157" s="149"/>
      <c r="O157" s="52"/>
      <c r="P157" s="52"/>
      <c r="Q157" s="52"/>
      <c r="R157" s="52"/>
      <c r="S157" s="52"/>
      <c r="T157" s="53"/>
      <c r="U157" s="187"/>
      <c r="V157" s="187"/>
      <c r="W157" s="187"/>
      <c r="X157" s="187"/>
      <c r="Y157" s="187"/>
      <c r="Z157" s="187"/>
      <c r="AA157" s="187"/>
      <c r="AB157" s="187"/>
      <c r="AC157" s="187"/>
      <c r="AD157" s="187"/>
      <c r="AE157" s="187"/>
      <c r="AT157" s="16" t="s">
        <v>123</v>
      </c>
      <c r="AU157" s="16" t="s">
        <v>76</v>
      </c>
    </row>
    <row r="158" spans="1:65" s="2" customFormat="1">
      <c r="A158" s="187"/>
      <c r="B158" s="32"/>
      <c r="C158" s="187"/>
      <c r="D158" s="150" t="s">
        <v>125</v>
      </c>
      <c r="E158" s="187"/>
      <c r="F158" s="151" t="s">
        <v>254</v>
      </c>
      <c r="G158" s="187"/>
      <c r="H158" s="187"/>
      <c r="I158" s="147"/>
      <c r="J158" s="187"/>
      <c r="K158" s="187"/>
      <c r="L158" s="32"/>
      <c r="M158" s="148"/>
      <c r="N158" s="149"/>
      <c r="O158" s="52"/>
      <c r="P158" s="52"/>
      <c r="Q158" s="52"/>
      <c r="R158" s="52"/>
      <c r="S158" s="52"/>
      <c r="T158" s="53"/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87"/>
      <c r="AE158" s="187"/>
      <c r="AT158" s="16" t="s">
        <v>125</v>
      </c>
      <c r="AU158" s="16" t="s">
        <v>76</v>
      </c>
    </row>
    <row r="159" spans="1:65" s="2" customFormat="1" ht="37.9" customHeight="1">
      <c r="A159" s="187"/>
      <c r="B159" s="131"/>
      <c r="C159" s="132" t="s">
        <v>249</v>
      </c>
      <c r="D159" s="132" t="s">
        <v>116</v>
      </c>
      <c r="E159" s="133" t="s">
        <v>712</v>
      </c>
      <c r="F159" s="134" t="s">
        <v>713</v>
      </c>
      <c r="G159" s="135" t="s">
        <v>227</v>
      </c>
      <c r="H159" s="136">
        <v>1</v>
      </c>
      <c r="I159" s="137"/>
      <c r="J159" s="138">
        <f>ROUND(I159*H159,2)</f>
        <v>0</v>
      </c>
      <c r="K159" s="134" t="s">
        <v>3</v>
      </c>
      <c r="L159" s="32"/>
      <c r="M159" s="139" t="s">
        <v>3</v>
      </c>
      <c r="N159" s="140" t="s">
        <v>40</v>
      </c>
      <c r="O159" s="52"/>
      <c r="P159" s="141">
        <f>O159*H159</f>
        <v>0</v>
      </c>
      <c r="Q159" s="141">
        <v>1.5200000000000001E-3</v>
      </c>
      <c r="R159" s="141">
        <f>Q159*H159</f>
        <v>1.5200000000000001E-3</v>
      </c>
      <c r="S159" s="141">
        <v>0</v>
      </c>
      <c r="T159" s="142">
        <f>S159*H159</f>
        <v>0</v>
      </c>
      <c r="U159" s="187"/>
      <c r="V159" s="187"/>
      <c r="W159" s="187"/>
      <c r="X159" s="187"/>
      <c r="Y159" s="187"/>
      <c r="Z159" s="187"/>
      <c r="AA159" s="187"/>
      <c r="AB159" s="187"/>
      <c r="AC159" s="187"/>
      <c r="AD159" s="187"/>
      <c r="AE159" s="187"/>
      <c r="AR159" s="143" t="s">
        <v>207</v>
      </c>
      <c r="AT159" s="143" t="s">
        <v>116</v>
      </c>
      <c r="AU159" s="143" t="s">
        <v>76</v>
      </c>
      <c r="AY159" s="16" t="s">
        <v>113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6" t="s">
        <v>74</v>
      </c>
      <c r="BK159" s="144">
        <f>ROUND(I159*H159,2)</f>
        <v>0</v>
      </c>
      <c r="BL159" s="16" t="s">
        <v>207</v>
      </c>
      <c r="BM159" s="143" t="s">
        <v>749</v>
      </c>
    </row>
    <row r="160" spans="1:65" s="2" customFormat="1" ht="19.5">
      <c r="A160" s="187"/>
      <c r="B160" s="32"/>
      <c r="C160" s="187"/>
      <c r="D160" s="145" t="s">
        <v>123</v>
      </c>
      <c r="E160" s="187"/>
      <c r="F160" s="146" t="s">
        <v>713</v>
      </c>
      <c r="G160" s="187"/>
      <c r="H160" s="187"/>
      <c r="I160" s="147"/>
      <c r="J160" s="187"/>
      <c r="K160" s="187"/>
      <c r="L160" s="32"/>
      <c r="M160" s="148"/>
      <c r="N160" s="149"/>
      <c r="O160" s="52"/>
      <c r="P160" s="52"/>
      <c r="Q160" s="52"/>
      <c r="R160" s="52"/>
      <c r="S160" s="52"/>
      <c r="T160" s="53"/>
      <c r="U160" s="187"/>
      <c r="V160" s="187"/>
      <c r="W160" s="187"/>
      <c r="X160" s="187"/>
      <c r="Y160" s="187"/>
      <c r="Z160" s="187"/>
      <c r="AA160" s="187"/>
      <c r="AB160" s="187"/>
      <c r="AC160" s="187"/>
      <c r="AD160" s="187"/>
      <c r="AE160" s="187"/>
      <c r="AT160" s="16" t="s">
        <v>123</v>
      </c>
      <c r="AU160" s="16" t="s">
        <v>76</v>
      </c>
    </row>
    <row r="161" spans="1:65" s="2" customFormat="1" ht="24.2" customHeight="1">
      <c r="A161" s="187"/>
      <c r="B161" s="131"/>
      <c r="C161" s="132" t="s">
        <v>8</v>
      </c>
      <c r="D161" s="132" t="s">
        <v>116</v>
      </c>
      <c r="E161" s="133" t="s">
        <v>261</v>
      </c>
      <c r="F161" s="134" t="s">
        <v>262</v>
      </c>
      <c r="G161" s="135" t="s">
        <v>172</v>
      </c>
      <c r="H161" s="136">
        <v>4.0000000000000001E-3</v>
      </c>
      <c r="I161" s="137"/>
      <c r="J161" s="138">
        <f>ROUND(I161*H161,2)</f>
        <v>0</v>
      </c>
      <c r="K161" s="134" t="s">
        <v>120</v>
      </c>
      <c r="L161" s="32"/>
      <c r="M161" s="139" t="s">
        <v>3</v>
      </c>
      <c r="N161" s="140" t="s">
        <v>40</v>
      </c>
      <c r="O161" s="52"/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U161" s="187"/>
      <c r="V161" s="187"/>
      <c r="W161" s="187"/>
      <c r="X161" s="187"/>
      <c r="Y161" s="187"/>
      <c r="Z161" s="187"/>
      <c r="AA161" s="187"/>
      <c r="AB161" s="187"/>
      <c r="AC161" s="187"/>
      <c r="AD161" s="187"/>
      <c r="AE161" s="187"/>
      <c r="AR161" s="143" t="s">
        <v>207</v>
      </c>
      <c r="AT161" s="143" t="s">
        <v>116</v>
      </c>
      <c r="AU161" s="143" t="s">
        <v>76</v>
      </c>
      <c r="AY161" s="16" t="s">
        <v>113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6" t="s">
        <v>74</v>
      </c>
      <c r="BK161" s="144">
        <f>ROUND(I161*H161,2)</f>
        <v>0</v>
      </c>
      <c r="BL161" s="16" t="s">
        <v>207</v>
      </c>
      <c r="BM161" s="143" t="s">
        <v>263</v>
      </c>
    </row>
    <row r="162" spans="1:65" s="2" customFormat="1" ht="29.25">
      <c r="A162" s="187"/>
      <c r="B162" s="32"/>
      <c r="C162" s="187"/>
      <c r="D162" s="145" t="s">
        <v>123</v>
      </c>
      <c r="E162" s="187"/>
      <c r="F162" s="146" t="s">
        <v>264</v>
      </c>
      <c r="G162" s="187"/>
      <c r="H162" s="187"/>
      <c r="I162" s="147"/>
      <c r="J162" s="187"/>
      <c r="K162" s="187"/>
      <c r="L162" s="32"/>
      <c r="M162" s="148"/>
      <c r="N162" s="149"/>
      <c r="O162" s="52"/>
      <c r="P162" s="52"/>
      <c r="Q162" s="52"/>
      <c r="R162" s="52"/>
      <c r="S162" s="52"/>
      <c r="T162" s="53"/>
      <c r="U162" s="187"/>
      <c r="V162" s="187"/>
      <c r="W162" s="187"/>
      <c r="X162" s="187"/>
      <c r="Y162" s="187"/>
      <c r="Z162" s="187"/>
      <c r="AA162" s="187"/>
      <c r="AB162" s="187"/>
      <c r="AC162" s="187"/>
      <c r="AD162" s="187"/>
      <c r="AE162" s="187"/>
      <c r="AT162" s="16" t="s">
        <v>123</v>
      </c>
      <c r="AU162" s="16" t="s">
        <v>76</v>
      </c>
    </row>
    <row r="163" spans="1:65" s="2" customFormat="1">
      <c r="A163" s="187"/>
      <c r="B163" s="32"/>
      <c r="C163" s="187"/>
      <c r="D163" s="150" t="s">
        <v>125</v>
      </c>
      <c r="E163" s="187"/>
      <c r="F163" s="151" t="s">
        <v>265</v>
      </c>
      <c r="G163" s="187"/>
      <c r="H163" s="187"/>
      <c r="I163" s="147"/>
      <c r="J163" s="187"/>
      <c r="K163" s="187"/>
      <c r="L163" s="32"/>
      <c r="M163" s="148"/>
      <c r="N163" s="149"/>
      <c r="O163" s="52"/>
      <c r="P163" s="52"/>
      <c r="Q163" s="52"/>
      <c r="R163" s="52"/>
      <c r="S163" s="52"/>
      <c r="T163" s="53"/>
      <c r="U163" s="187"/>
      <c r="V163" s="187"/>
      <c r="W163" s="187"/>
      <c r="X163" s="187"/>
      <c r="Y163" s="187"/>
      <c r="Z163" s="187"/>
      <c r="AA163" s="187"/>
      <c r="AB163" s="187"/>
      <c r="AC163" s="187"/>
      <c r="AD163" s="187"/>
      <c r="AE163" s="187"/>
      <c r="AT163" s="16" t="s">
        <v>125</v>
      </c>
      <c r="AU163" s="16" t="s">
        <v>76</v>
      </c>
    </row>
    <row r="164" spans="1:65" s="2" customFormat="1" ht="33" customHeight="1">
      <c r="A164" s="187"/>
      <c r="B164" s="131"/>
      <c r="C164" s="132" t="s">
        <v>260</v>
      </c>
      <c r="D164" s="132" t="s">
        <v>116</v>
      </c>
      <c r="E164" s="133" t="s">
        <v>267</v>
      </c>
      <c r="F164" s="134" t="s">
        <v>268</v>
      </c>
      <c r="G164" s="135" t="s">
        <v>172</v>
      </c>
      <c r="H164" s="136">
        <v>4.0000000000000001E-3</v>
      </c>
      <c r="I164" s="137"/>
      <c r="J164" s="138">
        <f>ROUND(I164*H164,2)</f>
        <v>0</v>
      </c>
      <c r="K164" s="134" t="s">
        <v>120</v>
      </c>
      <c r="L164" s="32"/>
      <c r="M164" s="139" t="s">
        <v>3</v>
      </c>
      <c r="N164" s="140" t="s">
        <v>40</v>
      </c>
      <c r="O164" s="52"/>
      <c r="P164" s="141">
        <f>O164*H164</f>
        <v>0</v>
      </c>
      <c r="Q164" s="141">
        <v>0</v>
      </c>
      <c r="R164" s="141">
        <f>Q164*H164</f>
        <v>0</v>
      </c>
      <c r="S164" s="141">
        <v>0</v>
      </c>
      <c r="T164" s="142">
        <f>S164*H164</f>
        <v>0</v>
      </c>
      <c r="U164" s="187"/>
      <c r="V164" s="187"/>
      <c r="W164" s="187"/>
      <c r="X164" s="187"/>
      <c r="Y164" s="187"/>
      <c r="Z164" s="187"/>
      <c r="AA164" s="187"/>
      <c r="AB164" s="187"/>
      <c r="AC164" s="187"/>
      <c r="AD164" s="187"/>
      <c r="AE164" s="187"/>
      <c r="AR164" s="143" t="s">
        <v>207</v>
      </c>
      <c r="AT164" s="143" t="s">
        <v>116</v>
      </c>
      <c r="AU164" s="143" t="s">
        <v>76</v>
      </c>
      <c r="AY164" s="16" t="s">
        <v>113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6" t="s">
        <v>74</v>
      </c>
      <c r="BK164" s="144">
        <f>ROUND(I164*H164,2)</f>
        <v>0</v>
      </c>
      <c r="BL164" s="16" t="s">
        <v>207</v>
      </c>
      <c r="BM164" s="143" t="s">
        <v>269</v>
      </c>
    </row>
    <row r="165" spans="1:65" s="2" customFormat="1" ht="48.75">
      <c r="A165" s="187"/>
      <c r="B165" s="32"/>
      <c r="C165" s="187"/>
      <c r="D165" s="145" t="s">
        <v>123</v>
      </c>
      <c r="E165" s="187"/>
      <c r="F165" s="146" t="s">
        <v>270</v>
      </c>
      <c r="G165" s="187"/>
      <c r="H165" s="187"/>
      <c r="I165" s="147"/>
      <c r="J165" s="187"/>
      <c r="K165" s="187"/>
      <c r="L165" s="32"/>
      <c r="M165" s="148"/>
      <c r="N165" s="149"/>
      <c r="O165" s="52"/>
      <c r="P165" s="52"/>
      <c r="Q165" s="52"/>
      <c r="R165" s="52"/>
      <c r="S165" s="52"/>
      <c r="T165" s="53"/>
      <c r="U165" s="187"/>
      <c r="V165" s="187"/>
      <c r="W165" s="187"/>
      <c r="X165" s="187"/>
      <c r="Y165" s="187"/>
      <c r="Z165" s="187"/>
      <c r="AA165" s="187"/>
      <c r="AB165" s="187"/>
      <c r="AC165" s="187"/>
      <c r="AD165" s="187"/>
      <c r="AE165" s="187"/>
      <c r="AT165" s="16" t="s">
        <v>123</v>
      </c>
      <c r="AU165" s="16" t="s">
        <v>76</v>
      </c>
    </row>
    <row r="166" spans="1:65" s="2" customFormat="1">
      <c r="A166" s="187"/>
      <c r="B166" s="32"/>
      <c r="C166" s="187"/>
      <c r="D166" s="150" t="s">
        <v>125</v>
      </c>
      <c r="E166" s="187"/>
      <c r="F166" s="151" t="s">
        <v>271</v>
      </c>
      <c r="G166" s="187"/>
      <c r="H166" s="187"/>
      <c r="I166" s="147"/>
      <c r="J166" s="187"/>
      <c r="K166" s="187"/>
      <c r="L166" s="32"/>
      <c r="M166" s="148"/>
      <c r="N166" s="149"/>
      <c r="O166" s="52"/>
      <c r="P166" s="52"/>
      <c r="Q166" s="52"/>
      <c r="R166" s="52"/>
      <c r="S166" s="52"/>
      <c r="T166" s="53"/>
      <c r="U166" s="187"/>
      <c r="V166" s="187"/>
      <c r="W166" s="187"/>
      <c r="X166" s="187"/>
      <c r="Y166" s="187"/>
      <c r="Z166" s="187"/>
      <c r="AA166" s="187"/>
      <c r="AB166" s="187"/>
      <c r="AC166" s="187"/>
      <c r="AD166" s="187"/>
      <c r="AE166" s="187"/>
      <c r="AT166" s="16" t="s">
        <v>125</v>
      </c>
      <c r="AU166" s="16" t="s">
        <v>76</v>
      </c>
    </row>
    <row r="167" spans="1:65" s="12" customFormat="1" ht="22.9" customHeight="1">
      <c r="B167" s="118"/>
      <c r="D167" s="119" t="s">
        <v>68</v>
      </c>
      <c r="E167" s="129" t="s">
        <v>272</v>
      </c>
      <c r="F167" s="129" t="s">
        <v>273</v>
      </c>
      <c r="I167" s="121"/>
      <c r="J167" s="130">
        <f>BK167</f>
        <v>0</v>
      </c>
      <c r="L167" s="118"/>
      <c r="M167" s="123"/>
      <c r="N167" s="124"/>
      <c r="O167" s="124"/>
      <c r="P167" s="125">
        <f>SUM(P168:P194)</f>
        <v>0</v>
      </c>
      <c r="Q167" s="124"/>
      <c r="R167" s="125">
        <f>SUM(R168:R194)</f>
        <v>2.9299999999999999E-3</v>
      </c>
      <c r="S167" s="124"/>
      <c r="T167" s="126">
        <f>SUM(T168:T194)</f>
        <v>8.3999999999999993E-4</v>
      </c>
      <c r="AR167" s="119" t="s">
        <v>76</v>
      </c>
      <c r="AT167" s="127" t="s">
        <v>68</v>
      </c>
      <c r="AU167" s="127" t="s">
        <v>74</v>
      </c>
      <c r="AY167" s="119" t="s">
        <v>113</v>
      </c>
      <c r="BK167" s="128">
        <f>SUM(BK168:BK194)</f>
        <v>0</v>
      </c>
    </row>
    <row r="168" spans="1:65" s="2" customFormat="1" ht="16.5" customHeight="1">
      <c r="A168" s="187"/>
      <c r="B168" s="131"/>
      <c r="C168" s="132" t="s">
        <v>266</v>
      </c>
      <c r="D168" s="132" t="s">
        <v>116</v>
      </c>
      <c r="E168" s="133" t="s">
        <v>275</v>
      </c>
      <c r="F168" s="134" t="s">
        <v>276</v>
      </c>
      <c r="G168" s="135" t="s">
        <v>277</v>
      </c>
      <c r="H168" s="136">
        <v>3</v>
      </c>
      <c r="I168" s="137"/>
      <c r="J168" s="138">
        <f>ROUND(I168*H168,2)</f>
        <v>0</v>
      </c>
      <c r="K168" s="134" t="s">
        <v>120</v>
      </c>
      <c r="L168" s="32"/>
      <c r="M168" s="139" t="s">
        <v>3</v>
      </c>
      <c r="N168" s="140" t="s">
        <v>40</v>
      </c>
      <c r="O168" s="52"/>
      <c r="P168" s="141">
        <f>O168*H168</f>
        <v>0</v>
      </c>
      <c r="Q168" s="141">
        <v>0</v>
      </c>
      <c r="R168" s="141">
        <f>Q168*H168</f>
        <v>0</v>
      </c>
      <c r="S168" s="141">
        <v>2.7999999999999998E-4</v>
      </c>
      <c r="T168" s="142">
        <f>S168*H168</f>
        <v>8.3999999999999993E-4</v>
      </c>
      <c r="U168" s="187"/>
      <c r="V168" s="187"/>
      <c r="W168" s="187"/>
      <c r="X168" s="187"/>
      <c r="Y168" s="187"/>
      <c r="Z168" s="187"/>
      <c r="AA168" s="187"/>
      <c r="AB168" s="187"/>
      <c r="AC168" s="187"/>
      <c r="AD168" s="187"/>
      <c r="AE168" s="187"/>
      <c r="AR168" s="143" t="s">
        <v>207</v>
      </c>
      <c r="AT168" s="143" t="s">
        <v>116</v>
      </c>
      <c r="AU168" s="143" t="s">
        <v>76</v>
      </c>
      <c r="AY168" s="16" t="s">
        <v>113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6" t="s">
        <v>74</v>
      </c>
      <c r="BK168" s="144">
        <f>ROUND(I168*H168,2)</f>
        <v>0</v>
      </c>
      <c r="BL168" s="16" t="s">
        <v>207</v>
      </c>
      <c r="BM168" s="143" t="s">
        <v>278</v>
      </c>
    </row>
    <row r="169" spans="1:65" s="2" customFormat="1">
      <c r="A169" s="187"/>
      <c r="B169" s="32"/>
      <c r="C169" s="187"/>
      <c r="D169" s="145" t="s">
        <v>123</v>
      </c>
      <c r="E169" s="187"/>
      <c r="F169" s="146" t="s">
        <v>279</v>
      </c>
      <c r="G169" s="187"/>
      <c r="H169" s="187"/>
      <c r="I169" s="147"/>
      <c r="J169" s="187"/>
      <c r="K169" s="187"/>
      <c r="L169" s="32"/>
      <c r="M169" s="148"/>
      <c r="N169" s="149"/>
      <c r="O169" s="52"/>
      <c r="P169" s="52"/>
      <c r="Q169" s="52"/>
      <c r="R169" s="52"/>
      <c r="S169" s="52"/>
      <c r="T169" s="53"/>
      <c r="U169" s="187"/>
      <c r="V169" s="187"/>
      <c r="W169" s="187"/>
      <c r="X169" s="187"/>
      <c r="Y169" s="187"/>
      <c r="Z169" s="187"/>
      <c r="AA169" s="187"/>
      <c r="AB169" s="187"/>
      <c r="AC169" s="187"/>
      <c r="AD169" s="187"/>
      <c r="AE169" s="187"/>
      <c r="AT169" s="16" t="s">
        <v>123</v>
      </c>
      <c r="AU169" s="16" t="s">
        <v>76</v>
      </c>
    </row>
    <row r="170" spans="1:65" s="2" customFormat="1">
      <c r="A170" s="187"/>
      <c r="B170" s="32"/>
      <c r="C170" s="187"/>
      <c r="D170" s="150" t="s">
        <v>125</v>
      </c>
      <c r="E170" s="187"/>
      <c r="F170" s="151" t="s">
        <v>280</v>
      </c>
      <c r="G170" s="187"/>
      <c r="H170" s="187"/>
      <c r="I170" s="147"/>
      <c r="J170" s="187"/>
      <c r="K170" s="187"/>
      <c r="L170" s="32"/>
      <c r="M170" s="148"/>
      <c r="N170" s="149"/>
      <c r="O170" s="52"/>
      <c r="P170" s="52"/>
      <c r="Q170" s="52"/>
      <c r="R170" s="52"/>
      <c r="S170" s="52"/>
      <c r="T170" s="53"/>
      <c r="U170" s="187"/>
      <c r="V170" s="187"/>
      <c r="W170" s="187"/>
      <c r="X170" s="187"/>
      <c r="Y170" s="187"/>
      <c r="Z170" s="187"/>
      <c r="AA170" s="187"/>
      <c r="AB170" s="187"/>
      <c r="AC170" s="187"/>
      <c r="AD170" s="187"/>
      <c r="AE170" s="187"/>
      <c r="AT170" s="16" t="s">
        <v>125</v>
      </c>
      <c r="AU170" s="16" t="s">
        <v>76</v>
      </c>
    </row>
    <row r="171" spans="1:65" s="2" customFormat="1" ht="21.75" customHeight="1">
      <c r="A171" s="187"/>
      <c r="B171" s="131"/>
      <c r="C171" s="132" t="s">
        <v>274</v>
      </c>
      <c r="D171" s="132" t="s">
        <v>116</v>
      </c>
      <c r="E171" s="133" t="s">
        <v>282</v>
      </c>
      <c r="F171" s="134" t="s">
        <v>283</v>
      </c>
      <c r="G171" s="135" t="s">
        <v>227</v>
      </c>
      <c r="H171" s="136">
        <v>5</v>
      </c>
      <c r="I171" s="137"/>
      <c r="J171" s="138">
        <f>ROUND(I171*H171,2)</f>
        <v>0</v>
      </c>
      <c r="K171" s="134" t="s">
        <v>120</v>
      </c>
      <c r="L171" s="32"/>
      <c r="M171" s="139" t="s">
        <v>3</v>
      </c>
      <c r="N171" s="140" t="s">
        <v>40</v>
      </c>
      <c r="O171" s="52"/>
      <c r="P171" s="141">
        <f>O171*H171</f>
        <v>0</v>
      </c>
      <c r="Q171" s="141">
        <v>2.5000000000000001E-4</v>
      </c>
      <c r="R171" s="141">
        <f>Q171*H171</f>
        <v>1.25E-3</v>
      </c>
      <c r="S171" s="141">
        <v>0</v>
      </c>
      <c r="T171" s="142">
        <f>S171*H171</f>
        <v>0</v>
      </c>
      <c r="U171" s="187"/>
      <c r="V171" s="187"/>
      <c r="W171" s="187"/>
      <c r="X171" s="187"/>
      <c r="Y171" s="187"/>
      <c r="Z171" s="187"/>
      <c r="AA171" s="187"/>
      <c r="AB171" s="187"/>
      <c r="AC171" s="187"/>
      <c r="AD171" s="187"/>
      <c r="AE171" s="187"/>
      <c r="AR171" s="143" t="s">
        <v>207</v>
      </c>
      <c r="AT171" s="143" t="s">
        <v>116</v>
      </c>
      <c r="AU171" s="143" t="s">
        <v>76</v>
      </c>
      <c r="AY171" s="16" t="s">
        <v>113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6" t="s">
        <v>74</v>
      </c>
      <c r="BK171" s="144">
        <f>ROUND(I171*H171,2)</f>
        <v>0</v>
      </c>
      <c r="BL171" s="16" t="s">
        <v>207</v>
      </c>
      <c r="BM171" s="143" t="s">
        <v>284</v>
      </c>
    </row>
    <row r="172" spans="1:65" s="2" customFormat="1" ht="19.5">
      <c r="A172" s="187"/>
      <c r="B172" s="32"/>
      <c r="C172" s="187"/>
      <c r="D172" s="145" t="s">
        <v>123</v>
      </c>
      <c r="E172" s="187"/>
      <c r="F172" s="146" t="s">
        <v>285</v>
      </c>
      <c r="G172" s="187"/>
      <c r="H172" s="187"/>
      <c r="I172" s="147"/>
      <c r="J172" s="187"/>
      <c r="K172" s="187"/>
      <c r="L172" s="32"/>
      <c r="M172" s="148"/>
      <c r="N172" s="149"/>
      <c r="O172" s="52"/>
      <c r="P172" s="52"/>
      <c r="Q172" s="52"/>
      <c r="R172" s="52"/>
      <c r="S172" s="52"/>
      <c r="T172" s="53"/>
      <c r="U172" s="187"/>
      <c r="V172" s="187"/>
      <c r="W172" s="187"/>
      <c r="X172" s="187"/>
      <c r="Y172" s="187"/>
      <c r="Z172" s="187"/>
      <c r="AA172" s="187"/>
      <c r="AB172" s="187"/>
      <c r="AC172" s="187"/>
      <c r="AD172" s="187"/>
      <c r="AE172" s="187"/>
      <c r="AT172" s="16" t="s">
        <v>123</v>
      </c>
      <c r="AU172" s="16" t="s">
        <v>76</v>
      </c>
    </row>
    <row r="173" spans="1:65" s="2" customFormat="1">
      <c r="A173" s="187"/>
      <c r="B173" s="32"/>
      <c r="C173" s="187"/>
      <c r="D173" s="150" t="s">
        <v>125</v>
      </c>
      <c r="E173" s="187"/>
      <c r="F173" s="151" t="s">
        <v>286</v>
      </c>
      <c r="G173" s="187"/>
      <c r="H173" s="187"/>
      <c r="I173" s="147"/>
      <c r="J173" s="187"/>
      <c r="K173" s="187"/>
      <c r="L173" s="32"/>
      <c r="M173" s="148"/>
      <c r="N173" s="149"/>
      <c r="O173" s="52"/>
      <c r="P173" s="52"/>
      <c r="Q173" s="52"/>
      <c r="R173" s="52"/>
      <c r="S173" s="52"/>
      <c r="T173" s="53"/>
      <c r="U173" s="187"/>
      <c r="V173" s="187"/>
      <c r="W173" s="187"/>
      <c r="X173" s="187"/>
      <c r="Y173" s="187"/>
      <c r="Z173" s="187"/>
      <c r="AA173" s="187"/>
      <c r="AB173" s="187"/>
      <c r="AC173" s="187"/>
      <c r="AD173" s="187"/>
      <c r="AE173" s="187"/>
      <c r="AT173" s="16" t="s">
        <v>125</v>
      </c>
      <c r="AU173" s="16" t="s">
        <v>76</v>
      </c>
    </row>
    <row r="174" spans="1:65" s="2" customFormat="1" ht="21.75" customHeight="1">
      <c r="A174" s="187"/>
      <c r="B174" s="131"/>
      <c r="C174" s="132" t="s">
        <v>281</v>
      </c>
      <c r="D174" s="132" t="s">
        <v>116</v>
      </c>
      <c r="E174" s="133" t="s">
        <v>288</v>
      </c>
      <c r="F174" s="134" t="s">
        <v>289</v>
      </c>
      <c r="G174" s="135" t="s">
        <v>227</v>
      </c>
      <c r="H174" s="136">
        <v>4</v>
      </c>
      <c r="I174" s="137"/>
      <c r="J174" s="138">
        <f>ROUND(I174*H174,2)</f>
        <v>0</v>
      </c>
      <c r="K174" s="134" t="s">
        <v>120</v>
      </c>
      <c r="L174" s="32"/>
      <c r="M174" s="139" t="s">
        <v>3</v>
      </c>
      <c r="N174" s="140" t="s">
        <v>40</v>
      </c>
      <c r="O174" s="52"/>
      <c r="P174" s="141">
        <f>O174*H174</f>
        <v>0</v>
      </c>
      <c r="Q174" s="141">
        <v>0</v>
      </c>
      <c r="R174" s="141">
        <f>Q174*H174</f>
        <v>0</v>
      </c>
      <c r="S174" s="141">
        <v>0</v>
      </c>
      <c r="T174" s="142">
        <f>S174*H174</f>
        <v>0</v>
      </c>
      <c r="U174" s="187"/>
      <c r="V174" s="187"/>
      <c r="W174" s="187"/>
      <c r="X174" s="187"/>
      <c r="Y174" s="187"/>
      <c r="Z174" s="187"/>
      <c r="AA174" s="187"/>
      <c r="AB174" s="187"/>
      <c r="AC174" s="187"/>
      <c r="AD174" s="187"/>
      <c r="AE174" s="187"/>
      <c r="AR174" s="143" t="s">
        <v>207</v>
      </c>
      <c r="AT174" s="143" t="s">
        <v>116</v>
      </c>
      <c r="AU174" s="143" t="s">
        <v>76</v>
      </c>
      <c r="AY174" s="16" t="s">
        <v>113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6" t="s">
        <v>74</v>
      </c>
      <c r="BK174" s="144">
        <f>ROUND(I174*H174,2)</f>
        <v>0</v>
      </c>
      <c r="BL174" s="16" t="s">
        <v>207</v>
      </c>
      <c r="BM174" s="143" t="s">
        <v>290</v>
      </c>
    </row>
    <row r="175" spans="1:65" s="2" customFormat="1" ht="19.5">
      <c r="A175" s="187"/>
      <c r="B175" s="32"/>
      <c r="C175" s="187"/>
      <c r="D175" s="145" t="s">
        <v>123</v>
      </c>
      <c r="E175" s="187"/>
      <c r="F175" s="146" t="s">
        <v>291</v>
      </c>
      <c r="G175" s="187"/>
      <c r="H175" s="187"/>
      <c r="I175" s="147"/>
      <c r="J175" s="187"/>
      <c r="K175" s="187"/>
      <c r="L175" s="32"/>
      <c r="M175" s="148"/>
      <c r="N175" s="149"/>
      <c r="O175" s="52"/>
      <c r="P175" s="52"/>
      <c r="Q175" s="52"/>
      <c r="R175" s="52"/>
      <c r="S175" s="52"/>
      <c r="T175" s="53"/>
      <c r="U175" s="187"/>
      <c r="V175" s="187"/>
      <c r="W175" s="187"/>
      <c r="X175" s="187"/>
      <c r="Y175" s="187"/>
      <c r="Z175" s="187"/>
      <c r="AA175" s="187"/>
      <c r="AB175" s="187"/>
      <c r="AC175" s="187"/>
      <c r="AD175" s="187"/>
      <c r="AE175" s="187"/>
      <c r="AT175" s="16" t="s">
        <v>123</v>
      </c>
      <c r="AU175" s="16" t="s">
        <v>76</v>
      </c>
    </row>
    <row r="176" spans="1:65" s="2" customFormat="1">
      <c r="A176" s="187"/>
      <c r="B176" s="32"/>
      <c r="C176" s="187"/>
      <c r="D176" s="150" t="s">
        <v>125</v>
      </c>
      <c r="E176" s="187"/>
      <c r="F176" s="151" t="s">
        <v>292</v>
      </c>
      <c r="G176" s="187"/>
      <c r="H176" s="187"/>
      <c r="I176" s="147"/>
      <c r="J176" s="187"/>
      <c r="K176" s="187"/>
      <c r="L176" s="32"/>
      <c r="M176" s="148"/>
      <c r="N176" s="149"/>
      <c r="O176" s="52"/>
      <c r="P176" s="52"/>
      <c r="Q176" s="52"/>
      <c r="R176" s="52"/>
      <c r="S176" s="52"/>
      <c r="T176" s="53"/>
      <c r="U176" s="187"/>
      <c r="V176" s="187"/>
      <c r="W176" s="187"/>
      <c r="X176" s="187"/>
      <c r="Y176" s="187"/>
      <c r="Z176" s="187"/>
      <c r="AA176" s="187"/>
      <c r="AB176" s="187"/>
      <c r="AC176" s="187"/>
      <c r="AD176" s="187"/>
      <c r="AE176" s="187"/>
      <c r="AT176" s="16" t="s">
        <v>125</v>
      </c>
      <c r="AU176" s="16" t="s">
        <v>76</v>
      </c>
    </row>
    <row r="177" spans="1:65" s="2" customFormat="1" ht="24.2" customHeight="1">
      <c r="A177" s="187"/>
      <c r="B177" s="131"/>
      <c r="C177" s="132" t="s">
        <v>287</v>
      </c>
      <c r="D177" s="132" t="s">
        <v>116</v>
      </c>
      <c r="E177" s="133" t="s">
        <v>294</v>
      </c>
      <c r="F177" s="134" t="s">
        <v>295</v>
      </c>
      <c r="G177" s="135" t="s">
        <v>277</v>
      </c>
      <c r="H177" s="136">
        <v>3</v>
      </c>
      <c r="I177" s="137"/>
      <c r="J177" s="138">
        <f>ROUND(I177*H177,2)</f>
        <v>0</v>
      </c>
      <c r="K177" s="134" t="s">
        <v>120</v>
      </c>
      <c r="L177" s="32"/>
      <c r="M177" s="139" t="s">
        <v>3</v>
      </c>
      <c r="N177" s="140" t="s">
        <v>40</v>
      </c>
      <c r="O177" s="52"/>
      <c r="P177" s="141">
        <f>O177*H177</f>
        <v>0</v>
      </c>
      <c r="Q177" s="141">
        <v>5.0000000000000001E-4</v>
      </c>
      <c r="R177" s="141">
        <f>Q177*H177</f>
        <v>1.5E-3</v>
      </c>
      <c r="S177" s="141">
        <v>0</v>
      </c>
      <c r="T177" s="142">
        <f>S177*H177</f>
        <v>0</v>
      </c>
      <c r="U177" s="187"/>
      <c r="V177" s="187"/>
      <c r="W177" s="187"/>
      <c r="X177" s="187"/>
      <c r="Y177" s="187"/>
      <c r="Z177" s="187"/>
      <c r="AA177" s="187"/>
      <c r="AB177" s="187"/>
      <c r="AC177" s="187"/>
      <c r="AD177" s="187"/>
      <c r="AE177" s="187"/>
      <c r="AR177" s="143" t="s">
        <v>207</v>
      </c>
      <c r="AT177" s="143" t="s">
        <v>116</v>
      </c>
      <c r="AU177" s="143" t="s">
        <v>76</v>
      </c>
      <c r="AY177" s="16" t="s">
        <v>113</v>
      </c>
      <c r="BE177" s="144">
        <f>IF(N177="základní",J177,0)</f>
        <v>0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6" t="s">
        <v>74</v>
      </c>
      <c r="BK177" s="144">
        <f>ROUND(I177*H177,2)</f>
        <v>0</v>
      </c>
      <c r="BL177" s="16" t="s">
        <v>207</v>
      </c>
      <c r="BM177" s="143" t="s">
        <v>296</v>
      </c>
    </row>
    <row r="178" spans="1:65" s="2" customFormat="1" ht="19.5">
      <c r="A178" s="187"/>
      <c r="B178" s="32"/>
      <c r="C178" s="187"/>
      <c r="D178" s="145" t="s">
        <v>123</v>
      </c>
      <c r="E178" s="187"/>
      <c r="F178" s="146" t="s">
        <v>297</v>
      </c>
      <c r="G178" s="187"/>
      <c r="H178" s="187"/>
      <c r="I178" s="147"/>
      <c r="J178" s="187"/>
      <c r="K178" s="187"/>
      <c r="L178" s="32"/>
      <c r="M178" s="148"/>
      <c r="N178" s="149"/>
      <c r="O178" s="52"/>
      <c r="P178" s="52"/>
      <c r="Q178" s="52"/>
      <c r="R178" s="52"/>
      <c r="S178" s="52"/>
      <c r="T178" s="53"/>
      <c r="U178" s="187"/>
      <c r="V178" s="187"/>
      <c r="W178" s="187"/>
      <c r="X178" s="187"/>
      <c r="Y178" s="187"/>
      <c r="Z178" s="187"/>
      <c r="AA178" s="187"/>
      <c r="AB178" s="187"/>
      <c r="AC178" s="187"/>
      <c r="AD178" s="187"/>
      <c r="AE178" s="187"/>
      <c r="AT178" s="16" t="s">
        <v>123</v>
      </c>
      <c r="AU178" s="16" t="s">
        <v>76</v>
      </c>
    </row>
    <row r="179" spans="1:65" s="2" customFormat="1">
      <c r="A179" s="187"/>
      <c r="B179" s="32"/>
      <c r="C179" s="187"/>
      <c r="D179" s="150" t="s">
        <v>125</v>
      </c>
      <c r="E179" s="187"/>
      <c r="F179" s="151" t="s">
        <v>298</v>
      </c>
      <c r="G179" s="187"/>
      <c r="H179" s="187"/>
      <c r="I179" s="147"/>
      <c r="J179" s="187"/>
      <c r="K179" s="187"/>
      <c r="L179" s="32"/>
      <c r="M179" s="148"/>
      <c r="N179" s="149"/>
      <c r="O179" s="52"/>
      <c r="P179" s="52"/>
      <c r="Q179" s="52"/>
      <c r="R179" s="52"/>
      <c r="S179" s="52"/>
      <c r="T179" s="53"/>
      <c r="U179" s="187"/>
      <c r="V179" s="187"/>
      <c r="W179" s="187"/>
      <c r="X179" s="187"/>
      <c r="Y179" s="187"/>
      <c r="Z179" s="187"/>
      <c r="AA179" s="187"/>
      <c r="AB179" s="187"/>
      <c r="AC179" s="187"/>
      <c r="AD179" s="187"/>
      <c r="AE179" s="187"/>
      <c r="AT179" s="16" t="s">
        <v>125</v>
      </c>
      <c r="AU179" s="16" t="s">
        <v>76</v>
      </c>
    </row>
    <row r="180" spans="1:65" s="2" customFormat="1" ht="37.9" customHeight="1">
      <c r="A180" s="187"/>
      <c r="B180" s="131"/>
      <c r="C180" s="132" t="s">
        <v>293</v>
      </c>
      <c r="D180" s="132" t="s">
        <v>116</v>
      </c>
      <c r="E180" s="133" t="s">
        <v>300</v>
      </c>
      <c r="F180" s="134" t="s">
        <v>301</v>
      </c>
      <c r="G180" s="135" t="s">
        <v>277</v>
      </c>
      <c r="H180" s="136">
        <v>3</v>
      </c>
      <c r="I180" s="137"/>
      <c r="J180" s="138">
        <f>ROUND(I180*H180,2)</f>
        <v>0</v>
      </c>
      <c r="K180" s="134" t="s">
        <v>120</v>
      </c>
      <c r="L180" s="32"/>
      <c r="M180" s="139" t="s">
        <v>3</v>
      </c>
      <c r="N180" s="140" t="s">
        <v>40</v>
      </c>
      <c r="O180" s="52"/>
      <c r="P180" s="141">
        <f>O180*H180</f>
        <v>0</v>
      </c>
      <c r="Q180" s="141">
        <v>4.0000000000000003E-5</v>
      </c>
      <c r="R180" s="141">
        <f>Q180*H180</f>
        <v>1.2000000000000002E-4</v>
      </c>
      <c r="S180" s="141">
        <v>0</v>
      </c>
      <c r="T180" s="142">
        <f>S180*H180</f>
        <v>0</v>
      </c>
      <c r="U180" s="187"/>
      <c r="V180" s="187"/>
      <c r="W180" s="187"/>
      <c r="X180" s="187"/>
      <c r="Y180" s="187"/>
      <c r="Z180" s="187"/>
      <c r="AA180" s="187"/>
      <c r="AB180" s="187"/>
      <c r="AC180" s="187"/>
      <c r="AD180" s="187"/>
      <c r="AE180" s="187"/>
      <c r="AR180" s="143" t="s">
        <v>207</v>
      </c>
      <c r="AT180" s="143" t="s">
        <v>116</v>
      </c>
      <c r="AU180" s="143" t="s">
        <v>76</v>
      </c>
      <c r="AY180" s="16" t="s">
        <v>113</v>
      </c>
      <c r="BE180" s="144">
        <f>IF(N180="základní",J180,0)</f>
        <v>0</v>
      </c>
      <c r="BF180" s="144">
        <f>IF(N180="snížená",J180,0)</f>
        <v>0</v>
      </c>
      <c r="BG180" s="144">
        <f>IF(N180="zákl. přenesená",J180,0)</f>
        <v>0</v>
      </c>
      <c r="BH180" s="144">
        <f>IF(N180="sníž. přenesená",J180,0)</f>
        <v>0</v>
      </c>
      <c r="BI180" s="144">
        <f>IF(N180="nulová",J180,0)</f>
        <v>0</v>
      </c>
      <c r="BJ180" s="16" t="s">
        <v>74</v>
      </c>
      <c r="BK180" s="144">
        <f>ROUND(I180*H180,2)</f>
        <v>0</v>
      </c>
      <c r="BL180" s="16" t="s">
        <v>207</v>
      </c>
      <c r="BM180" s="143" t="s">
        <v>302</v>
      </c>
    </row>
    <row r="181" spans="1:65" s="2" customFormat="1" ht="29.25">
      <c r="A181" s="187"/>
      <c r="B181" s="32"/>
      <c r="C181" s="187"/>
      <c r="D181" s="145" t="s">
        <v>123</v>
      </c>
      <c r="E181" s="187"/>
      <c r="F181" s="146" t="s">
        <v>303</v>
      </c>
      <c r="G181" s="187"/>
      <c r="H181" s="187"/>
      <c r="I181" s="147"/>
      <c r="J181" s="187"/>
      <c r="K181" s="187"/>
      <c r="L181" s="32"/>
      <c r="M181" s="148"/>
      <c r="N181" s="149"/>
      <c r="O181" s="52"/>
      <c r="P181" s="52"/>
      <c r="Q181" s="52"/>
      <c r="R181" s="52"/>
      <c r="S181" s="52"/>
      <c r="T181" s="53"/>
      <c r="U181" s="187"/>
      <c r="V181" s="187"/>
      <c r="W181" s="187"/>
      <c r="X181" s="187"/>
      <c r="Y181" s="187"/>
      <c r="Z181" s="187"/>
      <c r="AA181" s="187"/>
      <c r="AB181" s="187"/>
      <c r="AC181" s="187"/>
      <c r="AD181" s="187"/>
      <c r="AE181" s="187"/>
      <c r="AT181" s="16" t="s">
        <v>123</v>
      </c>
      <c r="AU181" s="16" t="s">
        <v>76</v>
      </c>
    </row>
    <row r="182" spans="1:65" s="2" customFormat="1">
      <c r="A182" s="187"/>
      <c r="B182" s="32"/>
      <c r="C182" s="187"/>
      <c r="D182" s="150" t="s">
        <v>125</v>
      </c>
      <c r="E182" s="187"/>
      <c r="F182" s="151" t="s">
        <v>304</v>
      </c>
      <c r="G182" s="187"/>
      <c r="H182" s="187"/>
      <c r="I182" s="147"/>
      <c r="J182" s="187"/>
      <c r="K182" s="187"/>
      <c r="L182" s="32"/>
      <c r="M182" s="148"/>
      <c r="N182" s="149"/>
      <c r="O182" s="52"/>
      <c r="P182" s="52"/>
      <c r="Q182" s="52"/>
      <c r="R182" s="52"/>
      <c r="S182" s="52"/>
      <c r="T182" s="53"/>
      <c r="U182" s="187"/>
      <c r="V182" s="187"/>
      <c r="W182" s="187"/>
      <c r="X182" s="187"/>
      <c r="Y182" s="187"/>
      <c r="Z182" s="187"/>
      <c r="AA182" s="187"/>
      <c r="AB182" s="187"/>
      <c r="AC182" s="187"/>
      <c r="AD182" s="187"/>
      <c r="AE182" s="187"/>
      <c r="AT182" s="16" t="s">
        <v>125</v>
      </c>
      <c r="AU182" s="16" t="s">
        <v>76</v>
      </c>
    </row>
    <row r="183" spans="1:65" s="2" customFormat="1" ht="24.2" customHeight="1">
      <c r="A183" s="187"/>
      <c r="B183" s="131"/>
      <c r="C183" s="132" t="s">
        <v>299</v>
      </c>
      <c r="D183" s="132" t="s">
        <v>116</v>
      </c>
      <c r="E183" s="133" t="s">
        <v>306</v>
      </c>
      <c r="F183" s="134" t="s">
        <v>307</v>
      </c>
      <c r="G183" s="135" t="s">
        <v>227</v>
      </c>
      <c r="H183" s="136">
        <v>2</v>
      </c>
      <c r="I183" s="137"/>
      <c r="J183" s="138">
        <f>ROUND(I183*H183,2)</f>
        <v>0</v>
      </c>
      <c r="K183" s="134" t="s">
        <v>120</v>
      </c>
      <c r="L183" s="32"/>
      <c r="M183" s="139" t="s">
        <v>3</v>
      </c>
      <c r="N183" s="140" t="s">
        <v>40</v>
      </c>
      <c r="O183" s="52"/>
      <c r="P183" s="141">
        <f>O183*H183</f>
        <v>0</v>
      </c>
      <c r="Q183" s="141">
        <v>0</v>
      </c>
      <c r="R183" s="141">
        <f>Q183*H183</f>
        <v>0</v>
      </c>
      <c r="S183" s="141">
        <v>0</v>
      </c>
      <c r="T183" s="142">
        <f>S183*H183</f>
        <v>0</v>
      </c>
      <c r="U183" s="187"/>
      <c r="V183" s="187"/>
      <c r="W183" s="187"/>
      <c r="X183" s="187"/>
      <c r="Y183" s="187"/>
      <c r="Z183" s="187"/>
      <c r="AA183" s="187"/>
      <c r="AB183" s="187"/>
      <c r="AC183" s="187"/>
      <c r="AD183" s="187"/>
      <c r="AE183" s="187"/>
      <c r="AR183" s="143" t="s">
        <v>207</v>
      </c>
      <c r="AT183" s="143" t="s">
        <v>116</v>
      </c>
      <c r="AU183" s="143" t="s">
        <v>76</v>
      </c>
      <c r="AY183" s="16" t="s">
        <v>113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6" t="s">
        <v>74</v>
      </c>
      <c r="BK183" s="144">
        <f>ROUND(I183*H183,2)</f>
        <v>0</v>
      </c>
      <c r="BL183" s="16" t="s">
        <v>207</v>
      </c>
      <c r="BM183" s="143" t="s">
        <v>308</v>
      </c>
    </row>
    <row r="184" spans="1:65" s="2" customFormat="1" ht="19.5">
      <c r="A184" s="187"/>
      <c r="B184" s="32"/>
      <c r="C184" s="187"/>
      <c r="D184" s="145" t="s">
        <v>123</v>
      </c>
      <c r="E184" s="187"/>
      <c r="F184" s="146" t="s">
        <v>309</v>
      </c>
      <c r="G184" s="187"/>
      <c r="H184" s="187"/>
      <c r="I184" s="147"/>
      <c r="J184" s="187"/>
      <c r="K184" s="187"/>
      <c r="L184" s="32"/>
      <c r="M184" s="148"/>
      <c r="N184" s="149"/>
      <c r="O184" s="52"/>
      <c r="P184" s="52"/>
      <c r="Q184" s="52"/>
      <c r="R184" s="52"/>
      <c r="S184" s="52"/>
      <c r="T184" s="53"/>
      <c r="U184" s="187"/>
      <c r="V184" s="187"/>
      <c r="W184" s="187"/>
      <c r="X184" s="187"/>
      <c r="Y184" s="187"/>
      <c r="Z184" s="187"/>
      <c r="AA184" s="187"/>
      <c r="AB184" s="187"/>
      <c r="AC184" s="187"/>
      <c r="AD184" s="187"/>
      <c r="AE184" s="187"/>
      <c r="AT184" s="16" t="s">
        <v>123</v>
      </c>
      <c r="AU184" s="16" t="s">
        <v>76</v>
      </c>
    </row>
    <row r="185" spans="1:65" s="2" customFormat="1">
      <c r="A185" s="187"/>
      <c r="B185" s="32"/>
      <c r="C185" s="187"/>
      <c r="D185" s="150" t="s">
        <v>125</v>
      </c>
      <c r="E185" s="187"/>
      <c r="F185" s="151" t="s">
        <v>310</v>
      </c>
      <c r="G185" s="187"/>
      <c r="H185" s="187"/>
      <c r="I185" s="147"/>
      <c r="J185" s="187"/>
      <c r="K185" s="187"/>
      <c r="L185" s="32"/>
      <c r="M185" s="148"/>
      <c r="N185" s="149"/>
      <c r="O185" s="52"/>
      <c r="P185" s="52"/>
      <c r="Q185" s="52"/>
      <c r="R185" s="52"/>
      <c r="S185" s="52"/>
      <c r="T185" s="53"/>
      <c r="U185" s="187"/>
      <c r="V185" s="187"/>
      <c r="W185" s="187"/>
      <c r="X185" s="187"/>
      <c r="Y185" s="187"/>
      <c r="Z185" s="187"/>
      <c r="AA185" s="187"/>
      <c r="AB185" s="187"/>
      <c r="AC185" s="187"/>
      <c r="AD185" s="187"/>
      <c r="AE185" s="187"/>
      <c r="AT185" s="16" t="s">
        <v>125</v>
      </c>
      <c r="AU185" s="16" t="s">
        <v>76</v>
      </c>
    </row>
    <row r="186" spans="1:65" s="2" customFormat="1" ht="24.2" customHeight="1">
      <c r="A186" s="187"/>
      <c r="B186" s="131"/>
      <c r="C186" s="132" t="s">
        <v>305</v>
      </c>
      <c r="D186" s="132" t="s">
        <v>116</v>
      </c>
      <c r="E186" s="133" t="s">
        <v>312</v>
      </c>
      <c r="F186" s="134" t="s">
        <v>313</v>
      </c>
      <c r="G186" s="135" t="s">
        <v>277</v>
      </c>
      <c r="H186" s="136">
        <v>3</v>
      </c>
      <c r="I186" s="137"/>
      <c r="J186" s="138">
        <f>ROUND(I186*H186,2)</f>
        <v>0</v>
      </c>
      <c r="K186" s="134" t="s">
        <v>120</v>
      </c>
      <c r="L186" s="32"/>
      <c r="M186" s="139" t="s">
        <v>3</v>
      </c>
      <c r="N186" s="140" t="s">
        <v>40</v>
      </c>
      <c r="O186" s="52"/>
      <c r="P186" s="141">
        <f>O186*H186</f>
        <v>0</v>
      </c>
      <c r="Q186" s="141">
        <v>2.0000000000000002E-5</v>
      </c>
      <c r="R186" s="141">
        <f>Q186*H186</f>
        <v>6.0000000000000008E-5</v>
      </c>
      <c r="S186" s="141">
        <v>0</v>
      </c>
      <c r="T186" s="142">
        <f>S186*H186</f>
        <v>0</v>
      </c>
      <c r="U186" s="187"/>
      <c r="V186" s="187"/>
      <c r="W186" s="187"/>
      <c r="X186" s="187"/>
      <c r="Y186" s="187"/>
      <c r="Z186" s="187"/>
      <c r="AA186" s="187"/>
      <c r="AB186" s="187"/>
      <c r="AC186" s="187"/>
      <c r="AD186" s="187"/>
      <c r="AE186" s="187"/>
      <c r="AR186" s="143" t="s">
        <v>207</v>
      </c>
      <c r="AT186" s="143" t="s">
        <v>116</v>
      </c>
      <c r="AU186" s="143" t="s">
        <v>76</v>
      </c>
      <c r="AY186" s="16" t="s">
        <v>113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6" t="s">
        <v>74</v>
      </c>
      <c r="BK186" s="144">
        <f>ROUND(I186*H186,2)</f>
        <v>0</v>
      </c>
      <c r="BL186" s="16" t="s">
        <v>207</v>
      </c>
      <c r="BM186" s="143" t="s">
        <v>314</v>
      </c>
    </row>
    <row r="187" spans="1:65" s="2" customFormat="1" ht="19.5">
      <c r="A187" s="187"/>
      <c r="B187" s="32"/>
      <c r="C187" s="187"/>
      <c r="D187" s="145" t="s">
        <v>123</v>
      </c>
      <c r="E187" s="187"/>
      <c r="F187" s="146" t="s">
        <v>315</v>
      </c>
      <c r="G187" s="187"/>
      <c r="H187" s="187"/>
      <c r="I187" s="147"/>
      <c r="J187" s="187"/>
      <c r="K187" s="187"/>
      <c r="L187" s="32"/>
      <c r="M187" s="148"/>
      <c r="N187" s="149"/>
      <c r="O187" s="52"/>
      <c r="P187" s="52"/>
      <c r="Q187" s="52"/>
      <c r="R187" s="52"/>
      <c r="S187" s="52"/>
      <c r="T187" s="53"/>
      <c r="U187" s="187"/>
      <c r="V187" s="187"/>
      <c r="W187" s="187"/>
      <c r="X187" s="187"/>
      <c r="Y187" s="187"/>
      <c r="Z187" s="187"/>
      <c r="AA187" s="187"/>
      <c r="AB187" s="187"/>
      <c r="AC187" s="187"/>
      <c r="AD187" s="187"/>
      <c r="AE187" s="187"/>
      <c r="AT187" s="16" t="s">
        <v>123</v>
      </c>
      <c r="AU187" s="16" t="s">
        <v>76</v>
      </c>
    </row>
    <row r="188" spans="1:65" s="2" customFormat="1">
      <c r="A188" s="187"/>
      <c r="B188" s="32"/>
      <c r="C188" s="187"/>
      <c r="D188" s="150" t="s">
        <v>125</v>
      </c>
      <c r="E188" s="187"/>
      <c r="F188" s="151" t="s">
        <v>316</v>
      </c>
      <c r="G188" s="187"/>
      <c r="H188" s="187"/>
      <c r="I188" s="147"/>
      <c r="J188" s="187"/>
      <c r="K188" s="187"/>
      <c r="L188" s="32"/>
      <c r="M188" s="148"/>
      <c r="N188" s="149"/>
      <c r="O188" s="52"/>
      <c r="P188" s="52"/>
      <c r="Q188" s="52"/>
      <c r="R188" s="52"/>
      <c r="S188" s="52"/>
      <c r="T188" s="53"/>
      <c r="U188" s="187"/>
      <c r="V188" s="187"/>
      <c r="W188" s="187"/>
      <c r="X188" s="187"/>
      <c r="Y188" s="187"/>
      <c r="Z188" s="187"/>
      <c r="AA188" s="187"/>
      <c r="AB188" s="187"/>
      <c r="AC188" s="187"/>
      <c r="AD188" s="187"/>
      <c r="AE188" s="187"/>
      <c r="AT188" s="16" t="s">
        <v>125</v>
      </c>
      <c r="AU188" s="16" t="s">
        <v>76</v>
      </c>
    </row>
    <row r="189" spans="1:65" s="2" customFormat="1" ht="24.2" customHeight="1">
      <c r="A189" s="187"/>
      <c r="B189" s="131"/>
      <c r="C189" s="132" t="s">
        <v>311</v>
      </c>
      <c r="D189" s="132" t="s">
        <v>116</v>
      </c>
      <c r="E189" s="133" t="s">
        <v>318</v>
      </c>
      <c r="F189" s="134" t="s">
        <v>319</v>
      </c>
      <c r="G189" s="135" t="s">
        <v>172</v>
      </c>
      <c r="H189" s="136">
        <v>3.0000000000000001E-3</v>
      </c>
      <c r="I189" s="137"/>
      <c r="J189" s="138">
        <f>ROUND(I189*H189,2)</f>
        <v>0</v>
      </c>
      <c r="K189" s="134" t="s">
        <v>120</v>
      </c>
      <c r="L189" s="32"/>
      <c r="M189" s="139" t="s">
        <v>3</v>
      </c>
      <c r="N189" s="140" t="s">
        <v>40</v>
      </c>
      <c r="O189" s="52"/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U189" s="187"/>
      <c r="V189" s="187"/>
      <c r="W189" s="187"/>
      <c r="X189" s="187"/>
      <c r="Y189" s="187"/>
      <c r="Z189" s="187"/>
      <c r="AA189" s="187"/>
      <c r="AB189" s="187"/>
      <c r="AC189" s="187"/>
      <c r="AD189" s="187"/>
      <c r="AE189" s="187"/>
      <c r="AR189" s="143" t="s">
        <v>207</v>
      </c>
      <c r="AT189" s="143" t="s">
        <v>116</v>
      </c>
      <c r="AU189" s="143" t="s">
        <v>76</v>
      </c>
      <c r="AY189" s="16" t="s">
        <v>113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6" t="s">
        <v>74</v>
      </c>
      <c r="BK189" s="144">
        <f>ROUND(I189*H189,2)</f>
        <v>0</v>
      </c>
      <c r="BL189" s="16" t="s">
        <v>207</v>
      </c>
      <c r="BM189" s="143" t="s">
        <v>320</v>
      </c>
    </row>
    <row r="190" spans="1:65" s="2" customFormat="1" ht="29.25">
      <c r="A190" s="187"/>
      <c r="B190" s="32"/>
      <c r="C190" s="187"/>
      <c r="D190" s="145" t="s">
        <v>123</v>
      </c>
      <c r="E190" s="187"/>
      <c r="F190" s="146" t="s">
        <v>321</v>
      </c>
      <c r="G190" s="187"/>
      <c r="H190" s="187"/>
      <c r="I190" s="147"/>
      <c r="J190" s="187"/>
      <c r="K190" s="187"/>
      <c r="L190" s="32"/>
      <c r="M190" s="148"/>
      <c r="N190" s="149"/>
      <c r="O190" s="52"/>
      <c r="P190" s="52"/>
      <c r="Q190" s="52"/>
      <c r="R190" s="52"/>
      <c r="S190" s="52"/>
      <c r="T190" s="53"/>
      <c r="U190" s="187"/>
      <c r="V190" s="187"/>
      <c r="W190" s="187"/>
      <c r="X190" s="187"/>
      <c r="Y190" s="187"/>
      <c r="Z190" s="187"/>
      <c r="AA190" s="187"/>
      <c r="AB190" s="187"/>
      <c r="AC190" s="187"/>
      <c r="AD190" s="187"/>
      <c r="AE190" s="187"/>
      <c r="AT190" s="16" t="s">
        <v>123</v>
      </c>
      <c r="AU190" s="16" t="s">
        <v>76</v>
      </c>
    </row>
    <row r="191" spans="1:65" s="2" customFormat="1">
      <c r="A191" s="187"/>
      <c r="B191" s="32"/>
      <c r="C191" s="187"/>
      <c r="D191" s="150" t="s">
        <v>125</v>
      </c>
      <c r="E191" s="187"/>
      <c r="F191" s="151" t="s">
        <v>322</v>
      </c>
      <c r="G191" s="187"/>
      <c r="H191" s="187"/>
      <c r="I191" s="147"/>
      <c r="J191" s="187"/>
      <c r="K191" s="187"/>
      <c r="L191" s="32"/>
      <c r="M191" s="148"/>
      <c r="N191" s="149"/>
      <c r="O191" s="52"/>
      <c r="P191" s="52"/>
      <c r="Q191" s="52"/>
      <c r="R191" s="52"/>
      <c r="S191" s="52"/>
      <c r="T191" s="53"/>
      <c r="U191" s="187"/>
      <c r="V191" s="187"/>
      <c r="W191" s="187"/>
      <c r="X191" s="187"/>
      <c r="Y191" s="187"/>
      <c r="Z191" s="187"/>
      <c r="AA191" s="187"/>
      <c r="AB191" s="187"/>
      <c r="AC191" s="187"/>
      <c r="AD191" s="187"/>
      <c r="AE191" s="187"/>
      <c r="AT191" s="16" t="s">
        <v>125</v>
      </c>
      <c r="AU191" s="16" t="s">
        <v>76</v>
      </c>
    </row>
    <row r="192" spans="1:65" s="2" customFormat="1" ht="33" customHeight="1">
      <c r="A192" s="187"/>
      <c r="B192" s="131"/>
      <c r="C192" s="132" t="s">
        <v>317</v>
      </c>
      <c r="D192" s="132" t="s">
        <v>116</v>
      </c>
      <c r="E192" s="133" t="s">
        <v>324</v>
      </c>
      <c r="F192" s="134" t="s">
        <v>325</v>
      </c>
      <c r="G192" s="135" t="s">
        <v>172</v>
      </c>
      <c r="H192" s="136">
        <v>3.0000000000000001E-3</v>
      </c>
      <c r="I192" s="137"/>
      <c r="J192" s="138">
        <f>ROUND(I192*H192,2)</f>
        <v>0</v>
      </c>
      <c r="K192" s="134" t="s">
        <v>120</v>
      </c>
      <c r="L192" s="32"/>
      <c r="M192" s="139" t="s">
        <v>3</v>
      </c>
      <c r="N192" s="140" t="s">
        <v>40</v>
      </c>
      <c r="O192" s="52"/>
      <c r="P192" s="141">
        <f>O192*H192</f>
        <v>0</v>
      </c>
      <c r="Q192" s="141">
        <v>0</v>
      </c>
      <c r="R192" s="141">
        <f>Q192*H192</f>
        <v>0</v>
      </c>
      <c r="S192" s="141">
        <v>0</v>
      </c>
      <c r="T192" s="142">
        <f>S192*H192</f>
        <v>0</v>
      </c>
      <c r="U192" s="187"/>
      <c r="V192" s="187"/>
      <c r="W192" s="187"/>
      <c r="X192" s="187"/>
      <c r="Y192" s="187"/>
      <c r="Z192" s="187"/>
      <c r="AA192" s="187"/>
      <c r="AB192" s="187"/>
      <c r="AC192" s="187"/>
      <c r="AD192" s="187"/>
      <c r="AE192" s="187"/>
      <c r="AR192" s="143" t="s">
        <v>207</v>
      </c>
      <c r="AT192" s="143" t="s">
        <v>116</v>
      </c>
      <c r="AU192" s="143" t="s">
        <v>76</v>
      </c>
      <c r="AY192" s="16" t="s">
        <v>113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6" t="s">
        <v>74</v>
      </c>
      <c r="BK192" s="144">
        <f>ROUND(I192*H192,2)</f>
        <v>0</v>
      </c>
      <c r="BL192" s="16" t="s">
        <v>207</v>
      </c>
      <c r="BM192" s="143" t="s">
        <v>326</v>
      </c>
    </row>
    <row r="193" spans="1:65" s="2" customFormat="1" ht="48.75">
      <c r="A193" s="187"/>
      <c r="B193" s="32"/>
      <c r="C193" s="187"/>
      <c r="D193" s="145" t="s">
        <v>123</v>
      </c>
      <c r="E193" s="187"/>
      <c r="F193" s="146" t="s">
        <v>327</v>
      </c>
      <c r="G193" s="187"/>
      <c r="H193" s="187"/>
      <c r="I193" s="147"/>
      <c r="J193" s="187"/>
      <c r="K193" s="187"/>
      <c r="L193" s="32"/>
      <c r="M193" s="148"/>
      <c r="N193" s="149"/>
      <c r="O193" s="52"/>
      <c r="P193" s="52"/>
      <c r="Q193" s="52"/>
      <c r="R193" s="52"/>
      <c r="S193" s="52"/>
      <c r="T193" s="53"/>
      <c r="U193" s="187"/>
      <c r="V193" s="187"/>
      <c r="W193" s="187"/>
      <c r="X193" s="187"/>
      <c r="Y193" s="187"/>
      <c r="Z193" s="187"/>
      <c r="AA193" s="187"/>
      <c r="AB193" s="187"/>
      <c r="AC193" s="187"/>
      <c r="AD193" s="187"/>
      <c r="AE193" s="187"/>
      <c r="AT193" s="16" t="s">
        <v>123</v>
      </c>
      <c r="AU193" s="16" t="s">
        <v>76</v>
      </c>
    </row>
    <row r="194" spans="1:65" s="2" customFormat="1">
      <c r="A194" s="187"/>
      <c r="B194" s="32"/>
      <c r="C194" s="187"/>
      <c r="D194" s="150" t="s">
        <v>125</v>
      </c>
      <c r="E194" s="187"/>
      <c r="F194" s="151" t="s">
        <v>328</v>
      </c>
      <c r="G194" s="187"/>
      <c r="H194" s="187"/>
      <c r="I194" s="147"/>
      <c r="J194" s="187"/>
      <c r="K194" s="187"/>
      <c r="L194" s="32"/>
      <c r="M194" s="148"/>
      <c r="N194" s="149"/>
      <c r="O194" s="52"/>
      <c r="P194" s="52"/>
      <c r="Q194" s="52"/>
      <c r="R194" s="52"/>
      <c r="S194" s="52"/>
      <c r="T194" s="53"/>
      <c r="U194" s="187"/>
      <c r="V194" s="187"/>
      <c r="W194" s="187"/>
      <c r="X194" s="187"/>
      <c r="Y194" s="187"/>
      <c r="Z194" s="187"/>
      <c r="AA194" s="187"/>
      <c r="AB194" s="187"/>
      <c r="AC194" s="187"/>
      <c r="AD194" s="187"/>
      <c r="AE194" s="187"/>
      <c r="AT194" s="16" t="s">
        <v>125</v>
      </c>
      <c r="AU194" s="16" t="s">
        <v>76</v>
      </c>
    </row>
    <row r="195" spans="1:65" s="12" customFormat="1" ht="22.9" customHeight="1">
      <c r="B195" s="118"/>
      <c r="D195" s="119" t="s">
        <v>68</v>
      </c>
      <c r="E195" s="129" t="s">
        <v>329</v>
      </c>
      <c r="F195" s="129" t="s">
        <v>330</v>
      </c>
      <c r="I195" s="121"/>
      <c r="J195" s="130">
        <f>BK195</f>
        <v>0</v>
      </c>
      <c r="L195" s="118"/>
      <c r="M195" s="123"/>
      <c r="N195" s="124"/>
      <c r="O195" s="124"/>
      <c r="P195" s="125">
        <f>SUM(P196:P219)</f>
        <v>0</v>
      </c>
      <c r="Q195" s="124"/>
      <c r="R195" s="125">
        <f>SUM(R196:R219)</f>
        <v>4.675E-2</v>
      </c>
      <c r="S195" s="124"/>
      <c r="T195" s="126">
        <f>SUM(T196:T219)</f>
        <v>5.4509999999999996E-2</v>
      </c>
      <c r="AR195" s="119" t="s">
        <v>76</v>
      </c>
      <c r="AT195" s="127" t="s">
        <v>68</v>
      </c>
      <c r="AU195" s="127" t="s">
        <v>74</v>
      </c>
      <c r="AY195" s="119" t="s">
        <v>113</v>
      </c>
      <c r="BK195" s="128">
        <f>SUM(BK196:BK219)</f>
        <v>0</v>
      </c>
    </row>
    <row r="196" spans="1:65" s="2" customFormat="1" ht="16.5" customHeight="1">
      <c r="A196" s="187"/>
      <c r="B196" s="131"/>
      <c r="C196" s="132" t="s">
        <v>323</v>
      </c>
      <c r="D196" s="132" t="s">
        <v>116</v>
      </c>
      <c r="E196" s="133" t="s">
        <v>332</v>
      </c>
      <c r="F196" s="134" t="s">
        <v>333</v>
      </c>
      <c r="G196" s="135" t="s">
        <v>334</v>
      </c>
      <c r="H196" s="136">
        <v>1</v>
      </c>
      <c r="I196" s="137"/>
      <c r="J196" s="138">
        <f>ROUND(I196*H196,2)</f>
        <v>0</v>
      </c>
      <c r="K196" s="134" t="s">
        <v>120</v>
      </c>
      <c r="L196" s="32"/>
      <c r="M196" s="139" t="s">
        <v>3</v>
      </c>
      <c r="N196" s="140" t="s">
        <v>40</v>
      </c>
      <c r="O196" s="52"/>
      <c r="P196" s="141">
        <f>O196*H196</f>
        <v>0</v>
      </c>
      <c r="Q196" s="141">
        <v>0</v>
      </c>
      <c r="R196" s="141">
        <f>Q196*H196</f>
        <v>0</v>
      </c>
      <c r="S196" s="141">
        <v>3.4200000000000001E-2</v>
      </c>
      <c r="T196" s="142">
        <f>S196*H196</f>
        <v>3.4200000000000001E-2</v>
      </c>
      <c r="U196" s="187"/>
      <c r="V196" s="187"/>
      <c r="W196" s="187"/>
      <c r="X196" s="187"/>
      <c r="Y196" s="187"/>
      <c r="Z196" s="187"/>
      <c r="AA196" s="187"/>
      <c r="AB196" s="187"/>
      <c r="AC196" s="187"/>
      <c r="AD196" s="187"/>
      <c r="AE196" s="187"/>
      <c r="AR196" s="143" t="s">
        <v>207</v>
      </c>
      <c r="AT196" s="143" t="s">
        <v>116</v>
      </c>
      <c r="AU196" s="143" t="s">
        <v>76</v>
      </c>
      <c r="AY196" s="16" t="s">
        <v>113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6" t="s">
        <v>74</v>
      </c>
      <c r="BK196" s="144">
        <f>ROUND(I196*H196,2)</f>
        <v>0</v>
      </c>
      <c r="BL196" s="16" t="s">
        <v>207</v>
      </c>
      <c r="BM196" s="143" t="s">
        <v>335</v>
      </c>
    </row>
    <row r="197" spans="1:65" s="2" customFormat="1">
      <c r="A197" s="187"/>
      <c r="B197" s="32"/>
      <c r="C197" s="187"/>
      <c r="D197" s="145" t="s">
        <v>123</v>
      </c>
      <c r="E197" s="187"/>
      <c r="F197" s="146" t="s">
        <v>336</v>
      </c>
      <c r="G197" s="187"/>
      <c r="H197" s="187"/>
      <c r="I197" s="147"/>
      <c r="J197" s="187"/>
      <c r="K197" s="187"/>
      <c r="L197" s="32"/>
      <c r="M197" s="148"/>
      <c r="N197" s="149"/>
      <c r="O197" s="52"/>
      <c r="P197" s="52"/>
      <c r="Q197" s="52"/>
      <c r="R197" s="52"/>
      <c r="S197" s="52"/>
      <c r="T197" s="53"/>
      <c r="U197" s="187"/>
      <c r="V197" s="187"/>
      <c r="W197" s="187"/>
      <c r="X197" s="187"/>
      <c r="Y197" s="187"/>
      <c r="Z197" s="187"/>
      <c r="AA197" s="187"/>
      <c r="AB197" s="187"/>
      <c r="AC197" s="187"/>
      <c r="AD197" s="187"/>
      <c r="AE197" s="187"/>
      <c r="AT197" s="16" t="s">
        <v>123</v>
      </c>
      <c r="AU197" s="16" t="s">
        <v>76</v>
      </c>
    </row>
    <row r="198" spans="1:65" s="2" customFormat="1">
      <c r="A198" s="187"/>
      <c r="B198" s="32"/>
      <c r="C198" s="187"/>
      <c r="D198" s="150" t="s">
        <v>125</v>
      </c>
      <c r="E198" s="187"/>
      <c r="F198" s="151" t="s">
        <v>337</v>
      </c>
      <c r="G198" s="187"/>
      <c r="H198" s="187"/>
      <c r="I198" s="147"/>
      <c r="J198" s="187"/>
      <c r="K198" s="187"/>
      <c r="L198" s="32"/>
      <c r="M198" s="148"/>
      <c r="N198" s="149"/>
      <c r="O198" s="52"/>
      <c r="P198" s="52"/>
      <c r="Q198" s="52"/>
      <c r="R198" s="52"/>
      <c r="S198" s="52"/>
      <c r="T198" s="53"/>
      <c r="U198" s="187"/>
      <c r="V198" s="187"/>
      <c r="W198" s="187"/>
      <c r="X198" s="187"/>
      <c r="Y198" s="187"/>
      <c r="Z198" s="187"/>
      <c r="AA198" s="187"/>
      <c r="AB198" s="187"/>
      <c r="AC198" s="187"/>
      <c r="AD198" s="187"/>
      <c r="AE198" s="187"/>
      <c r="AT198" s="16" t="s">
        <v>125</v>
      </c>
      <c r="AU198" s="16" t="s">
        <v>76</v>
      </c>
    </row>
    <row r="199" spans="1:65" s="2" customFormat="1" ht="24.2" customHeight="1">
      <c r="A199" s="187"/>
      <c r="B199" s="131"/>
      <c r="C199" s="132" t="s">
        <v>331</v>
      </c>
      <c r="D199" s="132" t="s">
        <v>116</v>
      </c>
      <c r="E199" s="133" t="s">
        <v>339</v>
      </c>
      <c r="F199" s="134" t="s">
        <v>340</v>
      </c>
      <c r="G199" s="135" t="s">
        <v>334</v>
      </c>
      <c r="H199" s="136">
        <v>1</v>
      </c>
      <c r="I199" s="137"/>
      <c r="J199" s="138">
        <f>ROUND(I199*H199,2)</f>
        <v>0</v>
      </c>
      <c r="K199" s="134" t="s">
        <v>120</v>
      </c>
      <c r="L199" s="32"/>
      <c r="M199" s="139" t="s">
        <v>3</v>
      </c>
      <c r="N199" s="140" t="s">
        <v>40</v>
      </c>
      <c r="O199" s="52"/>
      <c r="P199" s="141">
        <f>O199*H199</f>
        <v>0</v>
      </c>
      <c r="Q199" s="141">
        <v>2.9440000000000001E-2</v>
      </c>
      <c r="R199" s="141">
        <f>Q199*H199</f>
        <v>2.9440000000000001E-2</v>
      </c>
      <c r="S199" s="141">
        <v>0</v>
      </c>
      <c r="T199" s="142">
        <f>S199*H199</f>
        <v>0</v>
      </c>
      <c r="U199" s="187"/>
      <c r="V199" s="187"/>
      <c r="W199" s="187"/>
      <c r="X199" s="187"/>
      <c r="Y199" s="187"/>
      <c r="Z199" s="187"/>
      <c r="AA199" s="187"/>
      <c r="AB199" s="187"/>
      <c r="AC199" s="187"/>
      <c r="AD199" s="187"/>
      <c r="AE199" s="187"/>
      <c r="AR199" s="143" t="s">
        <v>207</v>
      </c>
      <c r="AT199" s="143" t="s">
        <v>116</v>
      </c>
      <c r="AU199" s="143" t="s">
        <v>76</v>
      </c>
      <c r="AY199" s="16" t="s">
        <v>113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6" t="s">
        <v>74</v>
      </c>
      <c r="BK199" s="144">
        <f>ROUND(I199*H199,2)</f>
        <v>0</v>
      </c>
      <c r="BL199" s="16" t="s">
        <v>207</v>
      </c>
      <c r="BM199" s="143" t="s">
        <v>341</v>
      </c>
    </row>
    <row r="200" spans="1:65" s="2" customFormat="1" ht="19.5">
      <c r="A200" s="187"/>
      <c r="B200" s="32"/>
      <c r="C200" s="187"/>
      <c r="D200" s="145" t="s">
        <v>123</v>
      </c>
      <c r="E200" s="187"/>
      <c r="F200" s="146" t="s">
        <v>342</v>
      </c>
      <c r="G200" s="187"/>
      <c r="H200" s="187"/>
      <c r="I200" s="147"/>
      <c r="J200" s="187"/>
      <c r="K200" s="187"/>
      <c r="L200" s="32"/>
      <c r="M200" s="148"/>
      <c r="N200" s="149"/>
      <c r="O200" s="52"/>
      <c r="P200" s="52"/>
      <c r="Q200" s="52"/>
      <c r="R200" s="52"/>
      <c r="S200" s="52"/>
      <c r="T200" s="53"/>
      <c r="U200" s="187"/>
      <c r="V200" s="187"/>
      <c r="W200" s="187"/>
      <c r="X200" s="187"/>
      <c r="Y200" s="187"/>
      <c r="Z200" s="187"/>
      <c r="AA200" s="187"/>
      <c r="AB200" s="187"/>
      <c r="AC200" s="187"/>
      <c r="AD200" s="187"/>
      <c r="AE200" s="187"/>
      <c r="AT200" s="16" t="s">
        <v>123</v>
      </c>
      <c r="AU200" s="16" t="s">
        <v>76</v>
      </c>
    </row>
    <row r="201" spans="1:65" s="2" customFormat="1">
      <c r="A201" s="187"/>
      <c r="B201" s="32"/>
      <c r="C201" s="187"/>
      <c r="D201" s="150" t="s">
        <v>125</v>
      </c>
      <c r="E201" s="187"/>
      <c r="F201" s="151" t="s">
        <v>343</v>
      </c>
      <c r="G201" s="187"/>
      <c r="H201" s="187"/>
      <c r="I201" s="147"/>
      <c r="J201" s="187"/>
      <c r="K201" s="187"/>
      <c r="L201" s="32"/>
      <c r="M201" s="148"/>
      <c r="N201" s="149"/>
      <c r="O201" s="52"/>
      <c r="P201" s="52"/>
      <c r="Q201" s="52"/>
      <c r="R201" s="52"/>
      <c r="S201" s="52"/>
      <c r="T201" s="53"/>
      <c r="U201" s="187"/>
      <c r="V201" s="187"/>
      <c r="W201" s="187"/>
      <c r="X201" s="187"/>
      <c r="Y201" s="187"/>
      <c r="Z201" s="187"/>
      <c r="AA201" s="187"/>
      <c r="AB201" s="187"/>
      <c r="AC201" s="187"/>
      <c r="AD201" s="187"/>
      <c r="AE201" s="187"/>
      <c r="AT201" s="16" t="s">
        <v>125</v>
      </c>
      <c r="AU201" s="16" t="s">
        <v>76</v>
      </c>
    </row>
    <row r="202" spans="1:65" s="2" customFormat="1" ht="16.5" customHeight="1">
      <c r="A202" s="187"/>
      <c r="B202" s="131"/>
      <c r="C202" s="132" t="s">
        <v>338</v>
      </c>
      <c r="D202" s="132" t="s">
        <v>116</v>
      </c>
      <c r="E202" s="133" t="s">
        <v>345</v>
      </c>
      <c r="F202" s="134" t="s">
        <v>346</v>
      </c>
      <c r="G202" s="135" t="s">
        <v>334</v>
      </c>
      <c r="H202" s="136">
        <v>1</v>
      </c>
      <c r="I202" s="137"/>
      <c r="J202" s="138">
        <f>ROUND(I202*H202,2)</f>
        <v>0</v>
      </c>
      <c r="K202" s="134" t="s">
        <v>120</v>
      </c>
      <c r="L202" s="32"/>
      <c r="M202" s="139" t="s">
        <v>3</v>
      </c>
      <c r="N202" s="140" t="s">
        <v>40</v>
      </c>
      <c r="O202" s="52"/>
      <c r="P202" s="141">
        <f>O202*H202</f>
        <v>0</v>
      </c>
      <c r="Q202" s="141">
        <v>0</v>
      </c>
      <c r="R202" s="141">
        <f>Q202*H202</f>
        <v>0</v>
      </c>
      <c r="S202" s="141">
        <v>1.9460000000000002E-2</v>
      </c>
      <c r="T202" s="142">
        <f>S202*H202</f>
        <v>1.9460000000000002E-2</v>
      </c>
      <c r="U202" s="187"/>
      <c r="V202" s="187"/>
      <c r="W202" s="187"/>
      <c r="X202" s="187"/>
      <c r="Y202" s="187"/>
      <c r="Z202" s="187"/>
      <c r="AA202" s="187"/>
      <c r="AB202" s="187"/>
      <c r="AC202" s="187"/>
      <c r="AD202" s="187"/>
      <c r="AE202" s="187"/>
      <c r="AR202" s="143" t="s">
        <v>207</v>
      </c>
      <c r="AT202" s="143" t="s">
        <v>116</v>
      </c>
      <c r="AU202" s="143" t="s">
        <v>76</v>
      </c>
      <c r="AY202" s="16" t="s">
        <v>113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6" t="s">
        <v>74</v>
      </c>
      <c r="BK202" s="144">
        <f>ROUND(I202*H202,2)</f>
        <v>0</v>
      </c>
      <c r="BL202" s="16" t="s">
        <v>207</v>
      </c>
      <c r="BM202" s="143" t="s">
        <v>347</v>
      </c>
    </row>
    <row r="203" spans="1:65" s="2" customFormat="1">
      <c r="A203" s="187"/>
      <c r="B203" s="32"/>
      <c r="C203" s="187"/>
      <c r="D203" s="145" t="s">
        <v>123</v>
      </c>
      <c r="E203" s="187"/>
      <c r="F203" s="146" t="s">
        <v>348</v>
      </c>
      <c r="G203" s="187"/>
      <c r="H203" s="187"/>
      <c r="I203" s="147"/>
      <c r="J203" s="187"/>
      <c r="K203" s="187"/>
      <c r="L203" s="32"/>
      <c r="M203" s="148"/>
      <c r="N203" s="149"/>
      <c r="O203" s="52"/>
      <c r="P203" s="52"/>
      <c r="Q203" s="52"/>
      <c r="R203" s="52"/>
      <c r="S203" s="52"/>
      <c r="T203" s="53"/>
      <c r="U203" s="187"/>
      <c r="V203" s="187"/>
      <c r="W203" s="187"/>
      <c r="X203" s="187"/>
      <c r="Y203" s="187"/>
      <c r="Z203" s="187"/>
      <c r="AA203" s="187"/>
      <c r="AB203" s="187"/>
      <c r="AC203" s="187"/>
      <c r="AD203" s="187"/>
      <c r="AE203" s="187"/>
      <c r="AT203" s="16" t="s">
        <v>123</v>
      </c>
      <c r="AU203" s="16" t="s">
        <v>76</v>
      </c>
    </row>
    <row r="204" spans="1:65" s="2" customFormat="1">
      <c r="A204" s="187"/>
      <c r="B204" s="32"/>
      <c r="C204" s="187"/>
      <c r="D204" s="150" t="s">
        <v>125</v>
      </c>
      <c r="E204" s="187"/>
      <c r="F204" s="151" t="s">
        <v>349</v>
      </c>
      <c r="G204" s="187"/>
      <c r="H204" s="187"/>
      <c r="I204" s="147"/>
      <c r="J204" s="187"/>
      <c r="K204" s="187"/>
      <c r="L204" s="32"/>
      <c r="M204" s="148"/>
      <c r="N204" s="149"/>
      <c r="O204" s="52"/>
      <c r="P204" s="52"/>
      <c r="Q204" s="52"/>
      <c r="R204" s="52"/>
      <c r="S204" s="52"/>
      <c r="T204" s="53"/>
      <c r="U204" s="187"/>
      <c r="V204" s="187"/>
      <c r="W204" s="187"/>
      <c r="X204" s="187"/>
      <c r="Y204" s="187"/>
      <c r="Z204" s="187"/>
      <c r="AA204" s="187"/>
      <c r="AB204" s="187"/>
      <c r="AC204" s="187"/>
      <c r="AD204" s="187"/>
      <c r="AE204" s="187"/>
      <c r="AT204" s="16" t="s">
        <v>125</v>
      </c>
      <c r="AU204" s="16" t="s">
        <v>76</v>
      </c>
    </row>
    <row r="205" spans="1:65" s="2" customFormat="1" ht="24.2" customHeight="1">
      <c r="A205" s="187"/>
      <c r="B205" s="131"/>
      <c r="C205" s="132" t="s">
        <v>344</v>
      </c>
      <c r="D205" s="132" t="s">
        <v>116</v>
      </c>
      <c r="E205" s="133" t="s">
        <v>351</v>
      </c>
      <c r="F205" s="134" t="s">
        <v>352</v>
      </c>
      <c r="G205" s="135" t="s">
        <v>334</v>
      </c>
      <c r="H205" s="136">
        <v>1</v>
      </c>
      <c r="I205" s="137"/>
      <c r="J205" s="138">
        <f>ROUND(I205*H205,2)</f>
        <v>0</v>
      </c>
      <c r="K205" s="134" t="s">
        <v>120</v>
      </c>
      <c r="L205" s="32"/>
      <c r="M205" s="139" t="s">
        <v>3</v>
      </c>
      <c r="N205" s="140" t="s">
        <v>40</v>
      </c>
      <c r="O205" s="52"/>
      <c r="P205" s="141">
        <f>O205*H205</f>
        <v>0</v>
      </c>
      <c r="Q205" s="141">
        <v>1.5469999999999999E-2</v>
      </c>
      <c r="R205" s="141">
        <f>Q205*H205</f>
        <v>1.5469999999999999E-2</v>
      </c>
      <c r="S205" s="141">
        <v>0</v>
      </c>
      <c r="T205" s="142">
        <f>S205*H205</f>
        <v>0</v>
      </c>
      <c r="U205" s="187"/>
      <c r="V205" s="187"/>
      <c r="W205" s="187"/>
      <c r="X205" s="187"/>
      <c r="Y205" s="187"/>
      <c r="Z205" s="187"/>
      <c r="AA205" s="187"/>
      <c r="AB205" s="187"/>
      <c r="AC205" s="187"/>
      <c r="AD205" s="187"/>
      <c r="AE205" s="187"/>
      <c r="AR205" s="143" t="s">
        <v>207</v>
      </c>
      <c r="AT205" s="143" t="s">
        <v>116</v>
      </c>
      <c r="AU205" s="143" t="s">
        <v>76</v>
      </c>
      <c r="AY205" s="16" t="s">
        <v>113</v>
      </c>
      <c r="BE205" s="144">
        <f>IF(N205="základní",J205,0)</f>
        <v>0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6" t="s">
        <v>74</v>
      </c>
      <c r="BK205" s="144">
        <f>ROUND(I205*H205,2)</f>
        <v>0</v>
      </c>
      <c r="BL205" s="16" t="s">
        <v>207</v>
      </c>
      <c r="BM205" s="143" t="s">
        <v>353</v>
      </c>
    </row>
    <row r="206" spans="1:65" s="2" customFormat="1" ht="29.25">
      <c r="A206" s="187"/>
      <c r="B206" s="32"/>
      <c r="C206" s="187"/>
      <c r="D206" s="145" t="s">
        <v>123</v>
      </c>
      <c r="E206" s="187"/>
      <c r="F206" s="146" t="s">
        <v>354</v>
      </c>
      <c r="G206" s="187"/>
      <c r="H206" s="187"/>
      <c r="I206" s="147"/>
      <c r="J206" s="187"/>
      <c r="K206" s="187"/>
      <c r="L206" s="32"/>
      <c r="M206" s="148"/>
      <c r="N206" s="149"/>
      <c r="O206" s="52"/>
      <c r="P206" s="52"/>
      <c r="Q206" s="52"/>
      <c r="R206" s="52"/>
      <c r="S206" s="52"/>
      <c r="T206" s="53"/>
      <c r="U206" s="187"/>
      <c r="V206" s="187"/>
      <c r="W206" s="187"/>
      <c r="X206" s="187"/>
      <c r="Y206" s="187"/>
      <c r="Z206" s="187"/>
      <c r="AA206" s="187"/>
      <c r="AB206" s="187"/>
      <c r="AC206" s="187"/>
      <c r="AD206" s="187"/>
      <c r="AE206" s="187"/>
      <c r="AT206" s="16" t="s">
        <v>123</v>
      </c>
      <c r="AU206" s="16" t="s">
        <v>76</v>
      </c>
    </row>
    <row r="207" spans="1:65" s="2" customFormat="1">
      <c r="A207" s="187"/>
      <c r="B207" s="32"/>
      <c r="C207" s="187"/>
      <c r="D207" s="150" t="s">
        <v>125</v>
      </c>
      <c r="E207" s="187"/>
      <c r="F207" s="151" t="s">
        <v>355</v>
      </c>
      <c r="G207" s="187"/>
      <c r="H207" s="187"/>
      <c r="I207" s="147"/>
      <c r="J207" s="187"/>
      <c r="K207" s="187"/>
      <c r="L207" s="32"/>
      <c r="M207" s="148"/>
      <c r="N207" s="149"/>
      <c r="O207" s="52"/>
      <c r="P207" s="52"/>
      <c r="Q207" s="52"/>
      <c r="R207" s="52"/>
      <c r="S207" s="52"/>
      <c r="T207" s="53"/>
      <c r="U207" s="187"/>
      <c r="V207" s="187"/>
      <c r="W207" s="187"/>
      <c r="X207" s="187"/>
      <c r="Y207" s="187"/>
      <c r="Z207" s="187"/>
      <c r="AA207" s="187"/>
      <c r="AB207" s="187"/>
      <c r="AC207" s="187"/>
      <c r="AD207" s="187"/>
      <c r="AE207" s="187"/>
      <c r="AT207" s="16" t="s">
        <v>125</v>
      </c>
      <c r="AU207" s="16" t="s">
        <v>76</v>
      </c>
    </row>
    <row r="208" spans="1:65" s="2" customFormat="1" ht="16.5" customHeight="1">
      <c r="A208" s="187"/>
      <c r="B208" s="131"/>
      <c r="C208" s="132" t="s">
        <v>350</v>
      </c>
      <c r="D208" s="132" t="s">
        <v>116</v>
      </c>
      <c r="E208" s="133" t="s">
        <v>357</v>
      </c>
      <c r="F208" s="134" t="s">
        <v>358</v>
      </c>
      <c r="G208" s="135" t="s">
        <v>334</v>
      </c>
      <c r="H208" s="136">
        <v>1</v>
      </c>
      <c r="I208" s="137"/>
      <c r="J208" s="138">
        <f>ROUND(I208*H208,2)</f>
        <v>0</v>
      </c>
      <c r="K208" s="134" t="s">
        <v>120</v>
      </c>
      <c r="L208" s="32"/>
      <c r="M208" s="139" t="s">
        <v>3</v>
      </c>
      <c r="N208" s="140" t="s">
        <v>40</v>
      </c>
      <c r="O208" s="52"/>
      <c r="P208" s="141">
        <f>O208*H208</f>
        <v>0</v>
      </c>
      <c r="Q208" s="141">
        <v>1.8400000000000001E-3</v>
      </c>
      <c r="R208" s="141">
        <f>Q208*H208</f>
        <v>1.8400000000000001E-3</v>
      </c>
      <c r="S208" s="141">
        <v>0</v>
      </c>
      <c r="T208" s="142">
        <f>S208*H208</f>
        <v>0</v>
      </c>
      <c r="U208" s="187"/>
      <c r="V208" s="187"/>
      <c r="W208" s="187"/>
      <c r="X208" s="187"/>
      <c r="Y208" s="187"/>
      <c r="Z208" s="187"/>
      <c r="AA208" s="187"/>
      <c r="AB208" s="187"/>
      <c r="AC208" s="187"/>
      <c r="AD208" s="187"/>
      <c r="AE208" s="187"/>
      <c r="AR208" s="143" t="s">
        <v>207</v>
      </c>
      <c r="AT208" s="143" t="s">
        <v>116</v>
      </c>
      <c r="AU208" s="143" t="s">
        <v>76</v>
      </c>
      <c r="AY208" s="16" t="s">
        <v>113</v>
      </c>
      <c r="BE208" s="144">
        <f>IF(N208="základní",J208,0)</f>
        <v>0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6" t="s">
        <v>74</v>
      </c>
      <c r="BK208" s="144">
        <f>ROUND(I208*H208,2)</f>
        <v>0</v>
      </c>
      <c r="BL208" s="16" t="s">
        <v>207</v>
      </c>
      <c r="BM208" s="143" t="s">
        <v>359</v>
      </c>
    </row>
    <row r="209" spans="1:65" s="2" customFormat="1">
      <c r="A209" s="187"/>
      <c r="B209" s="32"/>
      <c r="C209" s="187"/>
      <c r="D209" s="145" t="s">
        <v>123</v>
      </c>
      <c r="E209" s="187"/>
      <c r="F209" s="146" t="s">
        <v>360</v>
      </c>
      <c r="G209" s="187"/>
      <c r="H209" s="187"/>
      <c r="I209" s="147"/>
      <c r="J209" s="187"/>
      <c r="K209" s="187"/>
      <c r="L209" s="32"/>
      <c r="M209" s="148"/>
      <c r="N209" s="149"/>
      <c r="O209" s="52"/>
      <c r="P209" s="52"/>
      <c r="Q209" s="52"/>
      <c r="R209" s="52"/>
      <c r="S209" s="52"/>
      <c r="T209" s="53"/>
      <c r="U209" s="187"/>
      <c r="V209" s="187"/>
      <c r="W209" s="187"/>
      <c r="X209" s="187"/>
      <c r="Y209" s="187"/>
      <c r="Z209" s="187"/>
      <c r="AA209" s="187"/>
      <c r="AB209" s="187"/>
      <c r="AC209" s="187"/>
      <c r="AD209" s="187"/>
      <c r="AE209" s="187"/>
      <c r="AT209" s="16" t="s">
        <v>123</v>
      </c>
      <c r="AU209" s="16" t="s">
        <v>76</v>
      </c>
    </row>
    <row r="210" spans="1:65" s="2" customFormat="1">
      <c r="A210" s="187"/>
      <c r="B210" s="32"/>
      <c r="C210" s="187"/>
      <c r="D210" s="150" t="s">
        <v>125</v>
      </c>
      <c r="E210" s="187"/>
      <c r="F210" s="151" t="s">
        <v>361</v>
      </c>
      <c r="G210" s="187"/>
      <c r="H210" s="187"/>
      <c r="I210" s="147"/>
      <c r="J210" s="187"/>
      <c r="K210" s="187"/>
      <c r="L210" s="32"/>
      <c r="M210" s="148"/>
      <c r="N210" s="149"/>
      <c r="O210" s="52"/>
      <c r="P210" s="52"/>
      <c r="Q210" s="52"/>
      <c r="R210" s="52"/>
      <c r="S210" s="52"/>
      <c r="T210" s="53"/>
      <c r="U210" s="187"/>
      <c r="V210" s="187"/>
      <c r="W210" s="187"/>
      <c r="X210" s="187"/>
      <c r="Y210" s="187"/>
      <c r="Z210" s="187"/>
      <c r="AA210" s="187"/>
      <c r="AB210" s="187"/>
      <c r="AC210" s="187"/>
      <c r="AD210" s="187"/>
      <c r="AE210" s="187"/>
      <c r="AT210" s="16" t="s">
        <v>125</v>
      </c>
      <c r="AU210" s="16" t="s">
        <v>76</v>
      </c>
    </row>
    <row r="211" spans="1:65" s="2" customFormat="1" ht="16.5" customHeight="1">
      <c r="A211" s="187"/>
      <c r="B211" s="131"/>
      <c r="C211" s="132" t="s">
        <v>356</v>
      </c>
      <c r="D211" s="132" t="s">
        <v>116</v>
      </c>
      <c r="E211" s="133" t="s">
        <v>386</v>
      </c>
      <c r="F211" s="134" t="s">
        <v>387</v>
      </c>
      <c r="G211" s="135" t="s">
        <v>227</v>
      </c>
      <c r="H211" s="136">
        <v>1</v>
      </c>
      <c r="I211" s="137"/>
      <c r="J211" s="138">
        <f>ROUND(I211*H211,2)</f>
        <v>0</v>
      </c>
      <c r="K211" s="134" t="s">
        <v>120</v>
      </c>
      <c r="L211" s="32"/>
      <c r="M211" s="139" t="s">
        <v>3</v>
      </c>
      <c r="N211" s="140" t="s">
        <v>40</v>
      </c>
      <c r="O211" s="52"/>
      <c r="P211" s="141">
        <f>O211*H211</f>
        <v>0</v>
      </c>
      <c r="Q211" s="141">
        <v>0</v>
      </c>
      <c r="R211" s="141">
        <f>Q211*H211</f>
        <v>0</v>
      </c>
      <c r="S211" s="141">
        <v>8.4999999999999995E-4</v>
      </c>
      <c r="T211" s="142">
        <f>S211*H211</f>
        <v>8.4999999999999995E-4</v>
      </c>
      <c r="U211" s="187"/>
      <c r="V211" s="187"/>
      <c r="W211" s="187"/>
      <c r="X211" s="187"/>
      <c r="Y211" s="187"/>
      <c r="Z211" s="187"/>
      <c r="AA211" s="187"/>
      <c r="AB211" s="187"/>
      <c r="AC211" s="187"/>
      <c r="AD211" s="187"/>
      <c r="AE211" s="187"/>
      <c r="AR211" s="143" t="s">
        <v>207</v>
      </c>
      <c r="AT211" s="143" t="s">
        <v>116</v>
      </c>
      <c r="AU211" s="143" t="s">
        <v>76</v>
      </c>
      <c r="AY211" s="16" t="s">
        <v>113</v>
      </c>
      <c r="BE211" s="144">
        <f>IF(N211="základní",J211,0)</f>
        <v>0</v>
      </c>
      <c r="BF211" s="144">
        <f>IF(N211="snížená",J211,0)</f>
        <v>0</v>
      </c>
      <c r="BG211" s="144">
        <f>IF(N211="zákl. přenesená",J211,0)</f>
        <v>0</v>
      </c>
      <c r="BH211" s="144">
        <f>IF(N211="sníž. přenesená",J211,0)</f>
        <v>0</v>
      </c>
      <c r="BI211" s="144">
        <f>IF(N211="nulová",J211,0)</f>
        <v>0</v>
      </c>
      <c r="BJ211" s="16" t="s">
        <v>74</v>
      </c>
      <c r="BK211" s="144">
        <f>ROUND(I211*H211,2)</f>
        <v>0</v>
      </c>
      <c r="BL211" s="16" t="s">
        <v>207</v>
      </c>
      <c r="BM211" s="143" t="s">
        <v>388</v>
      </c>
    </row>
    <row r="212" spans="1:65" s="2" customFormat="1" ht="19.5">
      <c r="A212" s="187"/>
      <c r="B212" s="32"/>
      <c r="C212" s="187"/>
      <c r="D212" s="145" t="s">
        <v>123</v>
      </c>
      <c r="E212" s="187"/>
      <c r="F212" s="146" t="s">
        <v>389</v>
      </c>
      <c r="G212" s="187"/>
      <c r="H212" s="187"/>
      <c r="I212" s="147"/>
      <c r="J212" s="187"/>
      <c r="K212" s="187"/>
      <c r="L212" s="32"/>
      <c r="M212" s="148"/>
      <c r="N212" s="149"/>
      <c r="O212" s="52"/>
      <c r="P212" s="52"/>
      <c r="Q212" s="52"/>
      <c r="R212" s="52"/>
      <c r="S212" s="52"/>
      <c r="T212" s="53"/>
      <c r="U212" s="187"/>
      <c r="V212" s="187"/>
      <c r="W212" s="187"/>
      <c r="X212" s="187"/>
      <c r="Y212" s="187"/>
      <c r="Z212" s="187"/>
      <c r="AA212" s="187"/>
      <c r="AB212" s="187"/>
      <c r="AC212" s="187"/>
      <c r="AD212" s="187"/>
      <c r="AE212" s="187"/>
      <c r="AT212" s="16" t="s">
        <v>123</v>
      </c>
      <c r="AU212" s="16" t="s">
        <v>76</v>
      </c>
    </row>
    <row r="213" spans="1:65" s="2" customFormat="1">
      <c r="A213" s="187"/>
      <c r="B213" s="32"/>
      <c r="C213" s="187"/>
      <c r="D213" s="150" t="s">
        <v>125</v>
      </c>
      <c r="E213" s="187"/>
      <c r="F213" s="151" t="s">
        <v>390</v>
      </c>
      <c r="G213" s="187"/>
      <c r="H213" s="187"/>
      <c r="I213" s="147"/>
      <c r="J213" s="187"/>
      <c r="K213" s="187"/>
      <c r="L213" s="32"/>
      <c r="M213" s="148"/>
      <c r="N213" s="149"/>
      <c r="O213" s="52"/>
      <c r="P213" s="52"/>
      <c r="Q213" s="52"/>
      <c r="R213" s="52"/>
      <c r="S213" s="52"/>
      <c r="T213" s="53"/>
      <c r="U213" s="187"/>
      <c r="V213" s="187"/>
      <c r="W213" s="187"/>
      <c r="X213" s="187"/>
      <c r="Y213" s="187"/>
      <c r="Z213" s="187"/>
      <c r="AA213" s="187"/>
      <c r="AB213" s="187"/>
      <c r="AC213" s="187"/>
      <c r="AD213" s="187"/>
      <c r="AE213" s="187"/>
      <c r="AT213" s="16" t="s">
        <v>125</v>
      </c>
      <c r="AU213" s="16" t="s">
        <v>76</v>
      </c>
    </row>
    <row r="214" spans="1:65" s="2" customFormat="1" ht="24.2" customHeight="1">
      <c r="A214" s="187"/>
      <c r="B214" s="131"/>
      <c r="C214" s="132" t="s">
        <v>362</v>
      </c>
      <c r="D214" s="132" t="s">
        <v>116</v>
      </c>
      <c r="E214" s="133" t="s">
        <v>392</v>
      </c>
      <c r="F214" s="134" t="s">
        <v>393</v>
      </c>
      <c r="G214" s="135" t="s">
        <v>172</v>
      </c>
      <c r="H214" s="136">
        <v>4.7E-2</v>
      </c>
      <c r="I214" s="137"/>
      <c r="J214" s="138">
        <f>ROUND(I214*H214,2)</f>
        <v>0</v>
      </c>
      <c r="K214" s="134" t="s">
        <v>120</v>
      </c>
      <c r="L214" s="32"/>
      <c r="M214" s="139" t="s">
        <v>3</v>
      </c>
      <c r="N214" s="140" t="s">
        <v>40</v>
      </c>
      <c r="O214" s="52"/>
      <c r="P214" s="141">
        <f>O214*H214</f>
        <v>0</v>
      </c>
      <c r="Q214" s="141">
        <v>0</v>
      </c>
      <c r="R214" s="141">
        <f>Q214*H214</f>
        <v>0</v>
      </c>
      <c r="S214" s="141">
        <v>0</v>
      </c>
      <c r="T214" s="142">
        <f>S214*H214</f>
        <v>0</v>
      </c>
      <c r="U214" s="187"/>
      <c r="V214" s="187"/>
      <c r="W214" s="187"/>
      <c r="X214" s="187"/>
      <c r="Y214" s="187"/>
      <c r="Z214" s="187"/>
      <c r="AA214" s="187"/>
      <c r="AB214" s="187"/>
      <c r="AC214" s="187"/>
      <c r="AD214" s="187"/>
      <c r="AE214" s="187"/>
      <c r="AR214" s="143" t="s">
        <v>207</v>
      </c>
      <c r="AT214" s="143" t="s">
        <v>116</v>
      </c>
      <c r="AU214" s="143" t="s">
        <v>76</v>
      </c>
      <c r="AY214" s="16" t="s">
        <v>113</v>
      </c>
      <c r="BE214" s="144">
        <f>IF(N214="základní",J214,0)</f>
        <v>0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6" t="s">
        <v>74</v>
      </c>
      <c r="BK214" s="144">
        <f>ROUND(I214*H214,2)</f>
        <v>0</v>
      </c>
      <c r="BL214" s="16" t="s">
        <v>207</v>
      </c>
      <c r="BM214" s="143" t="s">
        <v>750</v>
      </c>
    </row>
    <row r="215" spans="1:65" s="2" customFormat="1" ht="29.25">
      <c r="A215" s="187"/>
      <c r="B215" s="32"/>
      <c r="C215" s="187"/>
      <c r="D215" s="145" t="s">
        <v>123</v>
      </c>
      <c r="E215" s="187"/>
      <c r="F215" s="146" t="s">
        <v>395</v>
      </c>
      <c r="G215" s="187"/>
      <c r="H215" s="187"/>
      <c r="I215" s="147"/>
      <c r="J215" s="187"/>
      <c r="K215" s="187"/>
      <c r="L215" s="32"/>
      <c r="M215" s="148"/>
      <c r="N215" s="149"/>
      <c r="O215" s="52"/>
      <c r="P215" s="52"/>
      <c r="Q215" s="52"/>
      <c r="R215" s="52"/>
      <c r="S215" s="52"/>
      <c r="T215" s="53"/>
      <c r="U215" s="187"/>
      <c r="V215" s="187"/>
      <c r="W215" s="187"/>
      <c r="X215" s="187"/>
      <c r="Y215" s="187"/>
      <c r="Z215" s="187"/>
      <c r="AA215" s="187"/>
      <c r="AB215" s="187"/>
      <c r="AC215" s="187"/>
      <c r="AD215" s="187"/>
      <c r="AE215" s="187"/>
      <c r="AT215" s="16" t="s">
        <v>123</v>
      </c>
      <c r="AU215" s="16" t="s">
        <v>76</v>
      </c>
    </row>
    <row r="216" spans="1:65" s="2" customFormat="1">
      <c r="A216" s="187"/>
      <c r="B216" s="32"/>
      <c r="C216" s="187"/>
      <c r="D216" s="150" t="s">
        <v>125</v>
      </c>
      <c r="E216" s="187"/>
      <c r="F216" s="151" t="s">
        <v>396</v>
      </c>
      <c r="G216" s="187"/>
      <c r="H216" s="187"/>
      <c r="I216" s="147"/>
      <c r="J216" s="187"/>
      <c r="K216" s="187"/>
      <c r="L216" s="32"/>
      <c r="M216" s="148"/>
      <c r="N216" s="149"/>
      <c r="O216" s="52"/>
      <c r="P216" s="52"/>
      <c r="Q216" s="52"/>
      <c r="R216" s="52"/>
      <c r="S216" s="52"/>
      <c r="T216" s="53"/>
      <c r="U216" s="187"/>
      <c r="V216" s="187"/>
      <c r="W216" s="187"/>
      <c r="X216" s="187"/>
      <c r="Y216" s="187"/>
      <c r="Z216" s="187"/>
      <c r="AA216" s="187"/>
      <c r="AB216" s="187"/>
      <c r="AC216" s="187"/>
      <c r="AD216" s="187"/>
      <c r="AE216" s="187"/>
      <c r="AT216" s="16" t="s">
        <v>125</v>
      </c>
      <c r="AU216" s="16" t="s">
        <v>76</v>
      </c>
    </row>
    <row r="217" spans="1:65" s="2" customFormat="1" ht="33" customHeight="1">
      <c r="A217" s="187"/>
      <c r="B217" s="131"/>
      <c r="C217" s="132" t="s">
        <v>368</v>
      </c>
      <c r="D217" s="132" t="s">
        <v>116</v>
      </c>
      <c r="E217" s="133" t="s">
        <v>398</v>
      </c>
      <c r="F217" s="134" t="s">
        <v>399</v>
      </c>
      <c r="G217" s="135" t="s">
        <v>172</v>
      </c>
      <c r="H217" s="136">
        <v>4.7E-2</v>
      </c>
      <c r="I217" s="137"/>
      <c r="J217" s="138">
        <f>ROUND(I217*H217,2)</f>
        <v>0</v>
      </c>
      <c r="K217" s="134" t="s">
        <v>120</v>
      </c>
      <c r="L217" s="32"/>
      <c r="M217" s="139" t="s">
        <v>3</v>
      </c>
      <c r="N217" s="140" t="s">
        <v>40</v>
      </c>
      <c r="O217" s="52"/>
      <c r="P217" s="141">
        <f>O217*H217</f>
        <v>0</v>
      </c>
      <c r="Q217" s="141">
        <v>0</v>
      </c>
      <c r="R217" s="141">
        <f>Q217*H217</f>
        <v>0</v>
      </c>
      <c r="S217" s="141">
        <v>0</v>
      </c>
      <c r="T217" s="142">
        <f>S217*H217</f>
        <v>0</v>
      </c>
      <c r="U217" s="187"/>
      <c r="V217" s="187"/>
      <c r="W217" s="187"/>
      <c r="X217" s="187"/>
      <c r="Y217" s="187"/>
      <c r="Z217" s="187"/>
      <c r="AA217" s="187"/>
      <c r="AB217" s="187"/>
      <c r="AC217" s="187"/>
      <c r="AD217" s="187"/>
      <c r="AE217" s="187"/>
      <c r="AR217" s="143" t="s">
        <v>207</v>
      </c>
      <c r="AT217" s="143" t="s">
        <v>116</v>
      </c>
      <c r="AU217" s="143" t="s">
        <v>76</v>
      </c>
      <c r="AY217" s="16" t="s">
        <v>113</v>
      </c>
      <c r="BE217" s="144">
        <f>IF(N217="základní",J217,0)</f>
        <v>0</v>
      </c>
      <c r="BF217" s="144">
        <f>IF(N217="snížená",J217,0)</f>
        <v>0</v>
      </c>
      <c r="BG217" s="144">
        <f>IF(N217="zákl. přenesená",J217,0)</f>
        <v>0</v>
      </c>
      <c r="BH217" s="144">
        <f>IF(N217="sníž. přenesená",J217,0)</f>
        <v>0</v>
      </c>
      <c r="BI217" s="144">
        <f>IF(N217="nulová",J217,0)</f>
        <v>0</v>
      </c>
      <c r="BJ217" s="16" t="s">
        <v>74</v>
      </c>
      <c r="BK217" s="144">
        <f>ROUND(I217*H217,2)</f>
        <v>0</v>
      </c>
      <c r="BL217" s="16" t="s">
        <v>207</v>
      </c>
      <c r="BM217" s="143" t="s">
        <v>751</v>
      </c>
    </row>
    <row r="218" spans="1:65" s="2" customFormat="1" ht="48.75">
      <c r="A218" s="187"/>
      <c r="B218" s="32"/>
      <c r="C218" s="187"/>
      <c r="D218" s="145" t="s">
        <v>123</v>
      </c>
      <c r="E218" s="187"/>
      <c r="F218" s="146" t="s">
        <v>401</v>
      </c>
      <c r="G218" s="187"/>
      <c r="H218" s="187"/>
      <c r="I218" s="147"/>
      <c r="J218" s="187"/>
      <c r="K218" s="187"/>
      <c r="L218" s="32"/>
      <c r="M218" s="148"/>
      <c r="N218" s="149"/>
      <c r="O218" s="52"/>
      <c r="P218" s="52"/>
      <c r="Q218" s="52"/>
      <c r="R218" s="52"/>
      <c r="S218" s="52"/>
      <c r="T218" s="53"/>
      <c r="U218" s="187"/>
      <c r="V218" s="187"/>
      <c r="W218" s="187"/>
      <c r="X218" s="187"/>
      <c r="Y218" s="187"/>
      <c r="Z218" s="187"/>
      <c r="AA218" s="187"/>
      <c r="AB218" s="187"/>
      <c r="AC218" s="187"/>
      <c r="AD218" s="187"/>
      <c r="AE218" s="187"/>
      <c r="AT218" s="16" t="s">
        <v>123</v>
      </c>
      <c r="AU218" s="16" t="s">
        <v>76</v>
      </c>
    </row>
    <row r="219" spans="1:65" s="2" customFormat="1">
      <c r="A219" s="187"/>
      <c r="B219" s="32"/>
      <c r="C219" s="187"/>
      <c r="D219" s="150" t="s">
        <v>125</v>
      </c>
      <c r="E219" s="187"/>
      <c r="F219" s="151" t="s">
        <v>402</v>
      </c>
      <c r="G219" s="187"/>
      <c r="H219" s="187"/>
      <c r="I219" s="147"/>
      <c r="J219" s="187"/>
      <c r="K219" s="187"/>
      <c r="L219" s="32"/>
      <c r="M219" s="148"/>
      <c r="N219" s="149"/>
      <c r="O219" s="52"/>
      <c r="P219" s="52"/>
      <c r="Q219" s="52"/>
      <c r="R219" s="52"/>
      <c r="S219" s="52"/>
      <c r="T219" s="53"/>
      <c r="U219" s="187"/>
      <c r="V219" s="187"/>
      <c r="W219" s="187"/>
      <c r="X219" s="187"/>
      <c r="Y219" s="187"/>
      <c r="Z219" s="187"/>
      <c r="AA219" s="187"/>
      <c r="AB219" s="187"/>
      <c r="AC219" s="187"/>
      <c r="AD219" s="187"/>
      <c r="AE219" s="187"/>
      <c r="AT219" s="16" t="s">
        <v>125</v>
      </c>
      <c r="AU219" s="16" t="s">
        <v>76</v>
      </c>
    </row>
    <row r="220" spans="1:65" s="12" customFormat="1" ht="22.9" customHeight="1">
      <c r="B220" s="118"/>
      <c r="D220" s="119" t="s">
        <v>68</v>
      </c>
      <c r="E220" s="129" t="s">
        <v>403</v>
      </c>
      <c r="F220" s="129" t="s">
        <v>404</v>
      </c>
      <c r="I220" s="121"/>
      <c r="J220" s="130">
        <f>BK220</f>
        <v>0</v>
      </c>
      <c r="L220" s="118"/>
      <c r="M220" s="123"/>
      <c r="N220" s="124"/>
      <c r="O220" s="124"/>
      <c r="P220" s="125">
        <f>SUM(P221:P224)</f>
        <v>0</v>
      </c>
      <c r="Q220" s="124"/>
      <c r="R220" s="125">
        <f>SUM(R221:R224)</f>
        <v>0</v>
      </c>
      <c r="S220" s="124"/>
      <c r="T220" s="126">
        <f>SUM(T221:T224)</f>
        <v>0</v>
      </c>
      <c r="AR220" s="119" t="s">
        <v>76</v>
      </c>
      <c r="AT220" s="127" t="s">
        <v>68</v>
      </c>
      <c r="AU220" s="127" t="s">
        <v>74</v>
      </c>
      <c r="AY220" s="119" t="s">
        <v>113</v>
      </c>
      <c r="BK220" s="128">
        <f>SUM(BK221:BK224)</f>
        <v>0</v>
      </c>
    </row>
    <row r="221" spans="1:65" s="2" customFormat="1" ht="16.5" customHeight="1">
      <c r="A221" s="187"/>
      <c r="B221" s="131"/>
      <c r="C221" s="132" t="s">
        <v>374</v>
      </c>
      <c r="D221" s="132" t="s">
        <v>116</v>
      </c>
      <c r="E221" s="133" t="s">
        <v>406</v>
      </c>
      <c r="F221" s="134" t="s">
        <v>407</v>
      </c>
      <c r="G221" s="135" t="s">
        <v>408</v>
      </c>
      <c r="H221" s="136">
        <v>1</v>
      </c>
      <c r="I221" s="137"/>
      <c r="J221" s="138">
        <f>ROUND(I221*H221,2)</f>
        <v>0</v>
      </c>
      <c r="K221" s="134" t="s">
        <v>3</v>
      </c>
      <c r="L221" s="32"/>
      <c r="M221" s="139" t="s">
        <v>3</v>
      </c>
      <c r="N221" s="140" t="s">
        <v>40</v>
      </c>
      <c r="O221" s="52"/>
      <c r="P221" s="141">
        <f>O221*H221</f>
        <v>0</v>
      </c>
      <c r="Q221" s="141">
        <v>0</v>
      </c>
      <c r="R221" s="141">
        <f>Q221*H221</f>
        <v>0</v>
      </c>
      <c r="S221" s="141">
        <v>0</v>
      </c>
      <c r="T221" s="142">
        <f>S221*H221</f>
        <v>0</v>
      </c>
      <c r="U221" s="187"/>
      <c r="V221" s="187"/>
      <c r="W221" s="187"/>
      <c r="X221" s="187"/>
      <c r="Y221" s="187"/>
      <c r="Z221" s="187"/>
      <c r="AA221" s="187"/>
      <c r="AB221" s="187"/>
      <c r="AC221" s="187"/>
      <c r="AD221" s="187"/>
      <c r="AE221" s="187"/>
      <c r="AR221" s="143" t="s">
        <v>207</v>
      </c>
      <c r="AT221" s="143" t="s">
        <v>116</v>
      </c>
      <c r="AU221" s="143" t="s">
        <v>76</v>
      </c>
      <c r="AY221" s="16" t="s">
        <v>113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6" t="s">
        <v>74</v>
      </c>
      <c r="BK221" s="144">
        <f>ROUND(I221*H221,2)</f>
        <v>0</v>
      </c>
      <c r="BL221" s="16" t="s">
        <v>207</v>
      </c>
      <c r="BM221" s="143" t="s">
        <v>409</v>
      </c>
    </row>
    <row r="222" spans="1:65" s="2" customFormat="1">
      <c r="A222" s="187"/>
      <c r="B222" s="32"/>
      <c r="C222" s="187"/>
      <c r="D222" s="145" t="s">
        <v>123</v>
      </c>
      <c r="E222" s="187"/>
      <c r="F222" s="146" t="s">
        <v>407</v>
      </c>
      <c r="G222" s="187"/>
      <c r="H222" s="187"/>
      <c r="I222" s="147"/>
      <c r="J222" s="187"/>
      <c r="K222" s="187"/>
      <c r="L222" s="32"/>
      <c r="M222" s="148"/>
      <c r="N222" s="149"/>
      <c r="O222" s="52"/>
      <c r="P222" s="52"/>
      <c r="Q222" s="52"/>
      <c r="R222" s="52"/>
      <c r="S222" s="52"/>
      <c r="T222" s="53"/>
      <c r="U222" s="187"/>
      <c r="V222" s="187"/>
      <c r="W222" s="187"/>
      <c r="X222" s="187"/>
      <c r="Y222" s="187"/>
      <c r="Z222" s="187"/>
      <c r="AA222" s="187"/>
      <c r="AB222" s="187"/>
      <c r="AC222" s="187"/>
      <c r="AD222" s="187"/>
      <c r="AE222" s="187"/>
      <c r="AT222" s="16" t="s">
        <v>123</v>
      </c>
      <c r="AU222" s="16" t="s">
        <v>76</v>
      </c>
    </row>
    <row r="223" spans="1:65" s="2" customFormat="1" ht="24.2" customHeight="1">
      <c r="A223" s="187"/>
      <c r="B223" s="131"/>
      <c r="C223" s="132" t="s">
        <v>380</v>
      </c>
      <c r="D223" s="132" t="s">
        <v>116</v>
      </c>
      <c r="E223" s="133" t="s">
        <v>411</v>
      </c>
      <c r="F223" s="134" t="s">
        <v>412</v>
      </c>
      <c r="G223" s="135" t="s">
        <v>227</v>
      </c>
      <c r="H223" s="136">
        <v>2</v>
      </c>
      <c r="I223" s="137"/>
      <c r="J223" s="138">
        <f>ROUND(I223*H223,2)</f>
        <v>0</v>
      </c>
      <c r="K223" s="134" t="s">
        <v>3</v>
      </c>
      <c r="L223" s="32"/>
      <c r="M223" s="139" t="s">
        <v>3</v>
      </c>
      <c r="N223" s="140" t="s">
        <v>40</v>
      </c>
      <c r="O223" s="52"/>
      <c r="P223" s="141">
        <f>O223*H223</f>
        <v>0</v>
      </c>
      <c r="Q223" s="141">
        <v>0</v>
      </c>
      <c r="R223" s="141">
        <f>Q223*H223</f>
        <v>0</v>
      </c>
      <c r="S223" s="141">
        <v>0</v>
      </c>
      <c r="T223" s="142">
        <f>S223*H223</f>
        <v>0</v>
      </c>
      <c r="U223" s="187"/>
      <c r="V223" s="187"/>
      <c r="W223" s="187"/>
      <c r="X223" s="187"/>
      <c r="Y223" s="187"/>
      <c r="Z223" s="187"/>
      <c r="AA223" s="187"/>
      <c r="AB223" s="187"/>
      <c r="AC223" s="187"/>
      <c r="AD223" s="187"/>
      <c r="AE223" s="187"/>
      <c r="AR223" s="143" t="s">
        <v>207</v>
      </c>
      <c r="AT223" s="143" t="s">
        <v>116</v>
      </c>
      <c r="AU223" s="143" t="s">
        <v>76</v>
      </c>
      <c r="AY223" s="16" t="s">
        <v>113</v>
      </c>
      <c r="BE223" s="144">
        <f>IF(N223="základní",J223,0)</f>
        <v>0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6" t="s">
        <v>74</v>
      </c>
      <c r="BK223" s="144">
        <f>ROUND(I223*H223,2)</f>
        <v>0</v>
      </c>
      <c r="BL223" s="16" t="s">
        <v>207</v>
      </c>
      <c r="BM223" s="143" t="s">
        <v>413</v>
      </c>
    </row>
    <row r="224" spans="1:65" s="2" customFormat="1" ht="19.5">
      <c r="A224" s="187"/>
      <c r="B224" s="32"/>
      <c r="C224" s="187"/>
      <c r="D224" s="145" t="s">
        <v>123</v>
      </c>
      <c r="E224" s="187"/>
      <c r="F224" s="146" t="s">
        <v>412</v>
      </c>
      <c r="G224" s="187"/>
      <c r="H224" s="187"/>
      <c r="I224" s="147"/>
      <c r="J224" s="187"/>
      <c r="K224" s="187"/>
      <c r="L224" s="32"/>
      <c r="M224" s="148"/>
      <c r="N224" s="149"/>
      <c r="O224" s="52"/>
      <c r="P224" s="52"/>
      <c r="Q224" s="52"/>
      <c r="R224" s="52"/>
      <c r="S224" s="52"/>
      <c r="T224" s="53"/>
      <c r="U224" s="187"/>
      <c r="V224" s="187"/>
      <c r="W224" s="187"/>
      <c r="X224" s="187"/>
      <c r="Y224" s="187"/>
      <c r="Z224" s="187"/>
      <c r="AA224" s="187"/>
      <c r="AB224" s="187"/>
      <c r="AC224" s="187"/>
      <c r="AD224" s="187"/>
      <c r="AE224" s="187"/>
      <c r="AT224" s="16" t="s">
        <v>123</v>
      </c>
      <c r="AU224" s="16" t="s">
        <v>76</v>
      </c>
    </row>
    <row r="225" spans="1:65" s="12" customFormat="1" ht="22.9" customHeight="1">
      <c r="B225" s="118"/>
      <c r="D225" s="119" t="s">
        <v>68</v>
      </c>
      <c r="E225" s="129" t="s">
        <v>414</v>
      </c>
      <c r="F225" s="129" t="s">
        <v>415</v>
      </c>
      <c r="I225" s="121"/>
      <c r="J225" s="130">
        <f>BK225</f>
        <v>0</v>
      </c>
      <c r="L225" s="118"/>
      <c r="M225" s="123"/>
      <c r="N225" s="124"/>
      <c r="O225" s="124"/>
      <c r="P225" s="125">
        <f>SUM(P226:P239)</f>
        <v>0</v>
      </c>
      <c r="Q225" s="124"/>
      <c r="R225" s="125">
        <f>SUM(R226:R239)</f>
        <v>1.1000000000000001E-3</v>
      </c>
      <c r="S225" s="124"/>
      <c r="T225" s="126">
        <f>SUM(T226:T239)</f>
        <v>5.0000000000000002E-5</v>
      </c>
      <c r="AR225" s="119" t="s">
        <v>76</v>
      </c>
      <c r="AT225" s="127" t="s">
        <v>68</v>
      </c>
      <c r="AU225" s="127" t="s">
        <v>74</v>
      </c>
      <c r="AY225" s="119" t="s">
        <v>113</v>
      </c>
      <c r="BK225" s="128">
        <f>SUM(BK226:BK239)</f>
        <v>0</v>
      </c>
    </row>
    <row r="226" spans="1:65" s="2" customFormat="1" ht="16.5" customHeight="1">
      <c r="A226" s="187"/>
      <c r="B226" s="131"/>
      <c r="C226" s="132" t="s">
        <v>385</v>
      </c>
      <c r="D226" s="132" t="s">
        <v>116</v>
      </c>
      <c r="E226" s="133" t="s">
        <v>417</v>
      </c>
      <c r="F226" s="134" t="s">
        <v>418</v>
      </c>
      <c r="G226" s="135" t="s">
        <v>227</v>
      </c>
      <c r="H226" s="136">
        <v>1</v>
      </c>
      <c r="I226" s="137"/>
      <c r="J226" s="138">
        <f>ROUND(I226*H226,2)</f>
        <v>0</v>
      </c>
      <c r="K226" s="134" t="s">
        <v>120</v>
      </c>
      <c r="L226" s="32"/>
      <c r="M226" s="139" t="s">
        <v>3</v>
      </c>
      <c r="N226" s="140" t="s">
        <v>40</v>
      </c>
      <c r="O226" s="52"/>
      <c r="P226" s="141">
        <f>O226*H226</f>
        <v>0</v>
      </c>
      <c r="Q226" s="141">
        <v>0</v>
      </c>
      <c r="R226" s="141">
        <f>Q226*H226</f>
        <v>0</v>
      </c>
      <c r="S226" s="141">
        <v>0</v>
      </c>
      <c r="T226" s="142">
        <f>S226*H226</f>
        <v>0</v>
      </c>
      <c r="U226" s="187"/>
      <c r="V226" s="187"/>
      <c r="W226" s="187"/>
      <c r="X226" s="187"/>
      <c r="Y226" s="187"/>
      <c r="Z226" s="187"/>
      <c r="AA226" s="187"/>
      <c r="AB226" s="187"/>
      <c r="AC226" s="187"/>
      <c r="AD226" s="187"/>
      <c r="AE226" s="187"/>
      <c r="AR226" s="143" t="s">
        <v>207</v>
      </c>
      <c r="AT226" s="143" t="s">
        <v>116</v>
      </c>
      <c r="AU226" s="143" t="s">
        <v>76</v>
      </c>
      <c r="AY226" s="16" t="s">
        <v>113</v>
      </c>
      <c r="BE226" s="144">
        <f>IF(N226="základní",J226,0)</f>
        <v>0</v>
      </c>
      <c r="BF226" s="144">
        <f>IF(N226="snížená",J226,0)</f>
        <v>0</v>
      </c>
      <c r="BG226" s="144">
        <f>IF(N226="zákl. přenesená",J226,0)</f>
        <v>0</v>
      </c>
      <c r="BH226" s="144">
        <f>IF(N226="sníž. přenesená",J226,0)</f>
        <v>0</v>
      </c>
      <c r="BI226" s="144">
        <f>IF(N226="nulová",J226,0)</f>
        <v>0</v>
      </c>
      <c r="BJ226" s="16" t="s">
        <v>74</v>
      </c>
      <c r="BK226" s="144">
        <f>ROUND(I226*H226,2)</f>
        <v>0</v>
      </c>
      <c r="BL226" s="16" t="s">
        <v>207</v>
      </c>
      <c r="BM226" s="143" t="s">
        <v>419</v>
      </c>
    </row>
    <row r="227" spans="1:65" s="2" customFormat="1" ht="19.5">
      <c r="A227" s="187"/>
      <c r="B227" s="32"/>
      <c r="C227" s="187"/>
      <c r="D227" s="145" t="s">
        <v>123</v>
      </c>
      <c r="E227" s="187"/>
      <c r="F227" s="146" t="s">
        <v>420</v>
      </c>
      <c r="G227" s="187"/>
      <c r="H227" s="187"/>
      <c r="I227" s="147"/>
      <c r="J227" s="187"/>
      <c r="K227" s="187"/>
      <c r="L227" s="32"/>
      <c r="M227" s="148"/>
      <c r="N227" s="149"/>
      <c r="O227" s="52"/>
      <c r="P227" s="52"/>
      <c r="Q227" s="52"/>
      <c r="R227" s="52"/>
      <c r="S227" s="52"/>
      <c r="T227" s="53"/>
      <c r="U227" s="187"/>
      <c r="V227" s="187"/>
      <c r="W227" s="187"/>
      <c r="X227" s="187"/>
      <c r="Y227" s="187"/>
      <c r="Z227" s="187"/>
      <c r="AA227" s="187"/>
      <c r="AB227" s="187"/>
      <c r="AC227" s="187"/>
      <c r="AD227" s="187"/>
      <c r="AE227" s="187"/>
      <c r="AT227" s="16" t="s">
        <v>123</v>
      </c>
      <c r="AU227" s="16" t="s">
        <v>76</v>
      </c>
    </row>
    <row r="228" spans="1:65" s="2" customFormat="1">
      <c r="A228" s="187"/>
      <c r="B228" s="32"/>
      <c r="C228" s="187"/>
      <c r="D228" s="150" t="s">
        <v>125</v>
      </c>
      <c r="E228" s="187"/>
      <c r="F228" s="151" t="s">
        <v>421</v>
      </c>
      <c r="G228" s="187"/>
      <c r="H228" s="187"/>
      <c r="I228" s="147"/>
      <c r="J228" s="187"/>
      <c r="K228" s="187"/>
      <c r="L228" s="32"/>
      <c r="M228" s="148"/>
      <c r="N228" s="149"/>
      <c r="O228" s="52"/>
      <c r="P228" s="52"/>
      <c r="Q228" s="52"/>
      <c r="R228" s="52"/>
      <c r="S228" s="52"/>
      <c r="T228" s="53"/>
      <c r="U228" s="187"/>
      <c r="V228" s="187"/>
      <c r="W228" s="187"/>
      <c r="X228" s="187"/>
      <c r="Y228" s="187"/>
      <c r="Z228" s="187"/>
      <c r="AA228" s="187"/>
      <c r="AB228" s="187"/>
      <c r="AC228" s="187"/>
      <c r="AD228" s="187"/>
      <c r="AE228" s="187"/>
      <c r="AT228" s="16" t="s">
        <v>125</v>
      </c>
      <c r="AU228" s="16" t="s">
        <v>76</v>
      </c>
    </row>
    <row r="229" spans="1:65" s="2" customFormat="1" ht="24.2" customHeight="1">
      <c r="A229" s="187"/>
      <c r="B229" s="131"/>
      <c r="C229" s="160" t="s">
        <v>391</v>
      </c>
      <c r="D229" s="160" t="s">
        <v>381</v>
      </c>
      <c r="E229" s="161" t="s">
        <v>423</v>
      </c>
      <c r="F229" s="162" t="s">
        <v>424</v>
      </c>
      <c r="G229" s="163" t="s">
        <v>227</v>
      </c>
      <c r="H229" s="164">
        <v>1</v>
      </c>
      <c r="I229" s="165"/>
      <c r="J229" s="166">
        <f>ROUND(I229*H229,2)</f>
        <v>0</v>
      </c>
      <c r="K229" s="162" t="s">
        <v>120</v>
      </c>
      <c r="L229" s="167"/>
      <c r="M229" s="168" t="s">
        <v>3</v>
      </c>
      <c r="N229" s="169" t="s">
        <v>40</v>
      </c>
      <c r="O229" s="52"/>
      <c r="P229" s="141">
        <f>O229*H229</f>
        <v>0</v>
      </c>
      <c r="Q229" s="141">
        <v>1.1000000000000001E-3</v>
      </c>
      <c r="R229" s="141">
        <f>Q229*H229</f>
        <v>1.1000000000000001E-3</v>
      </c>
      <c r="S229" s="141">
        <v>0</v>
      </c>
      <c r="T229" s="142">
        <f>S229*H229</f>
        <v>0</v>
      </c>
      <c r="U229" s="187"/>
      <c r="V229" s="187"/>
      <c r="W229" s="187"/>
      <c r="X229" s="187"/>
      <c r="Y229" s="187"/>
      <c r="Z229" s="187"/>
      <c r="AA229" s="187"/>
      <c r="AB229" s="187"/>
      <c r="AC229" s="187"/>
      <c r="AD229" s="187"/>
      <c r="AE229" s="187"/>
      <c r="AR229" s="143" t="s">
        <v>323</v>
      </c>
      <c r="AT229" s="143" t="s">
        <v>381</v>
      </c>
      <c r="AU229" s="143" t="s">
        <v>76</v>
      </c>
      <c r="AY229" s="16" t="s">
        <v>113</v>
      </c>
      <c r="BE229" s="144">
        <f>IF(N229="základní",J229,0)</f>
        <v>0</v>
      </c>
      <c r="BF229" s="144">
        <f>IF(N229="snížená",J229,0)</f>
        <v>0</v>
      </c>
      <c r="BG229" s="144">
        <f>IF(N229="zákl. přenesená",J229,0)</f>
        <v>0</v>
      </c>
      <c r="BH229" s="144">
        <f>IF(N229="sníž. přenesená",J229,0)</f>
        <v>0</v>
      </c>
      <c r="BI229" s="144">
        <f>IF(N229="nulová",J229,0)</f>
        <v>0</v>
      </c>
      <c r="BJ229" s="16" t="s">
        <v>74</v>
      </c>
      <c r="BK229" s="144">
        <f>ROUND(I229*H229,2)</f>
        <v>0</v>
      </c>
      <c r="BL229" s="16" t="s">
        <v>207</v>
      </c>
      <c r="BM229" s="143" t="s">
        <v>425</v>
      </c>
    </row>
    <row r="230" spans="1:65" s="2" customFormat="1" ht="19.5">
      <c r="A230" s="187"/>
      <c r="B230" s="32"/>
      <c r="C230" s="187"/>
      <c r="D230" s="145" t="s">
        <v>123</v>
      </c>
      <c r="E230" s="187"/>
      <c r="F230" s="146" t="s">
        <v>424</v>
      </c>
      <c r="G230" s="187"/>
      <c r="H230" s="187"/>
      <c r="I230" s="147"/>
      <c r="J230" s="187"/>
      <c r="K230" s="187"/>
      <c r="L230" s="32"/>
      <c r="M230" s="148"/>
      <c r="N230" s="149"/>
      <c r="O230" s="52"/>
      <c r="P230" s="52"/>
      <c r="Q230" s="52"/>
      <c r="R230" s="52"/>
      <c r="S230" s="52"/>
      <c r="T230" s="53"/>
      <c r="U230" s="187"/>
      <c r="V230" s="187"/>
      <c r="W230" s="187"/>
      <c r="X230" s="187"/>
      <c r="Y230" s="187"/>
      <c r="Z230" s="187"/>
      <c r="AA230" s="187"/>
      <c r="AB230" s="187"/>
      <c r="AC230" s="187"/>
      <c r="AD230" s="187"/>
      <c r="AE230" s="187"/>
      <c r="AT230" s="16" t="s">
        <v>123</v>
      </c>
      <c r="AU230" s="16" t="s">
        <v>76</v>
      </c>
    </row>
    <row r="231" spans="1:65" s="2" customFormat="1" ht="21.75" customHeight="1">
      <c r="A231" s="187"/>
      <c r="B231" s="131"/>
      <c r="C231" s="132" t="s">
        <v>397</v>
      </c>
      <c r="D231" s="132" t="s">
        <v>116</v>
      </c>
      <c r="E231" s="133" t="s">
        <v>427</v>
      </c>
      <c r="F231" s="134" t="s">
        <v>428</v>
      </c>
      <c r="G231" s="135" t="s">
        <v>227</v>
      </c>
      <c r="H231" s="136">
        <v>1</v>
      </c>
      <c r="I231" s="137"/>
      <c r="J231" s="138">
        <f>ROUND(I231*H231,2)</f>
        <v>0</v>
      </c>
      <c r="K231" s="134" t="s">
        <v>120</v>
      </c>
      <c r="L231" s="32"/>
      <c r="M231" s="139" t="s">
        <v>3</v>
      </c>
      <c r="N231" s="140" t="s">
        <v>40</v>
      </c>
      <c r="O231" s="52"/>
      <c r="P231" s="141">
        <f>O231*H231</f>
        <v>0</v>
      </c>
      <c r="Q231" s="141">
        <v>0</v>
      </c>
      <c r="R231" s="141">
        <f>Q231*H231</f>
        <v>0</v>
      </c>
      <c r="S231" s="141">
        <v>5.0000000000000002E-5</v>
      </c>
      <c r="T231" s="142">
        <f>S231*H231</f>
        <v>5.0000000000000002E-5</v>
      </c>
      <c r="U231" s="187"/>
      <c r="V231" s="187"/>
      <c r="W231" s="187"/>
      <c r="X231" s="187"/>
      <c r="Y231" s="187"/>
      <c r="Z231" s="187"/>
      <c r="AA231" s="187"/>
      <c r="AB231" s="187"/>
      <c r="AC231" s="187"/>
      <c r="AD231" s="187"/>
      <c r="AE231" s="187"/>
      <c r="AR231" s="143" t="s">
        <v>207</v>
      </c>
      <c r="AT231" s="143" t="s">
        <v>116</v>
      </c>
      <c r="AU231" s="143" t="s">
        <v>76</v>
      </c>
      <c r="AY231" s="16" t="s">
        <v>113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6" t="s">
        <v>74</v>
      </c>
      <c r="BK231" s="144">
        <f>ROUND(I231*H231,2)</f>
        <v>0</v>
      </c>
      <c r="BL231" s="16" t="s">
        <v>207</v>
      </c>
      <c r="BM231" s="143" t="s">
        <v>429</v>
      </c>
    </row>
    <row r="232" spans="1:65" s="2" customFormat="1" ht="19.5">
      <c r="A232" s="187"/>
      <c r="B232" s="32"/>
      <c r="C232" s="187"/>
      <c r="D232" s="145" t="s">
        <v>123</v>
      </c>
      <c r="E232" s="187"/>
      <c r="F232" s="146" t="s">
        <v>430</v>
      </c>
      <c r="G232" s="187"/>
      <c r="H232" s="187"/>
      <c r="I232" s="147"/>
      <c r="J232" s="187"/>
      <c r="K232" s="187"/>
      <c r="L232" s="32"/>
      <c r="M232" s="148"/>
      <c r="N232" s="149"/>
      <c r="O232" s="52"/>
      <c r="P232" s="52"/>
      <c r="Q232" s="52"/>
      <c r="R232" s="52"/>
      <c r="S232" s="52"/>
      <c r="T232" s="53"/>
      <c r="U232" s="187"/>
      <c r="V232" s="187"/>
      <c r="W232" s="187"/>
      <c r="X232" s="187"/>
      <c r="Y232" s="187"/>
      <c r="Z232" s="187"/>
      <c r="AA232" s="187"/>
      <c r="AB232" s="187"/>
      <c r="AC232" s="187"/>
      <c r="AD232" s="187"/>
      <c r="AE232" s="187"/>
      <c r="AT232" s="16" t="s">
        <v>123</v>
      </c>
      <c r="AU232" s="16" t="s">
        <v>76</v>
      </c>
    </row>
    <row r="233" spans="1:65" s="2" customFormat="1">
      <c r="A233" s="187"/>
      <c r="B233" s="32"/>
      <c r="C233" s="187"/>
      <c r="D233" s="150" t="s">
        <v>125</v>
      </c>
      <c r="E233" s="187"/>
      <c r="F233" s="151" t="s">
        <v>431</v>
      </c>
      <c r="G233" s="187"/>
      <c r="H233" s="187"/>
      <c r="I233" s="147"/>
      <c r="J233" s="187"/>
      <c r="K233" s="187"/>
      <c r="L233" s="32"/>
      <c r="M233" s="148"/>
      <c r="N233" s="149"/>
      <c r="O233" s="52"/>
      <c r="P233" s="52"/>
      <c r="Q233" s="52"/>
      <c r="R233" s="52"/>
      <c r="S233" s="52"/>
      <c r="T233" s="53"/>
      <c r="U233" s="187"/>
      <c r="V233" s="187"/>
      <c r="W233" s="187"/>
      <c r="X233" s="187"/>
      <c r="Y233" s="187"/>
      <c r="Z233" s="187"/>
      <c r="AA233" s="187"/>
      <c r="AB233" s="187"/>
      <c r="AC233" s="187"/>
      <c r="AD233" s="187"/>
      <c r="AE233" s="187"/>
      <c r="AT233" s="16" t="s">
        <v>125</v>
      </c>
      <c r="AU233" s="16" t="s">
        <v>76</v>
      </c>
    </row>
    <row r="234" spans="1:65" s="2" customFormat="1" ht="24.2" customHeight="1">
      <c r="A234" s="187"/>
      <c r="B234" s="131"/>
      <c r="C234" s="132" t="s">
        <v>405</v>
      </c>
      <c r="D234" s="132" t="s">
        <v>116</v>
      </c>
      <c r="E234" s="133" t="s">
        <v>433</v>
      </c>
      <c r="F234" s="134" t="s">
        <v>434</v>
      </c>
      <c r="G234" s="135" t="s">
        <v>172</v>
      </c>
      <c r="H234" s="136">
        <v>1E-3</v>
      </c>
      <c r="I234" s="137"/>
      <c r="J234" s="138">
        <f>ROUND(I234*H234,2)</f>
        <v>0</v>
      </c>
      <c r="K234" s="134" t="s">
        <v>120</v>
      </c>
      <c r="L234" s="32"/>
      <c r="M234" s="139" t="s">
        <v>3</v>
      </c>
      <c r="N234" s="140" t="s">
        <v>40</v>
      </c>
      <c r="O234" s="52"/>
      <c r="P234" s="141">
        <f>O234*H234</f>
        <v>0</v>
      </c>
      <c r="Q234" s="141">
        <v>0</v>
      </c>
      <c r="R234" s="141">
        <f>Q234*H234</f>
        <v>0</v>
      </c>
      <c r="S234" s="141">
        <v>0</v>
      </c>
      <c r="T234" s="142">
        <f>S234*H234</f>
        <v>0</v>
      </c>
      <c r="U234" s="187"/>
      <c r="V234" s="187"/>
      <c r="W234" s="187"/>
      <c r="X234" s="187"/>
      <c r="Y234" s="187"/>
      <c r="Z234" s="187"/>
      <c r="AA234" s="187"/>
      <c r="AB234" s="187"/>
      <c r="AC234" s="187"/>
      <c r="AD234" s="187"/>
      <c r="AE234" s="187"/>
      <c r="AR234" s="143" t="s">
        <v>207</v>
      </c>
      <c r="AT234" s="143" t="s">
        <v>116</v>
      </c>
      <c r="AU234" s="143" t="s">
        <v>76</v>
      </c>
      <c r="AY234" s="16" t="s">
        <v>113</v>
      </c>
      <c r="BE234" s="144">
        <f>IF(N234="základní",J234,0)</f>
        <v>0</v>
      </c>
      <c r="BF234" s="144">
        <f>IF(N234="snížená",J234,0)</f>
        <v>0</v>
      </c>
      <c r="BG234" s="144">
        <f>IF(N234="zákl. přenesená",J234,0)</f>
        <v>0</v>
      </c>
      <c r="BH234" s="144">
        <f>IF(N234="sníž. přenesená",J234,0)</f>
        <v>0</v>
      </c>
      <c r="BI234" s="144">
        <f>IF(N234="nulová",J234,0)</f>
        <v>0</v>
      </c>
      <c r="BJ234" s="16" t="s">
        <v>74</v>
      </c>
      <c r="BK234" s="144">
        <f>ROUND(I234*H234,2)</f>
        <v>0</v>
      </c>
      <c r="BL234" s="16" t="s">
        <v>207</v>
      </c>
      <c r="BM234" s="143" t="s">
        <v>435</v>
      </c>
    </row>
    <row r="235" spans="1:65" s="2" customFormat="1" ht="29.25">
      <c r="A235" s="187"/>
      <c r="B235" s="32"/>
      <c r="C235" s="187"/>
      <c r="D235" s="145" t="s">
        <v>123</v>
      </c>
      <c r="E235" s="187"/>
      <c r="F235" s="146" t="s">
        <v>436</v>
      </c>
      <c r="G235" s="187"/>
      <c r="H235" s="187"/>
      <c r="I235" s="147"/>
      <c r="J235" s="187"/>
      <c r="K235" s="187"/>
      <c r="L235" s="32"/>
      <c r="M235" s="148"/>
      <c r="N235" s="149"/>
      <c r="O235" s="52"/>
      <c r="P235" s="52"/>
      <c r="Q235" s="52"/>
      <c r="R235" s="52"/>
      <c r="S235" s="52"/>
      <c r="T235" s="53"/>
      <c r="U235" s="187"/>
      <c r="V235" s="187"/>
      <c r="W235" s="187"/>
      <c r="X235" s="187"/>
      <c r="Y235" s="187"/>
      <c r="Z235" s="187"/>
      <c r="AA235" s="187"/>
      <c r="AB235" s="187"/>
      <c r="AC235" s="187"/>
      <c r="AD235" s="187"/>
      <c r="AE235" s="187"/>
      <c r="AT235" s="16" t="s">
        <v>123</v>
      </c>
      <c r="AU235" s="16" t="s">
        <v>76</v>
      </c>
    </row>
    <row r="236" spans="1:65" s="2" customFormat="1">
      <c r="A236" s="187"/>
      <c r="B236" s="32"/>
      <c r="C236" s="187"/>
      <c r="D236" s="150" t="s">
        <v>125</v>
      </c>
      <c r="E236" s="187"/>
      <c r="F236" s="151" t="s">
        <v>437</v>
      </c>
      <c r="G236" s="187"/>
      <c r="H236" s="187"/>
      <c r="I236" s="147"/>
      <c r="J236" s="187"/>
      <c r="K236" s="187"/>
      <c r="L236" s="32"/>
      <c r="M236" s="148"/>
      <c r="N236" s="149"/>
      <c r="O236" s="52"/>
      <c r="P236" s="52"/>
      <c r="Q236" s="52"/>
      <c r="R236" s="52"/>
      <c r="S236" s="52"/>
      <c r="T236" s="53"/>
      <c r="U236" s="187"/>
      <c r="V236" s="187"/>
      <c r="W236" s="187"/>
      <c r="X236" s="187"/>
      <c r="Y236" s="187"/>
      <c r="Z236" s="187"/>
      <c r="AA236" s="187"/>
      <c r="AB236" s="187"/>
      <c r="AC236" s="187"/>
      <c r="AD236" s="187"/>
      <c r="AE236" s="187"/>
      <c r="AT236" s="16" t="s">
        <v>125</v>
      </c>
      <c r="AU236" s="16" t="s">
        <v>76</v>
      </c>
    </row>
    <row r="237" spans="1:65" s="2" customFormat="1" ht="33" customHeight="1">
      <c r="A237" s="187"/>
      <c r="B237" s="131"/>
      <c r="C237" s="132" t="s">
        <v>410</v>
      </c>
      <c r="D237" s="132" t="s">
        <v>116</v>
      </c>
      <c r="E237" s="133" t="s">
        <v>439</v>
      </c>
      <c r="F237" s="134" t="s">
        <v>440</v>
      </c>
      <c r="G237" s="135" t="s">
        <v>172</v>
      </c>
      <c r="H237" s="136">
        <v>1E-3</v>
      </c>
      <c r="I237" s="137"/>
      <c r="J237" s="138">
        <f>ROUND(I237*H237,2)</f>
        <v>0</v>
      </c>
      <c r="K237" s="134" t="s">
        <v>120</v>
      </c>
      <c r="L237" s="32"/>
      <c r="M237" s="139" t="s">
        <v>3</v>
      </c>
      <c r="N237" s="140" t="s">
        <v>40</v>
      </c>
      <c r="O237" s="52"/>
      <c r="P237" s="141">
        <f>O237*H237</f>
        <v>0</v>
      </c>
      <c r="Q237" s="141">
        <v>0</v>
      </c>
      <c r="R237" s="141">
        <f>Q237*H237</f>
        <v>0</v>
      </c>
      <c r="S237" s="141">
        <v>0</v>
      </c>
      <c r="T237" s="142">
        <f>S237*H237</f>
        <v>0</v>
      </c>
      <c r="U237" s="187"/>
      <c r="V237" s="187"/>
      <c r="W237" s="187"/>
      <c r="X237" s="187"/>
      <c r="Y237" s="187"/>
      <c r="Z237" s="187"/>
      <c r="AA237" s="187"/>
      <c r="AB237" s="187"/>
      <c r="AC237" s="187"/>
      <c r="AD237" s="187"/>
      <c r="AE237" s="187"/>
      <c r="AR237" s="143" t="s">
        <v>207</v>
      </c>
      <c r="AT237" s="143" t="s">
        <v>116</v>
      </c>
      <c r="AU237" s="143" t="s">
        <v>76</v>
      </c>
      <c r="AY237" s="16" t="s">
        <v>113</v>
      </c>
      <c r="BE237" s="144">
        <f>IF(N237="základní",J237,0)</f>
        <v>0</v>
      </c>
      <c r="BF237" s="144">
        <f>IF(N237="snížená",J237,0)</f>
        <v>0</v>
      </c>
      <c r="BG237" s="144">
        <f>IF(N237="zákl. přenesená",J237,0)</f>
        <v>0</v>
      </c>
      <c r="BH237" s="144">
        <f>IF(N237="sníž. přenesená",J237,0)</f>
        <v>0</v>
      </c>
      <c r="BI237" s="144">
        <f>IF(N237="nulová",J237,0)</f>
        <v>0</v>
      </c>
      <c r="BJ237" s="16" t="s">
        <v>74</v>
      </c>
      <c r="BK237" s="144">
        <f>ROUND(I237*H237,2)</f>
        <v>0</v>
      </c>
      <c r="BL237" s="16" t="s">
        <v>207</v>
      </c>
      <c r="BM237" s="143" t="s">
        <v>441</v>
      </c>
    </row>
    <row r="238" spans="1:65" s="2" customFormat="1" ht="48.75">
      <c r="A238" s="187"/>
      <c r="B238" s="32"/>
      <c r="C238" s="187"/>
      <c r="D238" s="145" t="s">
        <v>123</v>
      </c>
      <c r="E238" s="187"/>
      <c r="F238" s="146" t="s">
        <v>442</v>
      </c>
      <c r="G238" s="187"/>
      <c r="H238" s="187"/>
      <c r="I238" s="147"/>
      <c r="J238" s="187"/>
      <c r="K238" s="187"/>
      <c r="L238" s="32"/>
      <c r="M238" s="148"/>
      <c r="N238" s="149"/>
      <c r="O238" s="52"/>
      <c r="P238" s="52"/>
      <c r="Q238" s="52"/>
      <c r="R238" s="52"/>
      <c r="S238" s="52"/>
      <c r="T238" s="53"/>
      <c r="U238" s="187"/>
      <c r="V238" s="187"/>
      <c r="W238" s="187"/>
      <c r="X238" s="187"/>
      <c r="Y238" s="187"/>
      <c r="Z238" s="187"/>
      <c r="AA238" s="187"/>
      <c r="AB238" s="187"/>
      <c r="AC238" s="187"/>
      <c r="AD238" s="187"/>
      <c r="AE238" s="187"/>
      <c r="AT238" s="16" t="s">
        <v>123</v>
      </c>
      <c r="AU238" s="16" t="s">
        <v>76</v>
      </c>
    </row>
    <row r="239" spans="1:65" s="2" customFormat="1">
      <c r="A239" s="187"/>
      <c r="B239" s="32"/>
      <c r="C239" s="187"/>
      <c r="D239" s="150" t="s">
        <v>125</v>
      </c>
      <c r="E239" s="187"/>
      <c r="F239" s="151" t="s">
        <v>443</v>
      </c>
      <c r="G239" s="187"/>
      <c r="H239" s="187"/>
      <c r="I239" s="147"/>
      <c r="J239" s="187"/>
      <c r="K239" s="187"/>
      <c r="L239" s="32"/>
      <c r="M239" s="148"/>
      <c r="N239" s="149"/>
      <c r="O239" s="52"/>
      <c r="P239" s="52"/>
      <c r="Q239" s="52"/>
      <c r="R239" s="52"/>
      <c r="S239" s="52"/>
      <c r="T239" s="53"/>
      <c r="U239" s="187"/>
      <c r="V239" s="187"/>
      <c r="W239" s="187"/>
      <c r="X239" s="187"/>
      <c r="Y239" s="187"/>
      <c r="Z239" s="187"/>
      <c r="AA239" s="187"/>
      <c r="AB239" s="187"/>
      <c r="AC239" s="187"/>
      <c r="AD239" s="187"/>
      <c r="AE239" s="187"/>
      <c r="AT239" s="16" t="s">
        <v>125</v>
      </c>
      <c r="AU239" s="16" t="s">
        <v>76</v>
      </c>
    </row>
    <row r="240" spans="1:65" s="12" customFormat="1" ht="22.9" customHeight="1">
      <c r="B240" s="118"/>
      <c r="D240" s="119" t="s">
        <v>68</v>
      </c>
      <c r="E240" s="129" t="s">
        <v>502</v>
      </c>
      <c r="F240" s="129" t="s">
        <v>503</v>
      </c>
      <c r="I240" s="121"/>
      <c r="J240" s="130">
        <f>BK240</f>
        <v>0</v>
      </c>
      <c r="L240" s="118"/>
      <c r="M240" s="123"/>
      <c r="N240" s="124"/>
      <c r="O240" s="124"/>
      <c r="P240" s="125">
        <f>SUM(P241:P270)</f>
        <v>0</v>
      </c>
      <c r="Q240" s="124"/>
      <c r="R240" s="125">
        <f>SUM(R241:R270)</f>
        <v>0.62770500000000007</v>
      </c>
      <c r="S240" s="124"/>
      <c r="T240" s="126">
        <f>SUM(T241:T270)</f>
        <v>0</v>
      </c>
      <c r="AR240" s="119" t="s">
        <v>76</v>
      </c>
      <c r="AT240" s="127" t="s">
        <v>68</v>
      </c>
      <c r="AU240" s="127" t="s">
        <v>74</v>
      </c>
      <c r="AY240" s="119" t="s">
        <v>113</v>
      </c>
      <c r="BK240" s="128">
        <f>SUM(BK241:BK270)</f>
        <v>0</v>
      </c>
    </row>
    <row r="241" spans="1:65" s="2" customFormat="1" ht="16.5" customHeight="1">
      <c r="A241" s="187"/>
      <c r="B241" s="131"/>
      <c r="C241" s="132" t="s">
        <v>416</v>
      </c>
      <c r="D241" s="132" t="s">
        <v>116</v>
      </c>
      <c r="E241" s="133" t="s">
        <v>505</v>
      </c>
      <c r="F241" s="134" t="s">
        <v>506</v>
      </c>
      <c r="G241" s="135" t="s">
        <v>119</v>
      </c>
      <c r="H241" s="136">
        <v>31.24</v>
      </c>
      <c r="I241" s="137"/>
      <c r="J241" s="138">
        <f>ROUND(I241*H241,2)</f>
        <v>0</v>
      </c>
      <c r="K241" s="134" t="s">
        <v>120</v>
      </c>
      <c r="L241" s="32"/>
      <c r="M241" s="139" t="s">
        <v>3</v>
      </c>
      <c r="N241" s="140" t="s">
        <v>40</v>
      </c>
      <c r="O241" s="52"/>
      <c r="P241" s="141">
        <f>O241*H241</f>
        <v>0</v>
      </c>
      <c r="Q241" s="141">
        <v>0</v>
      </c>
      <c r="R241" s="141">
        <f>Q241*H241</f>
        <v>0</v>
      </c>
      <c r="S241" s="141">
        <v>0</v>
      </c>
      <c r="T241" s="142">
        <f>S241*H241</f>
        <v>0</v>
      </c>
      <c r="U241" s="187"/>
      <c r="V241" s="187"/>
      <c r="W241" s="187"/>
      <c r="X241" s="187"/>
      <c r="Y241" s="187"/>
      <c r="Z241" s="187"/>
      <c r="AA241" s="187"/>
      <c r="AB241" s="187"/>
      <c r="AC241" s="187"/>
      <c r="AD241" s="187"/>
      <c r="AE241" s="187"/>
      <c r="AR241" s="143" t="s">
        <v>207</v>
      </c>
      <c r="AT241" s="143" t="s">
        <v>116</v>
      </c>
      <c r="AU241" s="143" t="s">
        <v>76</v>
      </c>
      <c r="AY241" s="16" t="s">
        <v>113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6" t="s">
        <v>74</v>
      </c>
      <c r="BK241" s="144">
        <f>ROUND(I241*H241,2)</f>
        <v>0</v>
      </c>
      <c r="BL241" s="16" t="s">
        <v>207</v>
      </c>
      <c r="BM241" s="143" t="s">
        <v>507</v>
      </c>
    </row>
    <row r="242" spans="1:65" s="2" customFormat="1">
      <c r="A242" s="187"/>
      <c r="B242" s="32"/>
      <c r="C242" s="187"/>
      <c r="D242" s="145" t="s">
        <v>123</v>
      </c>
      <c r="E242" s="187"/>
      <c r="F242" s="146" t="s">
        <v>508</v>
      </c>
      <c r="G242" s="187"/>
      <c r="H242" s="187"/>
      <c r="I242" s="147"/>
      <c r="J242" s="187"/>
      <c r="K242" s="187"/>
      <c r="L242" s="32"/>
      <c r="M242" s="148"/>
      <c r="N242" s="149"/>
      <c r="O242" s="52"/>
      <c r="P242" s="52"/>
      <c r="Q242" s="52"/>
      <c r="R242" s="52"/>
      <c r="S242" s="52"/>
      <c r="T242" s="53"/>
      <c r="U242" s="187"/>
      <c r="V242" s="187"/>
      <c r="W242" s="187"/>
      <c r="X242" s="187"/>
      <c r="Y242" s="187"/>
      <c r="Z242" s="187"/>
      <c r="AA242" s="187"/>
      <c r="AB242" s="187"/>
      <c r="AC242" s="187"/>
      <c r="AD242" s="187"/>
      <c r="AE242" s="187"/>
      <c r="AT242" s="16" t="s">
        <v>123</v>
      </c>
      <c r="AU242" s="16" t="s">
        <v>76</v>
      </c>
    </row>
    <row r="243" spans="1:65" s="2" customFormat="1">
      <c r="A243" s="187"/>
      <c r="B243" s="32"/>
      <c r="C243" s="187"/>
      <c r="D243" s="150" t="s">
        <v>125</v>
      </c>
      <c r="E243" s="187"/>
      <c r="F243" s="151" t="s">
        <v>509</v>
      </c>
      <c r="G243" s="187"/>
      <c r="H243" s="187"/>
      <c r="I243" s="147"/>
      <c r="J243" s="187"/>
      <c r="K243" s="187"/>
      <c r="L243" s="32"/>
      <c r="M243" s="148"/>
      <c r="N243" s="149"/>
      <c r="O243" s="52"/>
      <c r="P243" s="52"/>
      <c r="Q243" s="52"/>
      <c r="R243" s="52"/>
      <c r="S243" s="52"/>
      <c r="T243" s="53"/>
      <c r="U243" s="187"/>
      <c r="V243" s="187"/>
      <c r="W243" s="187"/>
      <c r="X243" s="187"/>
      <c r="Y243" s="187"/>
      <c r="Z243" s="187"/>
      <c r="AA243" s="187"/>
      <c r="AB243" s="187"/>
      <c r="AC243" s="187"/>
      <c r="AD243" s="187"/>
      <c r="AE243" s="187"/>
      <c r="AT243" s="16" t="s">
        <v>125</v>
      </c>
      <c r="AU243" s="16" t="s">
        <v>76</v>
      </c>
    </row>
    <row r="244" spans="1:65" s="13" customFormat="1">
      <c r="B244" s="152"/>
      <c r="D244" s="145" t="s">
        <v>127</v>
      </c>
      <c r="E244" s="153" t="s">
        <v>3</v>
      </c>
      <c r="F244" s="154" t="s">
        <v>752</v>
      </c>
      <c r="H244" s="155">
        <v>31.24</v>
      </c>
      <c r="I244" s="156"/>
      <c r="L244" s="152"/>
      <c r="M244" s="157"/>
      <c r="N244" s="158"/>
      <c r="O244" s="158"/>
      <c r="P244" s="158"/>
      <c r="Q244" s="158"/>
      <c r="R244" s="158"/>
      <c r="S244" s="158"/>
      <c r="T244" s="159"/>
      <c r="AT244" s="153" t="s">
        <v>127</v>
      </c>
      <c r="AU244" s="153" t="s">
        <v>76</v>
      </c>
      <c r="AV244" s="13" t="s">
        <v>76</v>
      </c>
      <c r="AW244" s="13" t="s">
        <v>31</v>
      </c>
      <c r="AX244" s="13" t="s">
        <v>74</v>
      </c>
      <c r="AY244" s="153" t="s">
        <v>113</v>
      </c>
    </row>
    <row r="245" spans="1:65" s="2" customFormat="1" ht="16.5" customHeight="1">
      <c r="A245" s="187"/>
      <c r="B245" s="131"/>
      <c r="C245" s="132" t="s">
        <v>422</v>
      </c>
      <c r="D245" s="132" t="s">
        <v>116</v>
      </c>
      <c r="E245" s="133" t="s">
        <v>512</v>
      </c>
      <c r="F245" s="134" t="s">
        <v>513</v>
      </c>
      <c r="G245" s="135" t="s">
        <v>119</v>
      </c>
      <c r="H245" s="136">
        <v>15.4</v>
      </c>
      <c r="I245" s="137"/>
      <c r="J245" s="138">
        <f>ROUND(I245*H245,2)</f>
        <v>0</v>
      </c>
      <c r="K245" s="134" t="s">
        <v>120</v>
      </c>
      <c r="L245" s="32"/>
      <c r="M245" s="139" t="s">
        <v>3</v>
      </c>
      <c r="N245" s="140" t="s">
        <v>40</v>
      </c>
      <c r="O245" s="52"/>
      <c r="P245" s="141">
        <f>O245*H245</f>
        <v>0</v>
      </c>
      <c r="Q245" s="141">
        <v>2.9999999999999997E-4</v>
      </c>
      <c r="R245" s="141">
        <f>Q245*H245</f>
        <v>4.62E-3</v>
      </c>
      <c r="S245" s="141">
        <v>0</v>
      </c>
      <c r="T245" s="142">
        <f>S245*H245</f>
        <v>0</v>
      </c>
      <c r="U245" s="187"/>
      <c r="V245" s="187"/>
      <c r="W245" s="187"/>
      <c r="X245" s="187"/>
      <c r="Y245" s="187"/>
      <c r="Z245" s="187"/>
      <c r="AA245" s="187"/>
      <c r="AB245" s="187"/>
      <c r="AC245" s="187"/>
      <c r="AD245" s="187"/>
      <c r="AE245" s="187"/>
      <c r="AR245" s="143" t="s">
        <v>207</v>
      </c>
      <c r="AT245" s="143" t="s">
        <v>116</v>
      </c>
      <c r="AU245" s="143" t="s">
        <v>76</v>
      </c>
      <c r="AY245" s="16" t="s">
        <v>113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6" t="s">
        <v>74</v>
      </c>
      <c r="BK245" s="144">
        <f>ROUND(I245*H245,2)</f>
        <v>0</v>
      </c>
      <c r="BL245" s="16" t="s">
        <v>207</v>
      </c>
      <c r="BM245" s="143" t="s">
        <v>514</v>
      </c>
    </row>
    <row r="246" spans="1:65" s="2" customFormat="1" ht="19.5">
      <c r="A246" s="187"/>
      <c r="B246" s="32"/>
      <c r="C246" s="187"/>
      <c r="D246" s="145" t="s">
        <v>123</v>
      </c>
      <c r="E246" s="187"/>
      <c r="F246" s="146" t="s">
        <v>515</v>
      </c>
      <c r="G246" s="187"/>
      <c r="H246" s="187"/>
      <c r="I246" s="147"/>
      <c r="J246" s="187"/>
      <c r="K246" s="187"/>
      <c r="L246" s="32"/>
      <c r="M246" s="148"/>
      <c r="N246" s="149"/>
      <c r="O246" s="52"/>
      <c r="P246" s="52"/>
      <c r="Q246" s="52"/>
      <c r="R246" s="52"/>
      <c r="S246" s="52"/>
      <c r="T246" s="53"/>
      <c r="U246" s="187"/>
      <c r="V246" s="187"/>
      <c r="W246" s="187"/>
      <c r="X246" s="187"/>
      <c r="Y246" s="187"/>
      <c r="Z246" s="187"/>
      <c r="AA246" s="187"/>
      <c r="AB246" s="187"/>
      <c r="AC246" s="187"/>
      <c r="AD246" s="187"/>
      <c r="AE246" s="187"/>
      <c r="AT246" s="16" t="s">
        <v>123</v>
      </c>
      <c r="AU246" s="16" t="s">
        <v>76</v>
      </c>
    </row>
    <row r="247" spans="1:65" s="2" customFormat="1">
      <c r="A247" s="187"/>
      <c r="B247" s="32"/>
      <c r="C247" s="187"/>
      <c r="D247" s="150" t="s">
        <v>125</v>
      </c>
      <c r="E247" s="187"/>
      <c r="F247" s="151" t="s">
        <v>516</v>
      </c>
      <c r="G247" s="187"/>
      <c r="H247" s="187"/>
      <c r="I247" s="147"/>
      <c r="J247" s="187"/>
      <c r="K247" s="187"/>
      <c r="L247" s="32"/>
      <c r="M247" s="148"/>
      <c r="N247" s="149"/>
      <c r="O247" s="52"/>
      <c r="P247" s="52"/>
      <c r="Q247" s="52"/>
      <c r="R247" s="52"/>
      <c r="S247" s="52"/>
      <c r="T247" s="53"/>
      <c r="U247" s="187"/>
      <c r="V247" s="187"/>
      <c r="W247" s="187"/>
      <c r="X247" s="187"/>
      <c r="Y247" s="187"/>
      <c r="Z247" s="187"/>
      <c r="AA247" s="187"/>
      <c r="AB247" s="187"/>
      <c r="AC247" s="187"/>
      <c r="AD247" s="187"/>
      <c r="AE247" s="187"/>
      <c r="AT247" s="16" t="s">
        <v>125</v>
      </c>
      <c r="AU247" s="16" t="s">
        <v>76</v>
      </c>
    </row>
    <row r="248" spans="1:65" s="2" customFormat="1" ht="24.2" customHeight="1">
      <c r="A248" s="187"/>
      <c r="B248" s="131"/>
      <c r="C248" s="132" t="s">
        <v>426</v>
      </c>
      <c r="D248" s="132" t="s">
        <v>116</v>
      </c>
      <c r="E248" s="133" t="s">
        <v>518</v>
      </c>
      <c r="F248" s="134" t="s">
        <v>519</v>
      </c>
      <c r="G248" s="135" t="s">
        <v>119</v>
      </c>
      <c r="H248" s="136">
        <v>15.4</v>
      </c>
      <c r="I248" s="137"/>
      <c r="J248" s="138">
        <f>ROUND(I248*H248,2)</f>
        <v>0</v>
      </c>
      <c r="K248" s="134" t="s">
        <v>120</v>
      </c>
      <c r="L248" s="32"/>
      <c r="M248" s="139" t="s">
        <v>3</v>
      </c>
      <c r="N248" s="140" t="s">
        <v>40</v>
      </c>
      <c r="O248" s="52"/>
      <c r="P248" s="141">
        <f>O248*H248</f>
        <v>0</v>
      </c>
      <c r="Q248" s="141">
        <v>7.5799999999999999E-3</v>
      </c>
      <c r="R248" s="141">
        <f>Q248*H248</f>
        <v>0.116732</v>
      </c>
      <c r="S248" s="141">
        <v>0</v>
      </c>
      <c r="T248" s="142">
        <f>S248*H248</f>
        <v>0</v>
      </c>
      <c r="U248" s="187"/>
      <c r="V248" s="187"/>
      <c r="W248" s="187"/>
      <c r="X248" s="187"/>
      <c r="Y248" s="187"/>
      <c r="Z248" s="187"/>
      <c r="AA248" s="187"/>
      <c r="AB248" s="187"/>
      <c r="AC248" s="187"/>
      <c r="AD248" s="187"/>
      <c r="AE248" s="187"/>
      <c r="AR248" s="143" t="s">
        <v>207</v>
      </c>
      <c r="AT248" s="143" t="s">
        <v>116</v>
      </c>
      <c r="AU248" s="143" t="s">
        <v>76</v>
      </c>
      <c r="AY248" s="16" t="s">
        <v>113</v>
      </c>
      <c r="BE248" s="144">
        <f>IF(N248="základní",J248,0)</f>
        <v>0</v>
      </c>
      <c r="BF248" s="144">
        <f>IF(N248="snížená",J248,0)</f>
        <v>0</v>
      </c>
      <c r="BG248" s="144">
        <f>IF(N248="zákl. přenesená",J248,0)</f>
        <v>0</v>
      </c>
      <c r="BH248" s="144">
        <f>IF(N248="sníž. přenesená",J248,0)</f>
        <v>0</v>
      </c>
      <c r="BI248" s="144">
        <f>IF(N248="nulová",J248,0)</f>
        <v>0</v>
      </c>
      <c r="BJ248" s="16" t="s">
        <v>74</v>
      </c>
      <c r="BK248" s="144">
        <f>ROUND(I248*H248,2)</f>
        <v>0</v>
      </c>
      <c r="BL248" s="16" t="s">
        <v>207</v>
      </c>
      <c r="BM248" s="143" t="s">
        <v>520</v>
      </c>
    </row>
    <row r="249" spans="1:65" s="2" customFormat="1" ht="19.5">
      <c r="A249" s="187"/>
      <c r="B249" s="32"/>
      <c r="C249" s="187"/>
      <c r="D249" s="145" t="s">
        <v>123</v>
      </c>
      <c r="E249" s="187"/>
      <c r="F249" s="146" t="s">
        <v>521</v>
      </c>
      <c r="G249" s="187"/>
      <c r="H249" s="187"/>
      <c r="I249" s="147"/>
      <c r="J249" s="187"/>
      <c r="K249" s="187"/>
      <c r="L249" s="32"/>
      <c r="M249" s="148"/>
      <c r="N249" s="149"/>
      <c r="O249" s="52"/>
      <c r="P249" s="52"/>
      <c r="Q249" s="52"/>
      <c r="R249" s="52"/>
      <c r="S249" s="52"/>
      <c r="T249" s="53"/>
      <c r="U249" s="187"/>
      <c r="V249" s="187"/>
      <c r="W249" s="187"/>
      <c r="X249" s="187"/>
      <c r="Y249" s="187"/>
      <c r="Z249" s="187"/>
      <c r="AA249" s="187"/>
      <c r="AB249" s="187"/>
      <c r="AC249" s="187"/>
      <c r="AD249" s="187"/>
      <c r="AE249" s="187"/>
      <c r="AT249" s="16" t="s">
        <v>123</v>
      </c>
      <c r="AU249" s="16" t="s">
        <v>76</v>
      </c>
    </row>
    <row r="250" spans="1:65" s="2" customFormat="1">
      <c r="A250" s="187"/>
      <c r="B250" s="32"/>
      <c r="C250" s="187"/>
      <c r="D250" s="150" t="s">
        <v>125</v>
      </c>
      <c r="E250" s="187"/>
      <c r="F250" s="151" t="s">
        <v>522</v>
      </c>
      <c r="G250" s="187"/>
      <c r="H250" s="187"/>
      <c r="I250" s="147"/>
      <c r="J250" s="187"/>
      <c r="K250" s="187"/>
      <c r="L250" s="32"/>
      <c r="M250" s="148"/>
      <c r="N250" s="149"/>
      <c r="O250" s="52"/>
      <c r="P250" s="52"/>
      <c r="Q250" s="52"/>
      <c r="R250" s="52"/>
      <c r="S250" s="52"/>
      <c r="T250" s="53"/>
      <c r="U250" s="187"/>
      <c r="V250" s="187"/>
      <c r="W250" s="187"/>
      <c r="X250" s="187"/>
      <c r="Y250" s="187"/>
      <c r="Z250" s="187"/>
      <c r="AA250" s="187"/>
      <c r="AB250" s="187"/>
      <c r="AC250" s="187"/>
      <c r="AD250" s="187"/>
      <c r="AE250" s="187"/>
      <c r="AT250" s="16" t="s">
        <v>125</v>
      </c>
      <c r="AU250" s="16" t="s">
        <v>76</v>
      </c>
    </row>
    <row r="251" spans="1:65" s="2" customFormat="1" ht="37.9" customHeight="1">
      <c r="A251" s="187"/>
      <c r="B251" s="131"/>
      <c r="C251" s="132" t="s">
        <v>432</v>
      </c>
      <c r="D251" s="132" t="s">
        <v>116</v>
      </c>
      <c r="E251" s="133" t="s">
        <v>524</v>
      </c>
      <c r="F251" s="134" t="s">
        <v>525</v>
      </c>
      <c r="G251" s="135" t="s">
        <v>119</v>
      </c>
      <c r="H251" s="136">
        <v>15.4</v>
      </c>
      <c r="I251" s="137"/>
      <c r="J251" s="138">
        <f>ROUND(I251*H251,2)</f>
        <v>0</v>
      </c>
      <c r="K251" s="134" t="s">
        <v>120</v>
      </c>
      <c r="L251" s="32"/>
      <c r="M251" s="139" t="s">
        <v>3</v>
      </c>
      <c r="N251" s="140" t="s">
        <v>40</v>
      </c>
      <c r="O251" s="52"/>
      <c r="P251" s="141">
        <f>O251*H251</f>
        <v>0</v>
      </c>
      <c r="Q251" s="141">
        <v>6.0000000000000001E-3</v>
      </c>
      <c r="R251" s="141">
        <f>Q251*H251</f>
        <v>9.240000000000001E-2</v>
      </c>
      <c r="S251" s="141">
        <v>0</v>
      </c>
      <c r="T251" s="142">
        <f>S251*H251</f>
        <v>0</v>
      </c>
      <c r="U251" s="187"/>
      <c r="V251" s="187"/>
      <c r="W251" s="187"/>
      <c r="X251" s="187"/>
      <c r="Y251" s="187"/>
      <c r="Z251" s="187"/>
      <c r="AA251" s="187"/>
      <c r="AB251" s="187"/>
      <c r="AC251" s="187"/>
      <c r="AD251" s="187"/>
      <c r="AE251" s="187"/>
      <c r="AR251" s="143" t="s">
        <v>207</v>
      </c>
      <c r="AT251" s="143" t="s">
        <v>116</v>
      </c>
      <c r="AU251" s="143" t="s">
        <v>76</v>
      </c>
      <c r="AY251" s="16" t="s">
        <v>113</v>
      </c>
      <c r="BE251" s="144">
        <f>IF(N251="základní",J251,0)</f>
        <v>0</v>
      </c>
      <c r="BF251" s="144">
        <f>IF(N251="snížená",J251,0)</f>
        <v>0</v>
      </c>
      <c r="BG251" s="144">
        <f>IF(N251="zákl. přenesená",J251,0)</f>
        <v>0</v>
      </c>
      <c r="BH251" s="144">
        <f>IF(N251="sníž. přenesená",J251,0)</f>
        <v>0</v>
      </c>
      <c r="BI251" s="144">
        <f>IF(N251="nulová",J251,0)</f>
        <v>0</v>
      </c>
      <c r="BJ251" s="16" t="s">
        <v>74</v>
      </c>
      <c r="BK251" s="144">
        <f>ROUND(I251*H251,2)</f>
        <v>0</v>
      </c>
      <c r="BL251" s="16" t="s">
        <v>207</v>
      </c>
      <c r="BM251" s="143" t="s">
        <v>526</v>
      </c>
    </row>
    <row r="252" spans="1:65" s="2" customFormat="1" ht="29.25">
      <c r="A252" s="187"/>
      <c r="B252" s="32"/>
      <c r="C252" s="187"/>
      <c r="D252" s="145" t="s">
        <v>123</v>
      </c>
      <c r="E252" s="187"/>
      <c r="F252" s="146" t="s">
        <v>527</v>
      </c>
      <c r="G252" s="187"/>
      <c r="H252" s="187"/>
      <c r="I252" s="147"/>
      <c r="J252" s="187"/>
      <c r="K252" s="187"/>
      <c r="L252" s="32"/>
      <c r="M252" s="148"/>
      <c r="N252" s="149"/>
      <c r="O252" s="52"/>
      <c r="P252" s="52"/>
      <c r="Q252" s="52"/>
      <c r="R252" s="52"/>
      <c r="S252" s="52"/>
      <c r="T252" s="53"/>
      <c r="U252" s="187"/>
      <c r="V252" s="187"/>
      <c r="W252" s="187"/>
      <c r="X252" s="187"/>
      <c r="Y252" s="187"/>
      <c r="Z252" s="187"/>
      <c r="AA252" s="187"/>
      <c r="AB252" s="187"/>
      <c r="AC252" s="187"/>
      <c r="AD252" s="187"/>
      <c r="AE252" s="187"/>
      <c r="AT252" s="16" t="s">
        <v>123</v>
      </c>
      <c r="AU252" s="16" t="s">
        <v>76</v>
      </c>
    </row>
    <row r="253" spans="1:65" s="2" customFormat="1">
      <c r="A253" s="187"/>
      <c r="B253" s="32"/>
      <c r="C253" s="187"/>
      <c r="D253" s="150" t="s">
        <v>125</v>
      </c>
      <c r="E253" s="187"/>
      <c r="F253" s="151" t="s">
        <v>528</v>
      </c>
      <c r="G253" s="187"/>
      <c r="H253" s="187"/>
      <c r="I253" s="147"/>
      <c r="J253" s="187"/>
      <c r="K253" s="187"/>
      <c r="L253" s="32"/>
      <c r="M253" s="148"/>
      <c r="N253" s="149"/>
      <c r="O253" s="52"/>
      <c r="P253" s="52"/>
      <c r="Q253" s="52"/>
      <c r="R253" s="52"/>
      <c r="S253" s="52"/>
      <c r="T253" s="53"/>
      <c r="U253" s="187"/>
      <c r="V253" s="187"/>
      <c r="W253" s="187"/>
      <c r="X253" s="187"/>
      <c r="Y253" s="187"/>
      <c r="Z253" s="187"/>
      <c r="AA253" s="187"/>
      <c r="AB253" s="187"/>
      <c r="AC253" s="187"/>
      <c r="AD253" s="187"/>
      <c r="AE253" s="187"/>
      <c r="AT253" s="16" t="s">
        <v>125</v>
      </c>
      <c r="AU253" s="16" t="s">
        <v>76</v>
      </c>
    </row>
    <row r="254" spans="1:65" s="2" customFormat="1" ht="19.5">
      <c r="A254" s="187"/>
      <c r="B254" s="32"/>
      <c r="C254" s="187"/>
      <c r="D254" s="145" t="s">
        <v>529</v>
      </c>
      <c r="E254" s="187"/>
      <c r="F254" s="170" t="s">
        <v>530</v>
      </c>
      <c r="G254" s="187"/>
      <c r="H254" s="187"/>
      <c r="I254" s="147"/>
      <c r="J254" s="187"/>
      <c r="K254" s="187"/>
      <c r="L254" s="32"/>
      <c r="M254" s="148"/>
      <c r="N254" s="149"/>
      <c r="O254" s="52"/>
      <c r="P254" s="52"/>
      <c r="Q254" s="52"/>
      <c r="R254" s="52"/>
      <c r="S254" s="52"/>
      <c r="T254" s="53"/>
      <c r="U254" s="187"/>
      <c r="V254" s="187"/>
      <c r="W254" s="187"/>
      <c r="X254" s="187"/>
      <c r="Y254" s="187"/>
      <c r="Z254" s="187"/>
      <c r="AA254" s="187"/>
      <c r="AB254" s="187"/>
      <c r="AC254" s="187"/>
      <c r="AD254" s="187"/>
      <c r="AE254" s="187"/>
      <c r="AT254" s="16" t="s">
        <v>529</v>
      </c>
      <c r="AU254" s="16" t="s">
        <v>76</v>
      </c>
    </row>
    <row r="255" spans="1:65" s="2" customFormat="1" ht="24.2" customHeight="1">
      <c r="A255" s="187"/>
      <c r="B255" s="131"/>
      <c r="C255" s="160" t="s">
        <v>438</v>
      </c>
      <c r="D255" s="160" t="s">
        <v>381</v>
      </c>
      <c r="E255" s="161" t="s">
        <v>532</v>
      </c>
      <c r="F255" s="162" t="s">
        <v>533</v>
      </c>
      <c r="G255" s="163" t="s">
        <v>119</v>
      </c>
      <c r="H255" s="164">
        <v>17.71</v>
      </c>
      <c r="I255" s="165"/>
      <c r="J255" s="166">
        <f>ROUND(I255*H255,2)</f>
        <v>0</v>
      </c>
      <c r="K255" s="162" t="s">
        <v>3</v>
      </c>
      <c r="L255" s="167"/>
      <c r="M255" s="168" t="s">
        <v>3</v>
      </c>
      <c r="N255" s="169" t="s">
        <v>40</v>
      </c>
      <c r="O255" s="52"/>
      <c r="P255" s="141">
        <f>O255*H255</f>
        <v>0</v>
      </c>
      <c r="Q255" s="141">
        <v>2.1999999999999999E-2</v>
      </c>
      <c r="R255" s="141">
        <f>Q255*H255</f>
        <v>0.38962000000000002</v>
      </c>
      <c r="S255" s="141">
        <v>0</v>
      </c>
      <c r="T255" s="142">
        <f>S255*H255</f>
        <v>0</v>
      </c>
      <c r="U255" s="187"/>
      <c r="V255" s="187"/>
      <c r="W255" s="187"/>
      <c r="X255" s="187"/>
      <c r="Y255" s="187"/>
      <c r="Z255" s="187"/>
      <c r="AA255" s="187"/>
      <c r="AB255" s="187"/>
      <c r="AC255" s="187"/>
      <c r="AD255" s="187"/>
      <c r="AE255" s="187"/>
      <c r="AR255" s="143" t="s">
        <v>323</v>
      </c>
      <c r="AT255" s="143" t="s">
        <v>381</v>
      </c>
      <c r="AU255" s="143" t="s">
        <v>76</v>
      </c>
      <c r="AY255" s="16" t="s">
        <v>113</v>
      </c>
      <c r="BE255" s="144">
        <f>IF(N255="základní",J255,0)</f>
        <v>0</v>
      </c>
      <c r="BF255" s="144">
        <f>IF(N255="snížená",J255,0)</f>
        <v>0</v>
      </c>
      <c r="BG255" s="144">
        <f>IF(N255="zákl. přenesená",J255,0)</f>
        <v>0</v>
      </c>
      <c r="BH255" s="144">
        <f>IF(N255="sníž. přenesená",J255,0)</f>
        <v>0</v>
      </c>
      <c r="BI255" s="144">
        <f>IF(N255="nulová",J255,0)</f>
        <v>0</v>
      </c>
      <c r="BJ255" s="16" t="s">
        <v>74</v>
      </c>
      <c r="BK255" s="144">
        <f>ROUND(I255*H255,2)</f>
        <v>0</v>
      </c>
      <c r="BL255" s="16" t="s">
        <v>207</v>
      </c>
      <c r="BM255" s="143" t="s">
        <v>534</v>
      </c>
    </row>
    <row r="256" spans="1:65" s="2" customFormat="1" ht="19.5">
      <c r="A256" s="187"/>
      <c r="B256" s="32"/>
      <c r="C256" s="187"/>
      <c r="D256" s="145" t="s">
        <v>123</v>
      </c>
      <c r="E256" s="187"/>
      <c r="F256" s="146" t="s">
        <v>533</v>
      </c>
      <c r="G256" s="187"/>
      <c r="H256" s="187"/>
      <c r="I256" s="147"/>
      <c r="J256" s="187"/>
      <c r="K256" s="187"/>
      <c r="L256" s="32"/>
      <c r="M256" s="148"/>
      <c r="N256" s="149"/>
      <c r="O256" s="52"/>
      <c r="P256" s="52"/>
      <c r="Q256" s="52"/>
      <c r="R256" s="52"/>
      <c r="S256" s="52"/>
      <c r="T256" s="53"/>
      <c r="U256" s="187"/>
      <c r="V256" s="187"/>
      <c r="W256" s="187"/>
      <c r="X256" s="187"/>
      <c r="Y256" s="187"/>
      <c r="Z256" s="187"/>
      <c r="AA256" s="187"/>
      <c r="AB256" s="187"/>
      <c r="AC256" s="187"/>
      <c r="AD256" s="187"/>
      <c r="AE256" s="187"/>
      <c r="AT256" s="16" t="s">
        <v>123</v>
      </c>
      <c r="AU256" s="16" t="s">
        <v>76</v>
      </c>
    </row>
    <row r="257" spans="1:65" s="13" customFormat="1">
      <c r="B257" s="152"/>
      <c r="D257" s="145" t="s">
        <v>127</v>
      </c>
      <c r="F257" s="154" t="s">
        <v>753</v>
      </c>
      <c r="H257" s="155">
        <v>17.71</v>
      </c>
      <c r="I257" s="156"/>
      <c r="L257" s="152"/>
      <c r="M257" s="157"/>
      <c r="N257" s="158"/>
      <c r="O257" s="158"/>
      <c r="P257" s="158"/>
      <c r="Q257" s="158"/>
      <c r="R257" s="158"/>
      <c r="S257" s="158"/>
      <c r="T257" s="159"/>
      <c r="AT257" s="153" t="s">
        <v>127</v>
      </c>
      <c r="AU257" s="153" t="s">
        <v>76</v>
      </c>
      <c r="AV257" s="13" t="s">
        <v>76</v>
      </c>
      <c r="AW257" s="13" t="s">
        <v>4</v>
      </c>
      <c r="AX257" s="13" t="s">
        <v>74</v>
      </c>
      <c r="AY257" s="153" t="s">
        <v>113</v>
      </c>
    </row>
    <row r="258" spans="1:65" s="2" customFormat="1" ht="24.2" customHeight="1">
      <c r="A258" s="187"/>
      <c r="B258" s="131"/>
      <c r="C258" s="132" t="s">
        <v>446</v>
      </c>
      <c r="D258" s="132" t="s">
        <v>116</v>
      </c>
      <c r="E258" s="133" t="s">
        <v>537</v>
      </c>
      <c r="F258" s="134" t="s">
        <v>538</v>
      </c>
      <c r="G258" s="135" t="s">
        <v>119</v>
      </c>
      <c r="H258" s="136">
        <v>15.4</v>
      </c>
      <c r="I258" s="137"/>
      <c r="J258" s="138">
        <f>ROUND(I258*H258,2)</f>
        <v>0</v>
      </c>
      <c r="K258" s="134" t="s">
        <v>120</v>
      </c>
      <c r="L258" s="32"/>
      <c r="M258" s="139" t="s">
        <v>3</v>
      </c>
      <c r="N258" s="140" t="s">
        <v>40</v>
      </c>
      <c r="O258" s="52"/>
      <c r="P258" s="141">
        <f>O258*H258</f>
        <v>0</v>
      </c>
      <c r="Q258" s="141">
        <v>1.5E-3</v>
      </c>
      <c r="R258" s="141">
        <f>Q258*H258</f>
        <v>2.3100000000000002E-2</v>
      </c>
      <c r="S258" s="141">
        <v>0</v>
      </c>
      <c r="T258" s="142">
        <f>S258*H258</f>
        <v>0</v>
      </c>
      <c r="U258" s="187"/>
      <c r="V258" s="187"/>
      <c r="W258" s="187"/>
      <c r="X258" s="187"/>
      <c r="Y258" s="187"/>
      <c r="Z258" s="187"/>
      <c r="AA258" s="187"/>
      <c r="AB258" s="187"/>
      <c r="AC258" s="187"/>
      <c r="AD258" s="187"/>
      <c r="AE258" s="187"/>
      <c r="AR258" s="143" t="s">
        <v>207</v>
      </c>
      <c r="AT258" s="143" t="s">
        <v>116</v>
      </c>
      <c r="AU258" s="143" t="s">
        <v>76</v>
      </c>
      <c r="AY258" s="16" t="s">
        <v>113</v>
      </c>
      <c r="BE258" s="144">
        <f>IF(N258="základní",J258,0)</f>
        <v>0</v>
      </c>
      <c r="BF258" s="144">
        <f>IF(N258="snížená",J258,0)</f>
        <v>0</v>
      </c>
      <c r="BG258" s="144">
        <f>IF(N258="zákl. přenesená",J258,0)</f>
        <v>0</v>
      </c>
      <c r="BH258" s="144">
        <f>IF(N258="sníž. přenesená",J258,0)</f>
        <v>0</v>
      </c>
      <c r="BI258" s="144">
        <f>IF(N258="nulová",J258,0)</f>
        <v>0</v>
      </c>
      <c r="BJ258" s="16" t="s">
        <v>74</v>
      </c>
      <c r="BK258" s="144">
        <f>ROUND(I258*H258,2)</f>
        <v>0</v>
      </c>
      <c r="BL258" s="16" t="s">
        <v>207</v>
      </c>
      <c r="BM258" s="143" t="s">
        <v>539</v>
      </c>
    </row>
    <row r="259" spans="1:65" s="2" customFormat="1">
      <c r="A259" s="187"/>
      <c r="B259" s="32"/>
      <c r="C259" s="187"/>
      <c r="D259" s="145" t="s">
        <v>123</v>
      </c>
      <c r="E259" s="187"/>
      <c r="F259" s="146" t="s">
        <v>540</v>
      </c>
      <c r="G259" s="187"/>
      <c r="H259" s="187"/>
      <c r="I259" s="147"/>
      <c r="J259" s="187"/>
      <c r="K259" s="187"/>
      <c r="L259" s="32"/>
      <c r="M259" s="148"/>
      <c r="N259" s="149"/>
      <c r="O259" s="52"/>
      <c r="P259" s="52"/>
      <c r="Q259" s="52"/>
      <c r="R259" s="52"/>
      <c r="S259" s="52"/>
      <c r="T259" s="53"/>
      <c r="U259" s="187"/>
      <c r="V259" s="187"/>
      <c r="W259" s="187"/>
      <c r="X259" s="187"/>
      <c r="Y259" s="187"/>
      <c r="Z259" s="187"/>
      <c r="AA259" s="187"/>
      <c r="AB259" s="187"/>
      <c r="AC259" s="187"/>
      <c r="AD259" s="187"/>
      <c r="AE259" s="187"/>
      <c r="AT259" s="16" t="s">
        <v>123</v>
      </c>
      <c r="AU259" s="16" t="s">
        <v>76</v>
      </c>
    </row>
    <row r="260" spans="1:65" s="2" customFormat="1">
      <c r="A260" s="187"/>
      <c r="B260" s="32"/>
      <c r="C260" s="187"/>
      <c r="D260" s="150" t="s">
        <v>125</v>
      </c>
      <c r="E260" s="187"/>
      <c r="F260" s="151" t="s">
        <v>541</v>
      </c>
      <c r="G260" s="187"/>
      <c r="H260" s="187"/>
      <c r="I260" s="147"/>
      <c r="J260" s="187"/>
      <c r="K260" s="187"/>
      <c r="L260" s="32"/>
      <c r="M260" s="148"/>
      <c r="N260" s="149"/>
      <c r="O260" s="52"/>
      <c r="P260" s="52"/>
      <c r="Q260" s="52"/>
      <c r="R260" s="52"/>
      <c r="S260" s="52"/>
      <c r="T260" s="53"/>
      <c r="U260" s="187"/>
      <c r="V260" s="187"/>
      <c r="W260" s="187"/>
      <c r="X260" s="187"/>
      <c r="Y260" s="187"/>
      <c r="Z260" s="187"/>
      <c r="AA260" s="187"/>
      <c r="AB260" s="187"/>
      <c r="AC260" s="187"/>
      <c r="AD260" s="187"/>
      <c r="AE260" s="187"/>
      <c r="AT260" s="16" t="s">
        <v>125</v>
      </c>
      <c r="AU260" s="16" t="s">
        <v>76</v>
      </c>
    </row>
    <row r="261" spans="1:65" s="2" customFormat="1" ht="16.5" customHeight="1">
      <c r="A261" s="187"/>
      <c r="B261" s="131"/>
      <c r="C261" s="132" t="s">
        <v>452</v>
      </c>
      <c r="D261" s="132" t="s">
        <v>116</v>
      </c>
      <c r="E261" s="133" t="s">
        <v>543</v>
      </c>
      <c r="F261" s="134" t="s">
        <v>544</v>
      </c>
      <c r="G261" s="135" t="s">
        <v>277</v>
      </c>
      <c r="H261" s="136">
        <v>13.7</v>
      </c>
      <c r="I261" s="137"/>
      <c r="J261" s="138">
        <f>ROUND(I261*H261,2)</f>
        <v>0</v>
      </c>
      <c r="K261" s="134" t="s">
        <v>120</v>
      </c>
      <c r="L261" s="32"/>
      <c r="M261" s="139" t="s">
        <v>3</v>
      </c>
      <c r="N261" s="140" t="s">
        <v>40</v>
      </c>
      <c r="O261" s="52"/>
      <c r="P261" s="141">
        <f>O261*H261</f>
        <v>0</v>
      </c>
      <c r="Q261" s="141">
        <v>9.0000000000000006E-5</v>
      </c>
      <c r="R261" s="141">
        <f>Q261*H261</f>
        <v>1.2329999999999999E-3</v>
      </c>
      <c r="S261" s="141">
        <v>0</v>
      </c>
      <c r="T261" s="142">
        <f>S261*H261</f>
        <v>0</v>
      </c>
      <c r="U261" s="187"/>
      <c r="V261" s="187"/>
      <c r="W261" s="187"/>
      <c r="X261" s="187"/>
      <c r="Y261" s="187"/>
      <c r="Z261" s="187"/>
      <c r="AA261" s="187"/>
      <c r="AB261" s="187"/>
      <c r="AC261" s="187"/>
      <c r="AD261" s="187"/>
      <c r="AE261" s="187"/>
      <c r="AR261" s="143" t="s">
        <v>207</v>
      </c>
      <c r="AT261" s="143" t="s">
        <v>116</v>
      </c>
      <c r="AU261" s="143" t="s">
        <v>76</v>
      </c>
      <c r="AY261" s="16" t="s">
        <v>113</v>
      </c>
      <c r="BE261" s="144">
        <f>IF(N261="základní",J261,0)</f>
        <v>0</v>
      </c>
      <c r="BF261" s="144">
        <f>IF(N261="snížená",J261,0)</f>
        <v>0</v>
      </c>
      <c r="BG261" s="144">
        <f>IF(N261="zákl. přenesená",J261,0)</f>
        <v>0</v>
      </c>
      <c r="BH261" s="144">
        <f>IF(N261="sníž. přenesená",J261,0)</f>
        <v>0</v>
      </c>
      <c r="BI261" s="144">
        <f>IF(N261="nulová",J261,0)</f>
        <v>0</v>
      </c>
      <c r="BJ261" s="16" t="s">
        <v>74</v>
      </c>
      <c r="BK261" s="144">
        <f>ROUND(I261*H261,2)</f>
        <v>0</v>
      </c>
      <c r="BL261" s="16" t="s">
        <v>207</v>
      </c>
      <c r="BM261" s="143" t="s">
        <v>545</v>
      </c>
    </row>
    <row r="262" spans="1:65" s="2" customFormat="1">
      <c r="A262" s="187"/>
      <c r="B262" s="32"/>
      <c r="C262" s="187"/>
      <c r="D262" s="145" t="s">
        <v>123</v>
      </c>
      <c r="E262" s="187"/>
      <c r="F262" s="146" t="s">
        <v>546</v>
      </c>
      <c r="G262" s="187"/>
      <c r="H262" s="187"/>
      <c r="I262" s="147"/>
      <c r="J262" s="187"/>
      <c r="K262" s="187"/>
      <c r="L262" s="32"/>
      <c r="M262" s="148"/>
      <c r="N262" s="149"/>
      <c r="O262" s="52"/>
      <c r="P262" s="52"/>
      <c r="Q262" s="52"/>
      <c r="R262" s="52"/>
      <c r="S262" s="52"/>
      <c r="T262" s="53"/>
      <c r="U262" s="187"/>
      <c r="V262" s="187"/>
      <c r="W262" s="187"/>
      <c r="X262" s="187"/>
      <c r="Y262" s="187"/>
      <c r="Z262" s="187"/>
      <c r="AA262" s="187"/>
      <c r="AB262" s="187"/>
      <c r="AC262" s="187"/>
      <c r="AD262" s="187"/>
      <c r="AE262" s="187"/>
      <c r="AT262" s="16" t="s">
        <v>123</v>
      </c>
      <c r="AU262" s="16" t="s">
        <v>76</v>
      </c>
    </row>
    <row r="263" spans="1:65" s="2" customFormat="1">
      <c r="A263" s="187"/>
      <c r="B263" s="32"/>
      <c r="C263" s="187"/>
      <c r="D263" s="150" t="s">
        <v>125</v>
      </c>
      <c r="E263" s="187"/>
      <c r="F263" s="151" t="s">
        <v>547</v>
      </c>
      <c r="G263" s="187"/>
      <c r="H263" s="187"/>
      <c r="I263" s="147"/>
      <c r="J263" s="187"/>
      <c r="K263" s="187"/>
      <c r="L263" s="32"/>
      <c r="M263" s="148"/>
      <c r="N263" s="149"/>
      <c r="O263" s="52"/>
      <c r="P263" s="52"/>
      <c r="Q263" s="52"/>
      <c r="R263" s="52"/>
      <c r="S263" s="52"/>
      <c r="T263" s="53"/>
      <c r="U263" s="187"/>
      <c r="V263" s="187"/>
      <c r="W263" s="187"/>
      <c r="X263" s="187"/>
      <c r="Y263" s="187"/>
      <c r="Z263" s="187"/>
      <c r="AA263" s="187"/>
      <c r="AB263" s="187"/>
      <c r="AC263" s="187"/>
      <c r="AD263" s="187"/>
      <c r="AE263" s="187"/>
      <c r="AT263" s="16" t="s">
        <v>125</v>
      </c>
      <c r="AU263" s="16" t="s">
        <v>76</v>
      </c>
    </row>
    <row r="264" spans="1:65" s="13" customFormat="1">
      <c r="B264" s="152"/>
      <c r="D264" s="145" t="s">
        <v>127</v>
      </c>
      <c r="E264" s="153" t="s">
        <v>3</v>
      </c>
      <c r="F264" s="154" t="s">
        <v>754</v>
      </c>
      <c r="H264" s="155">
        <v>13.7</v>
      </c>
      <c r="I264" s="156"/>
      <c r="L264" s="152"/>
      <c r="M264" s="157"/>
      <c r="N264" s="158"/>
      <c r="O264" s="158"/>
      <c r="P264" s="158"/>
      <c r="Q264" s="158"/>
      <c r="R264" s="158"/>
      <c r="S264" s="158"/>
      <c r="T264" s="159"/>
      <c r="AT264" s="153" t="s">
        <v>127</v>
      </c>
      <c r="AU264" s="153" t="s">
        <v>76</v>
      </c>
      <c r="AV264" s="13" t="s">
        <v>76</v>
      </c>
      <c r="AW264" s="13" t="s">
        <v>31</v>
      </c>
      <c r="AX264" s="13" t="s">
        <v>74</v>
      </c>
      <c r="AY264" s="153" t="s">
        <v>113</v>
      </c>
    </row>
    <row r="265" spans="1:65" s="2" customFormat="1" ht="24.2" customHeight="1">
      <c r="A265" s="187"/>
      <c r="B265" s="131"/>
      <c r="C265" s="132" t="s">
        <v>458</v>
      </c>
      <c r="D265" s="132" t="s">
        <v>116</v>
      </c>
      <c r="E265" s="133" t="s">
        <v>550</v>
      </c>
      <c r="F265" s="134" t="s">
        <v>551</v>
      </c>
      <c r="G265" s="135" t="s">
        <v>172</v>
      </c>
      <c r="H265" s="136">
        <v>0.628</v>
      </c>
      <c r="I265" s="137"/>
      <c r="J265" s="138">
        <f>ROUND(I265*H265,2)</f>
        <v>0</v>
      </c>
      <c r="K265" s="134" t="s">
        <v>120</v>
      </c>
      <c r="L265" s="32"/>
      <c r="M265" s="139" t="s">
        <v>3</v>
      </c>
      <c r="N265" s="140" t="s">
        <v>40</v>
      </c>
      <c r="O265" s="52"/>
      <c r="P265" s="141">
        <f>O265*H265</f>
        <v>0</v>
      </c>
      <c r="Q265" s="141">
        <v>0</v>
      </c>
      <c r="R265" s="141">
        <f>Q265*H265</f>
        <v>0</v>
      </c>
      <c r="S265" s="141">
        <v>0</v>
      </c>
      <c r="T265" s="142">
        <f>S265*H265</f>
        <v>0</v>
      </c>
      <c r="U265" s="187"/>
      <c r="V265" s="187"/>
      <c r="W265" s="187"/>
      <c r="X265" s="187"/>
      <c r="Y265" s="187"/>
      <c r="Z265" s="187"/>
      <c r="AA265" s="187"/>
      <c r="AB265" s="187"/>
      <c r="AC265" s="187"/>
      <c r="AD265" s="187"/>
      <c r="AE265" s="187"/>
      <c r="AR265" s="143" t="s">
        <v>207</v>
      </c>
      <c r="AT265" s="143" t="s">
        <v>116</v>
      </c>
      <c r="AU265" s="143" t="s">
        <v>76</v>
      </c>
      <c r="AY265" s="16" t="s">
        <v>113</v>
      </c>
      <c r="BE265" s="144">
        <f>IF(N265="základní",J265,0)</f>
        <v>0</v>
      </c>
      <c r="BF265" s="144">
        <f>IF(N265="snížená",J265,0)</f>
        <v>0</v>
      </c>
      <c r="BG265" s="144">
        <f>IF(N265="zákl. přenesená",J265,0)</f>
        <v>0</v>
      </c>
      <c r="BH265" s="144">
        <f>IF(N265="sníž. přenesená",J265,0)</f>
        <v>0</v>
      </c>
      <c r="BI265" s="144">
        <f>IF(N265="nulová",J265,0)</f>
        <v>0</v>
      </c>
      <c r="BJ265" s="16" t="s">
        <v>74</v>
      </c>
      <c r="BK265" s="144">
        <f>ROUND(I265*H265,2)</f>
        <v>0</v>
      </c>
      <c r="BL265" s="16" t="s">
        <v>207</v>
      </c>
      <c r="BM265" s="143" t="s">
        <v>552</v>
      </c>
    </row>
    <row r="266" spans="1:65" s="2" customFormat="1" ht="29.25">
      <c r="A266" s="187"/>
      <c r="B266" s="32"/>
      <c r="C266" s="187"/>
      <c r="D266" s="145" t="s">
        <v>123</v>
      </c>
      <c r="E266" s="187"/>
      <c r="F266" s="146" t="s">
        <v>553</v>
      </c>
      <c r="G266" s="187"/>
      <c r="H266" s="187"/>
      <c r="I266" s="147"/>
      <c r="J266" s="187"/>
      <c r="K266" s="187"/>
      <c r="L266" s="32"/>
      <c r="M266" s="148"/>
      <c r="N266" s="149"/>
      <c r="O266" s="52"/>
      <c r="P266" s="52"/>
      <c r="Q266" s="52"/>
      <c r="R266" s="52"/>
      <c r="S266" s="52"/>
      <c r="T266" s="53"/>
      <c r="U266" s="187"/>
      <c r="V266" s="187"/>
      <c r="W266" s="187"/>
      <c r="X266" s="187"/>
      <c r="Y266" s="187"/>
      <c r="Z266" s="187"/>
      <c r="AA266" s="187"/>
      <c r="AB266" s="187"/>
      <c r="AC266" s="187"/>
      <c r="AD266" s="187"/>
      <c r="AE266" s="187"/>
      <c r="AT266" s="16" t="s">
        <v>123</v>
      </c>
      <c r="AU266" s="16" t="s">
        <v>76</v>
      </c>
    </row>
    <row r="267" spans="1:65" s="2" customFormat="1">
      <c r="A267" s="187"/>
      <c r="B267" s="32"/>
      <c r="C267" s="187"/>
      <c r="D267" s="150" t="s">
        <v>125</v>
      </c>
      <c r="E267" s="187"/>
      <c r="F267" s="151" t="s">
        <v>554</v>
      </c>
      <c r="G267" s="187"/>
      <c r="H267" s="187"/>
      <c r="I267" s="147"/>
      <c r="J267" s="187"/>
      <c r="K267" s="187"/>
      <c r="L267" s="32"/>
      <c r="M267" s="148"/>
      <c r="N267" s="149"/>
      <c r="O267" s="52"/>
      <c r="P267" s="52"/>
      <c r="Q267" s="52"/>
      <c r="R267" s="52"/>
      <c r="S267" s="52"/>
      <c r="T267" s="53"/>
      <c r="U267" s="187"/>
      <c r="V267" s="187"/>
      <c r="W267" s="187"/>
      <c r="X267" s="187"/>
      <c r="Y267" s="187"/>
      <c r="Z267" s="187"/>
      <c r="AA267" s="187"/>
      <c r="AB267" s="187"/>
      <c r="AC267" s="187"/>
      <c r="AD267" s="187"/>
      <c r="AE267" s="187"/>
      <c r="AT267" s="16" t="s">
        <v>125</v>
      </c>
      <c r="AU267" s="16" t="s">
        <v>76</v>
      </c>
    </row>
    <row r="268" spans="1:65" s="2" customFormat="1" ht="33" customHeight="1">
      <c r="A268" s="187"/>
      <c r="B268" s="131"/>
      <c r="C268" s="132" t="s">
        <v>464</v>
      </c>
      <c r="D268" s="132" t="s">
        <v>116</v>
      </c>
      <c r="E268" s="133" t="s">
        <v>556</v>
      </c>
      <c r="F268" s="134" t="s">
        <v>557</v>
      </c>
      <c r="G268" s="135" t="s">
        <v>172</v>
      </c>
      <c r="H268" s="136">
        <v>0.628</v>
      </c>
      <c r="I268" s="137"/>
      <c r="J268" s="138">
        <f>ROUND(I268*H268,2)</f>
        <v>0</v>
      </c>
      <c r="K268" s="134" t="s">
        <v>120</v>
      </c>
      <c r="L268" s="32"/>
      <c r="M268" s="139" t="s">
        <v>3</v>
      </c>
      <c r="N268" s="140" t="s">
        <v>40</v>
      </c>
      <c r="O268" s="52"/>
      <c r="P268" s="141">
        <f>O268*H268</f>
        <v>0</v>
      </c>
      <c r="Q268" s="141">
        <v>0</v>
      </c>
      <c r="R268" s="141">
        <f>Q268*H268</f>
        <v>0</v>
      </c>
      <c r="S268" s="141">
        <v>0</v>
      </c>
      <c r="T268" s="142">
        <f>S268*H268</f>
        <v>0</v>
      </c>
      <c r="U268" s="187"/>
      <c r="V268" s="187"/>
      <c r="W268" s="187"/>
      <c r="X268" s="187"/>
      <c r="Y268" s="187"/>
      <c r="Z268" s="187"/>
      <c r="AA268" s="187"/>
      <c r="AB268" s="187"/>
      <c r="AC268" s="187"/>
      <c r="AD268" s="187"/>
      <c r="AE268" s="187"/>
      <c r="AR268" s="143" t="s">
        <v>207</v>
      </c>
      <c r="AT268" s="143" t="s">
        <v>116</v>
      </c>
      <c r="AU268" s="143" t="s">
        <v>76</v>
      </c>
      <c r="AY268" s="16" t="s">
        <v>113</v>
      </c>
      <c r="BE268" s="144">
        <f>IF(N268="základní",J268,0)</f>
        <v>0</v>
      </c>
      <c r="BF268" s="144">
        <f>IF(N268="snížená",J268,0)</f>
        <v>0</v>
      </c>
      <c r="BG268" s="144">
        <f>IF(N268="zákl. přenesená",J268,0)</f>
        <v>0</v>
      </c>
      <c r="BH268" s="144">
        <f>IF(N268="sníž. přenesená",J268,0)</f>
        <v>0</v>
      </c>
      <c r="BI268" s="144">
        <f>IF(N268="nulová",J268,0)</f>
        <v>0</v>
      </c>
      <c r="BJ268" s="16" t="s">
        <v>74</v>
      </c>
      <c r="BK268" s="144">
        <f>ROUND(I268*H268,2)</f>
        <v>0</v>
      </c>
      <c r="BL268" s="16" t="s">
        <v>207</v>
      </c>
      <c r="BM268" s="143" t="s">
        <v>558</v>
      </c>
    </row>
    <row r="269" spans="1:65" s="2" customFormat="1" ht="48.75">
      <c r="A269" s="187"/>
      <c r="B269" s="32"/>
      <c r="C269" s="187"/>
      <c r="D269" s="145" t="s">
        <v>123</v>
      </c>
      <c r="E269" s="187"/>
      <c r="F269" s="146" t="s">
        <v>559</v>
      </c>
      <c r="G269" s="187"/>
      <c r="H269" s="187"/>
      <c r="I269" s="147"/>
      <c r="J269" s="187"/>
      <c r="K269" s="187"/>
      <c r="L269" s="32"/>
      <c r="M269" s="148"/>
      <c r="N269" s="149"/>
      <c r="O269" s="52"/>
      <c r="P269" s="52"/>
      <c r="Q269" s="52"/>
      <c r="R269" s="52"/>
      <c r="S269" s="52"/>
      <c r="T269" s="53"/>
      <c r="U269" s="187"/>
      <c r="V269" s="187"/>
      <c r="W269" s="187"/>
      <c r="X269" s="187"/>
      <c r="Y269" s="187"/>
      <c r="Z269" s="187"/>
      <c r="AA269" s="187"/>
      <c r="AB269" s="187"/>
      <c r="AC269" s="187"/>
      <c r="AD269" s="187"/>
      <c r="AE269" s="187"/>
      <c r="AT269" s="16" t="s">
        <v>123</v>
      </c>
      <c r="AU269" s="16" t="s">
        <v>76</v>
      </c>
    </row>
    <row r="270" spans="1:65" s="2" customFormat="1">
      <c r="A270" s="187"/>
      <c r="B270" s="32"/>
      <c r="C270" s="187"/>
      <c r="D270" s="150" t="s">
        <v>125</v>
      </c>
      <c r="E270" s="187"/>
      <c r="F270" s="151" t="s">
        <v>560</v>
      </c>
      <c r="G270" s="187"/>
      <c r="H270" s="187"/>
      <c r="I270" s="147"/>
      <c r="J270" s="187"/>
      <c r="K270" s="187"/>
      <c r="L270" s="32"/>
      <c r="M270" s="148"/>
      <c r="N270" s="149"/>
      <c r="O270" s="52"/>
      <c r="P270" s="52"/>
      <c r="Q270" s="52"/>
      <c r="R270" s="52"/>
      <c r="S270" s="52"/>
      <c r="T270" s="53"/>
      <c r="U270" s="187"/>
      <c r="V270" s="187"/>
      <c r="W270" s="187"/>
      <c r="X270" s="187"/>
      <c r="Y270" s="187"/>
      <c r="Z270" s="187"/>
      <c r="AA270" s="187"/>
      <c r="AB270" s="187"/>
      <c r="AC270" s="187"/>
      <c r="AD270" s="187"/>
      <c r="AE270" s="187"/>
      <c r="AT270" s="16" t="s">
        <v>125</v>
      </c>
      <c r="AU270" s="16" t="s">
        <v>76</v>
      </c>
    </row>
    <row r="271" spans="1:65" s="12" customFormat="1" ht="22.9" customHeight="1">
      <c r="B271" s="118"/>
      <c r="D271" s="119" t="s">
        <v>68</v>
      </c>
      <c r="E271" s="129" t="s">
        <v>561</v>
      </c>
      <c r="F271" s="129" t="s">
        <v>562</v>
      </c>
      <c r="I271" s="121"/>
      <c r="J271" s="130">
        <f>BK271</f>
        <v>0</v>
      </c>
      <c r="L271" s="118"/>
      <c r="M271" s="123"/>
      <c r="N271" s="124"/>
      <c r="O271" s="124"/>
      <c r="P271" s="125">
        <f>SUM(P272:P314)</f>
        <v>0</v>
      </c>
      <c r="Q271" s="124"/>
      <c r="R271" s="125">
        <f>SUM(R272:R314)</f>
        <v>1.01762328</v>
      </c>
      <c r="S271" s="124"/>
      <c r="T271" s="126">
        <f>SUM(T272:T314)</f>
        <v>0</v>
      </c>
      <c r="AR271" s="119" t="s">
        <v>76</v>
      </c>
      <c r="AT271" s="127" t="s">
        <v>68</v>
      </c>
      <c r="AU271" s="127" t="s">
        <v>74</v>
      </c>
      <c r="AY271" s="119" t="s">
        <v>113</v>
      </c>
      <c r="BK271" s="128">
        <f>SUM(BK272:BK314)</f>
        <v>0</v>
      </c>
    </row>
    <row r="272" spans="1:65" s="2" customFormat="1" ht="16.5" customHeight="1">
      <c r="A272" s="187"/>
      <c r="B272" s="131"/>
      <c r="C272" s="132" t="s">
        <v>472</v>
      </c>
      <c r="D272" s="132" t="s">
        <v>116</v>
      </c>
      <c r="E272" s="133" t="s">
        <v>564</v>
      </c>
      <c r="F272" s="134" t="s">
        <v>565</v>
      </c>
      <c r="G272" s="135" t="s">
        <v>119</v>
      </c>
      <c r="H272" s="136">
        <v>27.466000000000001</v>
      </c>
      <c r="I272" s="137"/>
      <c r="J272" s="138">
        <f>ROUND(I272*H272,2)</f>
        <v>0</v>
      </c>
      <c r="K272" s="134" t="s">
        <v>120</v>
      </c>
      <c r="L272" s="32"/>
      <c r="M272" s="139" t="s">
        <v>3</v>
      </c>
      <c r="N272" s="140" t="s">
        <v>40</v>
      </c>
      <c r="O272" s="52"/>
      <c r="P272" s="141">
        <f>O272*H272</f>
        <v>0</v>
      </c>
      <c r="Q272" s="141">
        <v>0</v>
      </c>
      <c r="R272" s="141">
        <f>Q272*H272</f>
        <v>0</v>
      </c>
      <c r="S272" s="141">
        <v>0</v>
      </c>
      <c r="T272" s="142">
        <f>S272*H272</f>
        <v>0</v>
      </c>
      <c r="U272" s="187"/>
      <c r="V272" s="187"/>
      <c r="W272" s="187"/>
      <c r="X272" s="187"/>
      <c r="Y272" s="187"/>
      <c r="Z272" s="187"/>
      <c r="AA272" s="187"/>
      <c r="AB272" s="187"/>
      <c r="AC272" s="187"/>
      <c r="AD272" s="187"/>
      <c r="AE272" s="187"/>
      <c r="AR272" s="143" t="s">
        <v>207</v>
      </c>
      <c r="AT272" s="143" t="s">
        <v>116</v>
      </c>
      <c r="AU272" s="143" t="s">
        <v>76</v>
      </c>
      <c r="AY272" s="16" t="s">
        <v>113</v>
      </c>
      <c r="BE272" s="144">
        <f>IF(N272="základní",J272,0)</f>
        <v>0</v>
      </c>
      <c r="BF272" s="144">
        <f>IF(N272="snížená",J272,0)</f>
        <v>0</v>
      </c>
      <c r="BG272" s="144">
        <f>IF(N272="zákl. přenesená",J272,0)</f>
        <v>0</v>
      </c>
      <c r="BH272" s="144">
        <f>IF(N272="sníž. přenesená",J272,0)</f>
        <v>0</v>
      </c>
      <c r="BI272" s="144">
        <f>IF(N272="nulová",J272,0)</f>
        <v>0</v>
      </c>
      <c r="BJ272" s="16" t="s">
        <v>74</v>
      </c>
      <c r="BK272" s="144">
        <f>ROUND(I272*H272,2)</f>
        <v>0</v>
      </c>
      <c r="BL272" s="16" t="s">
        <v>207</v>
      </c>
      <c r="BM272" s="143" t="s">
        <v>566</v>
      </c>
    </row>
    <row r="273" spans="1:65" s="2" customFormat="1" ht="19.5">
      <c r="A273" s="187"/>
      <c r="B273" s="32"/>
      <c r="C273" s="187"/>
      <c r="D273" s="145" t="s">
        <v>123</v>
      </c>
      <c r="E273" s="187"/>
      <c r="F273" s="146" t="s">
        <v>567</v>
      </c>
      <c r="G273" s="187"/>
      <c r="H273" s="187"/>
      <c r="I273" s="147"/>
      <c r="J273" s="187"/>
      <c r="K273" s="187"/>
      <c r="L273" s="32"/>
      <c r="M273" s="148"/>
      <c r="N273" s="149"/>
      <c r="O273" s="52"/>
      <c r="P273" s="52"/>
      <c r="Q273" s="52"/>
      <c r="R273" s="52"/>
      <c r="S273" s="52"/>
      <c r="T273" s="53"/>
      <c r="U273" s="187"/>
      <c r="V273" s="187"/>
      <c r="W273" s="187"/>
      <c r="X273" s="187"/>
      <c r="Y273" s="187"/>
      <c r="Z273" s="187"/>
      <c r="AA273" s="187"/>
      <c r="AB273" s="187"/>
      <c r="AC273" s="187"/>
      <c r="AD273" s="187"/>
      <c r="AE273" s="187"/>
      <c r="AT273" s="16" t="s">
        <v>123</v>
      </c>
      <c r="AU273" s="16" t="s">
        <v>76</v>
      </c>
    </row>
    <row r="274" spans="1:65" s="2" customFormat="1">
      <c r="A274" s="187"/>
      <c r="B274" s="32"/>
      <c r="C274" s="187"/>
      <c r="D274" s="150" t="s">
        <v>125</v>
      </c>
      <c r="E274" s="187"/>
      <c r="F274" s="151" t="s">
        <v>568</v>
      </c>
      <c r="G274" s="187"/>
      <c r="H274" s="187"/>
      <c r="I274" s="147"/>
      <c r="J274" s="187"/>
      <c r="K274" s="187"/>
      <c r="L274" s="32"/>
      <c r="M274" s="148"/>
      <c r="N274" s="149"/>
      <c r="O274" s="52"/>
      <c r="P274" s="52"/>
      <c r="Q274" s="52"/>
      <c r="R274" s="52"/>
      <c r="S274" s="52"/>
      <c r="T274" s="53"/>
      <c r="U274" s="187"/>
      <c r="V274" s="187"/>
      <c r="W274" s="187"/>
      <c r="X274" s="187"/>
      <c r="Y274" s="187"/>
      <c r="Z274" s="187"/>
      <c r="AA274" s="187"/>
      <c r="AB274" s="187"/>
      <c r="AC274" s="187"/>
      <c r="AD274" s="187"/>
      <c r="AE274" s="187"/>
      <c r="AT274" s="16" t="s">
        <v>125</v>
      </c>
      <c r="AU274" s="16" t="s">
        <v>76</v>
      </c>
    </row>
    <row r="275" spans="1:65" s="13" customFormat="1">
      <c r="B275" s="152"/>
      <c r="D275" s="145" t="s">
        <v>127</v>
      </c>
      <c r="E275" s="153" t="s">
        <v>3</v>
      </c>
      <c r="F275" s="154" t="s">
        <v>746</v>
      </c>
      <c r="H275" s="155">
        <v>27.466000000000001</v>
      </c>
      <c r="I275" s="156"/>
      <c r="L275" s="152"/>
      <c r="M275" s="157"/>
      <c r="N275" s="158"/>
      <c r="O275" s="158"/>
      <c r="P275" s="158"/>
      <c r="Q275" s="158"/>
      <c r="R275" s="158"/>
      <c r="S275" s="158"/>
      <c r="T275" s="159"/>
      <c r="AT275" s="153" t="s">
        <v>127</v>
      </c>
      <c r="AU275" s="153" t="s">
        <v>76</v>
      </c>
      <c r="AV275" s="13" t="s">
        <v>76</v>
      </c>
      <c r="AW275" s="13" t="s">
        <v>31</v>
      </c>
      <c r="AX275" s="13" t="s">
        <v>74</v>
      </c>
      <c r="AY275" s="153" t="s">
        <v>113</v>
      </c>
    </row>
    <row r="276" spans="1:65" s="2" customFormat="1" ht="16.5" customHeight="1">
      <c r="A276" s="187"/>
      <c r="B276" s="131"/>
      <c r="C276" s="132" t="s">
        <v>478</v>
      </c>
      <c r="D276" s="132" t="s">
        <v>116</v>
      </c>
      <c r="E276" s="133" t="s">
        <v>570</v>
      </c>
      <c r="F276" s="134" t="s">
        <v>571</v>
      </c>
      <c r="G276" s="135" t="s">
        <v>119</v>
      </c>
      <c r="H276" s="136">
        <v>27.466000000000001</v>
      </c>
      <c r="I276" s="137"/>
      <c r="J276" s="138">
        <f>ROUND(I276*H276,2)</f>
        <v>0</v>
      </c>
      <c r="K276" s="134" t="s">
        <v>120</v>
      </c>
      <c r="L276" s="32"/>
      <c r="M276" s="139" t="s">
        <v>3</v>
      </c>
      <c r="N276" s="140" t="s">
        <v>40</v>
      </c>
      <c r="O276" s="52"/>
      <c r="P276" s="141">
        <f>O276*H276</f>
        <v>0</v>
      </c>
      <c r="Q276" s="141">
        <v>2.9999999999999997E-4</v>
      </c>
      <c r="R276" s="141">
        <f>Q276*H276</f>
        <v>8.2398000000000002E-3</v>
      </c>
      <c r="S276" s="141">
        <v>0</v>
      </c>
      <c r="T276" s="142">
        <f>S276*H276</f>
        <v>0</v>
      </c>
      <c r="U276" s="187"/>
      <c r="V276" s="187"/>
      <c r="W276" s="187"/>
      <c r="X276" s="187"/>
      <c r="Y276" s="187"/>
      <c r="Z276" s="187"/>
      <c r="AA276" s="187"/>
      <c r="AB276" s="187"/>
      <c r="AC276" s="187"/>
      <c r="AD276" s="187"/>
      <c r="AE276" s="187"/>
      <c r="AR276" s="143" t="s">
        <v>207</v>
      </c>
      <c r="AT276" s="143" t="s">
        <v>116</v>
      </c>
      <c r="AU276" s="143" t="s">
        <v>76</v>
      </c>
      <c r="AY276" s="16" t="s">
        <v>113</v>
      </c>
      <c r="BE276" s="144">
        <f>IF(N276="základní",J276,0)</f>
        <v>0</v>
      </c>
      <c r="BF276" s="144">
        <f>IF(N276="snížená",J276,0)</f>
        <v>0</v>
      </c>
      <c r="BG276" s="144">
        <f>IF(N276="zákl. přenesená",J276,0)</f>
        <v>0</v>
      </c>
      <c r="BH276" s="144">
        <f>IF(N276="sníž. přenesená",J276,0)</f>
        <v>0</v>
      </c>
      <c r="BI276" s="144">
        <f>IF(N276="nulová",J276,0)</f>
        <v>0</v>
      </c>
      <c r="BJ276" s="16" t="s">
        <v>74</v>
      </c>
      <c r="BK276" s="144">
        <f>ROUND(I276*H276,2)</f>
        <v>0</v>
      </c>
      <c r="BL276" s="16" t="s">
        <v>207</v>
      </c>
      <c r="BM276" s="143" t="s">
        <v>572</v>
      </c>
    </row>
    <row r="277" spans="1:65" s="2" customFormat="1" ht="19.5">
      <c r="A277" s="187"/>
      <c r="B277" s="32"/>
      <c r="C277" s="187"/>
      <c r="D277" s="145" t="s">
        <v>123</v>
      </c>
      <c r="E277" s="187"/>
      <c r="F277" s="146" t="s">
        <v>573</v>
      </c>
      <c r="G277" s="187"/>
      <c r="H277" s="187"/>
      <c r="I277" s="147"/>
      <c r="J277" s="187"/>
      <c r="K277" s="187"/>
      <c r="L277" s="32"/>
      <c r="M277" s="148"/>
      <c r="N277" s="149"/>
      <c r="O277" s="52"/>
      <c r="P277" s="52"/>
      <c r="Q277" s="52"/>
      <c r="R277" s="52"/>
      <c r="S277" s="52"/>
      <c r="T277" s="53"/>
      <c r="U277" s="187"/>
      <c r="V277" s="187"/>
      <c r="W277" s="187"/>
      <c r="X277" s="187"/>
      <c r="Y277" s="187"/>
      <c r="Z277" s="187"/>
      <c r="AA277" s="187"/>
      <c r="AB277" s="187"/>
      <c r="AC277" s="187"/>
      <c r="AD277" s="187"/>
      <c r="AE277" s="187"/>
      <c r="AT277" s="16" t="s">
        <v>123</v>
      </c>
      <c r="AU277" s="16" t="s">
        <v>76</v>
      </c>
    </row>
    <row r="278" spans="1:65" s="2" customFormat="1">
      <c r="A278" s="187"/>
      <c r="B278" s="32"/>
      <c r="C278" s="187"/>
      <c r="D278" s="150" t="s">
        <v>125</v>
      </c>
      <c r="E278" s="187"/>
      <c r="F278" s="151" t="s">
        <v>574</v>
      </c>
      <c r="G278" s="187"/>
      <c r="H278" s="187"/>
      <c r="I278" s="147"/>
      <c r="J278" s="187"/>
      <c r="K278" s="187"/>
      <c r="L278" s="32"/>
      <c r="M278" s="148"/>
      <c r="N278" s="149"/>
      <c r="O278" s="52"/>
      <c r="P278" s="52"/>
      <c r="Q278" s="52"/>
      <c r="R278" s="52"/>
      <c r="S278" s="52"/>
      <c r="T278" s="53"/>
      <c r="U278" s="187"/>
      <c r="V278" s="187"/>
      <c r="W278" s="187"/>
      <c r="X278" s="187"/>
      <c r="Y278" s="187"/>
      <c r="Z278" s="187"/>
      <c r="AA278" s="187"/>
      <c r="AB278" s="187"/>
      <c r="AC278" s="187"/>
      <c r="AD278" s="187"/>
      <c r="AE278" s="187"/>
      <c r="AT278" s="16" t="s">
        <v>125</v>
      </c>
      <c r="AU278" s="16" t="s">
        <v>76</v>
      </c>
    </row>
    <row r="279" spans="1:65" s="2" customFormat="1" ht="16.5" customHeight="1">
      <c r="A279" s="187"/>
      <c r="B279" s="131"/>
      <c r="C279" s="132" t="s">
        <v>482</v>
      </c>
      <c r="D279" s="132" t="s">
        <v>116</v>
      </c>
      <c r="E279" s="133" t="s">
        <v>576</v>
      </c>
      <c r="F279" s="134" t="s">
        <v>577</v>
      </c>
      <c r="G279" s="135" t="s">
        <v>119</v>
      </c>
      <c r="H279" s="136">
        <v>27.466000000000001</v>
      </c>
      <c r="I279" s="137"/>
      <c r="J279" s="138">
        <f>ROUND(I279*H279,2)</f>
        <v>0</v>
      </c>
      <c r="K279" s="134" t="s">
        <v>120</v>
      </c>
      <c r="L279" s="32"/>
      <c r="M279" s="139" t="s">
        <v>3</v>
      </c>
      <c r="N279" s="140" t="s">
        <v>40</v>
      </c>
      <c r="O279" s="52"/>
      <c r="P279" s="141">
        <f>O279*H279</f>
        <v>0</v>
      </c>
      <c r="Q279" s="141">
        <v>4.4999999999999997E-3</v>
      </c>
      <c r="R279" s="141">
        <f>Q279*H279</f>
        <v>0.123597</v>
      </c>
      <c r="S279" s="141">
        <v>0</v>
      </c>
      <c r="T279" s="142">
        <f>S279*H279</f>
        <v>0</v>
      </c>
      <c r="U279" s="187"/>
      <c r="V279" s="187"/>
      <c r="W279" s="187"/>
      <c r="X279" s="187"/>
      <c r="Y279" s="187"/>
      <c r="Z279" s="187"/>
      <c r="AA279" s="187"/>
      <c r="AB279" s="187"/>
      <c r="AC279" s="187"/>
      <c r="AD279" s="187"/>
      <c r="AE279" s="187"/>
      <c r="AR279" s="143" t="s">
        <v>207</v>
      </c>
      <c r="AT279" s="143" t="s">
        <v>116</v>
      </c>
      <c r="AU279" s="143" t="s">
        <v>76</v>
      </c>
      <c r="AY279" s="16" t="s">
        <v>113</v>
      </c>
      <c r="BE279" s="144">
        <f>IF(N279="základní",J279,0)</f>
        <v>0</v>
      </c>
      <c r="BF279" s="144">
        <f>IF(N279="snížená",J279,0)</f>
        <v>0</v>
      </c>
      <c r="BG279" s="144">
        <f>IF(N279="zákl. přenesená",J279,0)</f>
        <v>0</v>
      </c>
      <c r="BH279" s="144">
        <f>IF(N279="sníž. přenesená",J279,0)</f>
        <v>0</v>
      </c>
      <c r="BI279" s="144">
        <f>IF(N279="nulová",J279,0)</f>
        <v>0</v>
      </c>
      <c r="BJ279" s="16" t="s">
        <v>74</v>
      </c>
      <c r="BK279" s="144">
        <f>ROUND(I279*H279,2)</f>
        <v>0</v>
      </c>
      <c r="BL279" s="16" t="s">
        <v>207</v>
      </c>
      <c r="BM279" s="143" t="s">
        <v>578</v>
      </c>
    </row>
    <row r="280" spans="1:65" s="2" customFormat="1" ht="19.5">
      <c r="A280" s="187"/>
      <c r="B280" s="32"/>
      <c r="C280" s="187"/>
      <c r="D280" s="145" t="s">
        <v>123</v>
      </c>
      <c r="E280" s="187"/>
      <c r="F280" s="146" t="s">
        <v>579</v>
      </c>
      <c r="G280" s="187"/>
      <c r="H280" s="187"/>
      <c r="I280" s="147"/>
      <c r="J280" s="187"/>
      <c r="K280" s="187"/>
      <c r="L280" s="32"/>
      <c r="M280" s="148"/>
      <c r="N280" s="149"/>
      <c r="O280" s="52"/>
      <c r="P280" s="52"/>
      <c r="Q280" s="52"/>
      <c r="R280" s="52"/>
      <c r="S280" s="52"/>
      <c r="T280" s="53"/>
      <c r="U280" s="187"/>
      <c r="V280" s="187"/>
      <c r="W280" s="187"/>
      <c r="X280" s="187"/>
      <c r="Y280" s="187"/>
      <c r="Z280" s="187"/>
      <c r="AA280" s="187"/>
      <c r="AB280" s="187"/>
      <c r="AC280" s="187"/>
      <c r="AD280" s="187"/>
      <c r="AE280" s="187"/>
      <c r="AT280" s="16" t="s">
        <v>123</v>
      </c>
      <c r="AU280" s="16" t="s">
        <v>76</v>
      </c>
    </row>
    <row r="281" spans="1:65" s="2" customFormat="1">
      <c r="A281" s="187"/>
      <c r="B281" s="32"/>
      <c r="C281" s="187"/>
      <c r="D281" s="150" t="s">
        <v>125</v>
      </c>
      <c r="E281" s="187"/>
      <c r="F281" s="151" t="s">
        <v>580</v>
      </c>
      <c r="G281" s="187"/>
      <c r="H281" s="187"/>
      <c r="I281" s="147"/>
      <c r="J281" s="187"/>
      <c r="K281" s="187"/>
      <c r="L281" s="32"/>
      <c r="M281" s="148"/>
      <c r="N281" s="149"/>
      <c r="O281" s="52"/>
      <c r="P281" s="52"/>
      <c r="Q281" s="52"/>
      <c r="R281" s="52"/>
      <c r="S281" s="52"/>
      <c r="T281" s="53"/>
      <c r="U281" s="187"/>
      <c r="V281" s="187"/>
      <c r="W281" s="187"/>
      <c r="X281" s="187"/>
      <c r="Y281" s="187"/>
      <c r="Z281" s="187"/>
      <c r="AA281" s="187"/>
      <c r="AB281" s="187"/>
      <c r="AC281" s="187"/>
      <c r="AD281" s="187"/>
      <c r="AE281" s="187"/>
      <c r="AT281" s="16" t="s">
        <v>125</v>
      </c>
      <c r="AU281" s="16" t="s">
        <v>76</v>
      </c>
    </row>
    <row r="282" spans="1:65" s="2" customFormat="1" ht="24.2" customHeight="1">
      <c r="A282" s="187"/>
      <c r="B282" s="131"/>
      <c r="C282" s="132" t="s">
        <v>486</v>
      </c>
      <c r="D282" s="132" t="s">
        <v>116</v>
      </c>
      <c r="E282" s="133" t="s">
        <v>582</v>
      </c>
      <c r="F282" s="134" t="s">
        <v>583</v>
      </c>
      <c r="G282" s="135" t="s">
        <v>119</v>
      </c>
      <c r="H282" s="136">
        <v>27.466000000000001</v>
      </c>
      <c r="I282" s="137"/>
      <c r="J282" s="138">
        <f>ROUND(I282*H282,2)</f>
        <v>0</v>
      </c>
      <c r="K282" s="134" t="s">
        <v>120</v>
      </c>
      <c r="L282" s="32"/>
      <c r="M282" s="139" t="s">
        <v>3</v>
      </c>
      <c r="N282" s="140" t="s">
        <v>40</v>
      </c>
      <c r="O282" s="52"/>
      <c r="P282" s="141">
        <f>O282*H282</f>
        <v>0</v>
      </c>
      <c r="Q282" s="141">
        <v>1.4499999999999999E-3</v>
      </c>
      <c r="R282" s="141">
        <f>Q282*H282</f>
        <v>3.9825699999999999E-2</v>
      </c>
      <c r="S282" s="141">
        <v>0</v>
      </c>
      <c r="T282" s="142">
        <f>S282*H282</f>
        <v>0</v>
      </c>
      <c r="U282" s="187"/>
      <c r="V282" s="187"/>
      <c r="W282" s="187"/>
      <c r="X282" s="187"/>
      <c r="Y282" s="187"/>
      <c r="Z282" s="187"/>
      <c r="AA282" s="187"/>
      <c r="AB282" s="187"/>
      <c r="AC282" s="187"/>
      <c r="AD282" s="187"/>
      <c r="AE282" s="187"/>
      <c r="AR282" s="143" t="s">
        <v>207</v>
      </c>
      <c r="AT282" s="143" t="s">
        <v>116</v>
      </c>
      <c r="AU282" s="143" t="s">
        <v>76</v>
      </c>
      <c r="AY282" s="16" t="s">
        <v>113</v>
      </c>
      <c r="BE282" s="144">
        <f>IF(N282="základní",J282,0)</f>
        <v>0</v>
      </c>
      <c r="BF282" s="144">
        <f>IF(N282="snížená",J282,0)</f>
        <v>0</v>
      </c>
      <c r="BG282" s="144">
        <f>IF(N282="zákl. přenesená",J282,0)</f>
        <v>0</v>
      </c>
      <c r="BH282" s="144">
        <f>IF(N282="sníž. přenesená",J282,0)</f>
        <v>0</v>
      </c>
      <c r="BI282" s="144">
        <f>IF(N282="nulová",J282,0)</f>
        <v>0</v>
      </c>
      <c r="BJ282" s="16" t="s">
        <v>74</v>
      </c>
      <c r="BK282" s="144">
        <f>ROUND(I282*H282,2)</f>
        <v>0</v>
      </c>
      <c r="BL282" s="16" t="s">
        <v>207</v>
      </c>
      <c r="BM282" s="143" t="s">
        <v>584</v>
      </c>
    </row>
    <row r="283" spans="1:65" s="2" customFormat="1" ht="19.5">
      <c r="A283" s="187"/>
      <c r="B283" s="32"/>
      <c r="C283" s="187"/>
      <c r="D283" s="145" t="s">
        <v>123</v>
      </c>
      <c r="E283" s="187"/>
      <c r="F283" s="146" t="s">
        <v>585</v>
      </c>
      <c r="G283" s="187"/>
      <c r="H283" s="187"/>
      <c r="I283" s="147"/>
      <c r="J283" s="187"/>
      <c r="K283" s="187"/>
      <c r="L283" s="32"/>
      <c r="M283" s="148"/>
      <c r="N283" s="149"/>
      <c r="O283" s="52"/>
      <c r="P283" s="52"/>
      <c r="Q283" s="52"/>
      <c r="R283" s="52"/>
      <c r="S283" s="52"/>
      <c r="T283" s="53"/>
      <c r="U283" s="187"/>
      <c r="V283" s="187"/>
      <c r="W283" s="187"/>
      <c r="X283" s="187"/>
      <c r="Y283" s="187"/>
      <c r="Z283" s="187"/>
      <c r="AA283" s="187"/>
      <c r="AB283" s="187"/>
      <c r="AC283" s="187"/>
      <c r="AD283" s="187"/>
      <c r="AE283" s="187"/>
      <c r="AT283" s="16" t="s">
        <v>123</v>
      </c>
      <c r="AU283" s="16" t="s">
        <v>76</v>
      </c>
    </row>
    <row r="284" spans="1:65" s="2" customFormat="1">
      <c r="A284" s="187"/>
      <c r="B284" s="32"/>
      <c r="C284" s="187"/>
      <c r="D284" s="150" t="s">
        <v>125</v>
      </c>
      <c r="E284" s="187"/>
      <c r="F284" s="151" t="s">
        <v>586</v>
      </c>
      <c r="G284" s="187"/>
      <c r="H284" s="187"/>
      <c r="I284" s="147"/>
      <c r="J284" s="187"/>
      <c r="K284" s="187"/>
      <c r="L284" s="32"/>
      <c r="M284" s="148"/>
      <c r="N284" s="149"/>
      <c r="O284" s="52"/>
      <c r="P284" s="52"/>
      <c r="Q284" s="52"/>
      <c r="R284" s="52"/>
      <c r="S284" s="52"/>
      <c r="T284" s="53"/>
      <c r="U284" s="187"/>
      <c r="V284" s="187"/>
      <c r="W284" s="187"/>
      <c r="X284" s="187"/>
      <c r="Y284" s="187"/>
      <c r="Z284" s="187"/>
      <c r="AA284" s="187"/>
      <c r="AB284" s="187"/>
      <c r="AC284" s="187"/>
      <c r="AD284" s="187"/>
      <c r="AE284" s="187"/>
      <c r="AT284" s="16" t="s">
        <v>125</v>
      </c>
      <c r="AU284" s="16" t="s">
        <v>76</v>
      </c>
    </row>
    <row r="285" spans="1:65" s="2" customFormat="1" ht="33" customHeight="1">
      <c r="A285" s="187"/>
      <c r="B285" s="131"/>
      <c r="C285" s="132" t="s">
        <v>490</v>
      </c>
      <c r="D285" s="132" t="s">
        <v>116</v>
      </c>
      <c r="E285" s="133" t="s">
        <v>588</v>
      </c>
      <c r="F285" s="134" t="s">
        <v>589</v>
      </c>
      <c r="G285" s="135" t="s">
        <v>119</v>
      </c>
      <c r="H285" s="136">
        <v>27.466000000000001</v>
      </c>
      <c r="I285" s="137"/>
      <c r="J285" s="138">
        <f>ROUND(I285*H285,2)</f>
        <v>0</v>
      </c>
      <c r="K285" s="134" t="s">
        <v>120</v>
      </c>
      <c r="L285" s="32"/>
      <c r="M285" s="139" t="s">
        <v>3</v>
      </c>
      <c r="N285" s="140" t="s">
        <v>40</v>
      </c>
      <c r="O285" s="52"/>
      <c r="P285" s="141">
        <f>O285*H285</f>
        <v>0</v>
      </c>
      <c r="Q285" s="141">
        <v>8.9700000000000005E-3</v>
      </c>
      <c r="R285" s="141">
        <f>Q285*H285</f>
        <v>0.24637002000000002</v>
      </c>
      <c r="S285" s="141">
        <v>0</v>
      </c>
      <c r="T285" s="142">
        <f>S285*H285</f>
        <v>0</v>
      </c>
      <c r="U285" s="187"/>
      <c r="V285" s="187"/>
      <c r="W285" s="187"/>
      <c r="X285" s="187"/>
      <c r="Y285" s="187"/>
      <c r="Z285" s="187"/>
      <c r="AA285" s="187"/>
      <c r="AB285" s="187"/>
      <c r="AC285" s="187"/>
      <c r="AD285" s="187"/>
      <c r="AE285" s="187"/>
      <c r="AR285" s="143" t="s">
        <v>207</v>
      </c>
      <c r="AT285" s="143" t="s">
        <v>116</v>
      </c>
      <c r="AU285" s="143" t="s">
        <v>76</v>
      </c>
      <c r="AY285" s="16" t="s">
        <v>113</v>
      </c>
      <c r="BE285" s="144">
        <f>IF(N285="základní",J285,0)</f>
        <v>0</v>
      </c>
      <c r="BF285" s="144">
        <f>IF(N285="snížená",J285,0)</f>
        <v>0</v>
      </c>
      <c r="BG285" s="144">
        <f>IF(N285="zákl. přenesená",J285,0)</f>
        <v>0</v>
      </c>
      <c r="BH285" s="144">
        <f>IF(N285="sníž. přenesená",J285,0)</f>
        <v>0</v>
      </c>
      <c r="BI285" s="144">
        <f>IF(N285="nulová",J285,0)</f>
        <v>0</v>
      </c>
      <c r="BJ285" s="16" t="s">
        <v>74</v>
      </c>
      <c r="BK285" s="144">
        <f>ROUND(I285*H285,2)</f>
        <v>0</v>
      </c>
      <c r="BL285" s="16" t="s">
        <v>207</v>
      </c>
      <c r="BM285" s="143" t="s">
        <v>590</v>
      </c>
    </row>
    <row r="286" spans="1:65" s="2" customFormat="1" ht="19.5">
      <c r="A286" s="187"/>
      <c r="B286" s="32"/>
      <c r="C286" s="187"/>
      <c r="D286" s="145" t="s">
        <v>123</v>
      </c>
      <c r="E286" s="187"/>
      <c r="F286" s="146" t="s">
        <v>591</v>
      </c>
      <c r="G286" s="187"/>
      <c r="H286" s="187"/>
      <c r="I286" s="147"/>
      <c r="J286" s="187"/>
      <c r="K286" s="187"/>
      <c r="L286" s="32"/>
      <c r="M286" s="148"/>
      <c r="N286" s="149"/>
      <c r="O286" s="52"/>
      <c r="P286" s="52"/>
      <c r="Q286" s="52"/>
      <c r="R286" s="52"/>
      <c r="S286" s="52"/>
      <c r="T286" s="53"/>
      <c r="U286" s="187"/>
      <c r="V286" s="187"/>
      <c r="W286" s="187"/>
      <c r="X286" s="187"/>
      <c r="Y286" s="187"/>
      <c r="Z286" s="187"/>
      <c r="AA286" s="187"/>
      <c r="AB286" s="187"/>
      <c r="AC286" s="187"/>
      <c r="AD286" s="187"/>
      <c r="AE286" s="187"/>
      <c r="AT286" s="16" t="s">
        <v>123</v>
      </c>
      <c r="AU286" s="16" t="s">
        <v>76</v>
      </c>
    </row>
    <row r="287" spans="1:65" s="2" customFormat="1">
      <c r="A287" s="187"/>
      <c r="B287" s="32"/>
      <c r="C287" s="187"/>
      <c r="D287" s="150" t="s">
        <v>125</v>
      </c>
      <c r="E287" s="187"/>
      <c r="F287" s="151" t="s">
        <v>592</v>
      </c>
      <c r="G287" s="187"/>
      <c r="H287" s="187"/>
      <c r="I287" s="147"/>
      <c r="J287" s="187"/>
      <c r="K287" s="187"/>
      <c r="L287" s="32"/>
      <c r="M287" s="148"/>
      <c r="N287" s="149"/>
      <c r="O287" s="52"/>
      <c r="P287" s="52"/>
      <c r="Q287" s="52"/>
      <c r="R287" s="52"/>
      <c r="S287" s="52"/>
      <c r="T287" s="53"/>
      <c r="U287" s="187"/>
      <c r="V287" s="187"/>
      <c r="W287" s="187"/>
      <c r="X287" s="187"/>
      <c r="Y287" s="187"/>
      <c r="Z287" s="187"/>
      <c r="AA287" s="187"/>
      <c r="AB287" s="187"/>
      <c r="AC287" s="187"/>
      <c r="AD287" s="187"/>
      <c r="AE287" s="187"/>
      <c r="AT287" s="16" t="s">
        <v>125</v>
      </c>
      <c r="AU287" s="16" t="s">
        <v>76</v>
      </c>
    </row>
    <row r="288" spans="1:65" s="2" customFormat="1" ht="19.5">
      <c r="A288" s="187"/>
      <c r="B288" s="32"/>
      <c r="C288" s="187"/>
      <c r="D288" s="145" t="s">
        <v>529</v>
      </c>
      <c r="E288" s="187"/>
      <c r="F288" s="170" t="s">
        <v>593</v>
      </c>
      <c r="G288" s="187"/>
      <c r="H288" s="187"/>
      <c r="I288" s="147"/>
      <c r="J288" s="187"/>
      <c r="K288" s="187"/>
      <c r="L288" s="32"/>
      <c r="M288" s="148"/>
      <c r="N288" s="149"/>
      <c r="O288" s="52"/>
      <c r="P288" s="52"/>
      <c r="Q288" s="52"/>
      <c r="R288" s="52"/>
      <c r="S288" s="52"/>
      <c r="T288" s="53"/>
      <c r="U288" s="187"/>
      <c r="V288" s="187"/>
      <c r="W288" s="187"/>
      <c r="X288" s="187"/>
      <c r="Y288" s="187"/>
      <c r="Z288" s="187"/>
      <c r="AA288" s="187"/>
      <c r="AB288" s="187"/>
      <c r="AC288" s="187"/>
      <c r="AD288" s="187"/>
      <c r="AE288" s="187"/>
      <c r="AT288" s="16" t="s">
        <v>529</v>
      </c>
      <c r="AU288" s="16" t="s">
        <v>76</v>
      </c>
    </row>
    <row r="289" spans="1:65" s="2" customFormat="1" ht="24.2" customHeight="1">
      <c r="A289" s="187"/>
      <c r="B289" s="131"/>
      <c r="C289" s="160" t="s">
        <v>496</v>
      </c>
      <c r="D289" s="160" t="s">
        <v>381</v>
      </c>
      <c r="E289" s="161" t="s">
        <v>595</v>
      </c>
      <c r="F289" s="162" t="s">
        <v>596</v>
      </c>
      <c r="G289" s="163" t="s">
        <v>119</v>
      </c>
      <c r="H289" s="164">
        <v>31.585999999999999</v>
      </c>
      <c r="I289" s="165"/>
      <c r="J289" s="166">
        <f>ROUND(I289*H289,2)</f>
        <v>0</v>
      </c>
      <c r="K289" s="162" t="s">
        <v>120</v>
      </c>
      <c r="L289" s="167"/>
      <c r="M289" s="168" t="s">
        <v>3</v>
      </c>
      <c r="N289" s="169" t="s">
        <v>40</v>
      </c>
      <c r="O289" s="52"/>
      <c r="P289" s="141">
        <f>O289*H289</f>
        <v>0</v>
      </c>
      <c r="Q289" s="141">
        <v>1.8409999999999999E-2</v>
      </c>
      <c r="R289" s="141">
        <f>Q289*H289</f>
        <v>0.58149825999999993</v>
      </c>
      <c r="S289" s="141">
        <v>0</v>
      </c>
      <c r="T289" s="142">
        <f>S289*H289</f>
        <v>0</v>
      </c>
      <c r="U289" s="187"/>
      <c r="V289" s="187"/>
      <c r="W289" s="187"/>
      <c r="X289" s="187"/>
      <c r="Y289" s="187"/>
      <c r="Z289" s="187"/>
      <c r="AA289" s="187"/>
      <c r="AB289" s="187"/>
      <c r="AC289" s="187"/>
      <c r="AD289" s="187"/>
      <c r="AE289" s="187"/>
      <c r="AR289" s="143" t="s">
        <v>323</v>
      </c>
      <c r="AT289" s="143" t="s">
        <v>381</v>
      </c>
      <c r="AU289" s="143" t="s">
        <v>76</v>
      </c>
      <c r="AY289" s="16" t="s">
        <v>113</v>
      </c>
      <c r="BE289" s="144">
        <f>IF(N289="základní",J289,0)</f>
        <v>0</v>
      </c>
      <c r="BF289" s="144">
        <f>IF(N289="snížená",J289,0)</f>
        <v>0</v>
      </c>
      <c r="BG289" s="144">
        <f>IF(N289="zákl. přenesená",J289,0)</f>
        <v>0</v>
      </c>
      <c r="BH289" s="144">
        <f>IF(N289="sníž. přenesená",J289,0)</f>
        <v>0</v>
      </c>
      <c r="BI289" s="144">
        <f>IF(N289="nulová",J289,0)</f>
        <v>0</v>
      </c>
      <c r="BJ289" s="16" t="s">
        <v>74</v>
      </c>
      <c r="BK289" s="144">
        <f>ROUND(I289*H289,2)</f>
        <v>0</v>
      </c>
      <c r="BL289" s="16" t="s">
        <v>207</v>
      </c>
      <c r="BM289" s="143" t="s">
        <v>597</v>
      </c>
    </row>
    <row r="290" spans="1:65" s="2" customFormat="1" ht="19.5">
      <c r="A290" s="187"/>
      <c r="B290" s="32"/>
      <c r="C290" s="187"/>
      <c r="D290" s="145" t="s">
        <v>123</v>
      </c>
      <c r="E290" s="187"/>
      <c r="F290" s="146" t="s">
        <v>596</v>
      </c>
      <c r="G290" s="187"/>
      <c r="H290" s="187"/>
      <c r="I290" s="147"/>
      <c r="J290" s="187"/>
      <c r="K290" s="187"/>
      <c r="L290" s="32"/>
      <c r="M290" s="148"/>
      <c r="N290" s="149"/>
      <c r="O290" s="52"/>
      <c r="P290" s="52"/>
      <c r="Q290" s="52"/>
      <c r="R290" s="52"/>
      <c r="S290" s="52"/>
      <c r="T290" s="53"/>
      <c r="U290" s="187"/>
      <c r="V290" s="187"/>
      <c r="W290" s="187"/>
      <c r="X290" s="187"/>
      <c r="Y290" s="187"/>
      <c r="Z290" s="187"/>
      <c r="AA290" s="187"/>
      <c r="AB290" s="187"/>
      <c r="AC290" s="187"/>
      <c r="AD290" s="187"/>
      <c r="AE290" s="187"/>
      <c r="AT290" s="16" t="s">
        <v>123</v>
      </c>
      <c r="AU290" s="16" t="s">
        <v>76</v>
      </c>
    </row>
    <row r="291" spans="1:65" s="13" customFormat="1">
      <c r="B291" s="152"/>
      <c r="D291" s="145" t="s">
        <v>127</v>
      </c>
      <c r="F291" s="154" t="s">
        <v>755</v>
      </c>
      <c r="H291" s="155">
        <v>31.585999999999999</v>
      </c>
      <c r="I291" s="156"/>
      <c r="L291" s="152"/>
      <c r="M291" s="157"/>
      <c r="N291" s="158"/>
      <c r="O291" s="158"/>
      <c r="P291" s="158"/>
      <c r="Q291" s="158"/>
      <c r="R291" s="158"/>
      <c r="S291" s="158"/>
      <c r="T291" s="159"/>
      <c r="AT291" s="153" t="s">
        <v>127</v>
      </c>
      <c r="AU291" s="153" t="s">
        <v>76</v>
      </c>
      <c r="AV291" s="13" t="s">
        <v>76</v>
      </c>
      <c r="AW291" s="13" t="s">
        <v>4</v>
      </c>
      <c r="AX291" s="13" t="s">
        <v>74</v>
      </c>
      <c r="AY291" s="153" t="s">
        <v>113</v>
      </c>
    </row>
    <row r="292" spans="1:65" s="2" customFormat="1" ht="24.2" customHeight="1">
      <c r="A292" s="187"/>
      <c r="B292" s="131"/>
      <c r="C292" s="132" t="s">
        <v>504</v>
      </c>
      <c r="D292" s="132" t="s">
        <v>116</v>
      </c>
      <c r="E292" s="133" t="s">
        <v>600</v>
      </c>
      <c r="F292" s="134" t="s">
        <v>601</v>
      </c>
      <c r="G292" s="135" t="s">
        <v>277</v>
      </c>
      <c r="H292" s="136">
        <v>20</v>
      </c>
      <c r="I292" s="137"/>
      <c r="J292" s="138">
        <f>ROUND(I292*H292,2)</f>
        <v>0</v>
      </c>
      <c r="K292" s="134" t="s">
        <v>120</v>
      </c>
      <c r="L292" s="32"/>
      <c r="M292" s="139" t="s">
        <v>3</v>
      </c>
      <c r="N292" s="140" t="s">
        <v>40</v>
      </c>
      <c r="O292" s="52"/>
      <c r="P292" s="141">
        <f>O292*H292</f>
        <v>0</v>
      </c>
      <c r="Q292" s="141">
        <v>2.0000000000000001E-4</v>
      </c>
      <c r="R292" s="141">
        <f>Q292*H292</f>
        <v>4.0000000000000001E-3</v>
      </c>
      <c r="S292" s="141">
        <v>0</v>
      </c>
      <c r="T292" s="142">
        <f>S292*H292</f>
        <v>0</v>
      </c>
      <c r="U292" s="187"/>
      <c r="V292" s="187"/>
      <c r="W292" s="187"/>
      <c r="X292" s="187"/>
      <c r="Y292" s="187"/>
      <c r="Z292" s="187"/>
      <c r="AA292" s="187"/>
      <c r="AB292" s="187"/>
      <c r="AC292" s="187"/>
      <c r="AD292" s="187"/>
      <c r="AE292" s="187"/>
      <c r="AR292" s="143" t="s">
        <v>207</v>
      </c>
      <c r="AT292" s="143" t="s">
        <v>116</v>
      </c>
      <c r="AU292" s="143" t="s">
        <v>76</v>
      </c>
      <c r="AY292" s="16" t="s">
        <v>113</v>
      </c>
      <c r="BE292" s="144">
        <f>IF(N292="základní",J292,0)</f>
        <v>0</v>
      </c>
      <c r="BF292" s="144">
        <f>IF(N292="snížená",J292,0)</f>
        <v>0</v>
      </c>
      <c r="BG292" s="144">
        <f>IF(N292="zákl. přenesená",J292,0)</f>
        <v>0</v>
      </c>
      <c r="BH292" s="144">
        <f>IF(N292="sníž. přenesená",J292,0)</f>
        <v>0</v>
      </c>
      <c r="BI292" s="144">
        <f>IF(N292="nulová",J292,0)</f>
        <v>0</v>
      </c>
      <c r="BJ292" s="16" t="s">
        <v>74</v>
      </c>
      <c r="BK292" s="144">
        <f>ROUND(I292*H292,2)</f>
        <v>0</v>
      </c>
      <c r="BL292" s="16" t="s">
        <v>207</v>
      </c>
      <c r="BM292" s="143" t="s">
        <v>602</v>
      </c>
    </row>
    <row r="293" spans="1:65" s="2" customFormat="1" ht="19.5">
      <c r="A293" s="187"/>
      <c r="B293" s="32"/>
      <c r="C293" s="187"/>
      <c r="D293" s="145" t="s">
        <v>123</v>
      </c>
      <c r="E293" s="187"/>
      <c r="F293" s="146" t="s">
        <v>603</v>
      </c>
      <c r="G293" s="187"/>
      <c r="H293" s="187"/>
      <c r="I293" s="147"/>
      <c r="J293" s="187"/>
      <c r="K293" s="187"/>
      <c r="L293" s="32"/>
      <c r="M293" s="148"/>
      <c r="N293" s="149"/>
      <c r="O293" s="52"/>
      <c r="P293" s="52"/>
      <c r="Q293" s="52"/>
      <c r="R293" s="52"/>
      <c r="S293" s="52"/>
      <c r="T293" s="53"/>
      <c r="U293" s="187"/>
      <c r="V293" s="187"/>
      <c r="W293" s="187"/>
      <c r="X293" s="187"/>
      <c r="Y293" s="187"/>
      <c r="Z293" s="187"/>
      <c r="AA293" s="187"/>
      <c r="AB293" s="187"/>
      <c r="AC293" s="187"/>
      <c r="AD293" s="187"/>
      <c r="AE293" s="187"/>
      <c r="AT293" s="16" t="s">
        <v>123</v>
      </c>
      <c r="AU293" s="16" t="s">
        <v>76</v>
      </c>
    </row>
    <row r="294" spans="1:65" s="2" customFormat="1">
      <c r="A294" s="187"/>
      <c r="B294" s="32"/>
      <c r="C294" s="187"/>
      <c r="D294" s="150" t="s">
        <v>125</v>
      </c>
      <c r="E294" s="187"/>
      <c r="F294" s="151" t="s">
        <v>604</v>
      </c>
      <c r="G294" s="187"/>
      <c r="H294" s="187"/>
      <c r="I294" s="147"/>
      <c r="J294" s="187"/>
      <c r="K294" s="187"/>
      <c r="L294" s="32"/>
      <c r="M294" s="148"/>
      <c r="N294" s="149"/>
      <c r="O294" s="52"/>
      <c r="P294" s="52"/>
      <c r="Q294" s="52"/>
      <c r="R294" s="52"/>
      <c r="S294" s="52"/>
      <c r="T294" s="53"/>
      <c r="U294" s="187"/>
      <c r="V294" s="187"/>
      <c r="W294" s="187"/>
      <c r="X294" s="187"/>
      <c r="Y294" s="187"/>
      <c r="Z294" s="187"/>
      <c r="AA294" s="187"/>
      <c r="AB294" s="187"/>
      <c r="AC294" s="187"/>
      <c r="AD294" s="187"/>
      <c r="AE294" s="187"/>
      <c r="AT294" s="16" t="s">
        <v>125</v>
      </c>
      <c r="AU294" s="16" t="s">
        <v>76</v>
      </c>
    </row>
    <row r="295" spans="1:65" s="13" customFormat="1">
      <c r="B295" s="152"/>
      <c r="D295" s="145" t="s">
        <v>127</v>
      </c>
      <c r="E295" s="153" t="s">
        <v>3</v>
      </c>
      <c r="F295" s="154" t="s">
        <v>605</v>
      </c>
      <c r="H295" s="155">
        <v>20</v>
      </c>
      <c r="I295" s="156"/>
      <c r="L295" s="152"/>
      <c r="M295" s="157"/>
      <c r="N295" s="158"/>
      <c r="O295" s="158"/>
      <c r="P295" s="158"/>
      <c r="Q295" s="158"/>
      <c r="R295" s="158"/>
      <c r="S295" s="158"/>
      <c r="T295" s="159"/>
      <c r="AT295" s="153" t="s">
        <v>127</v>
      </c>
      <c r="AU295" s="153" t="s">
        <v>76</v>
      </c>
      <c r="AV295" s="13" t="s">
        <v>76</v>
      </c>
      <c r="AW295" s="13" t="s">
        <v>31</v>
      </c>
      <c r="AX295" s="13" t="s">
        <v>74</v>
      </c>
      <c r="AY295" s="153" t="s">
        <v>113</v>
      </c>
    </row>
    <row r="296" spans="1:65" s="2" customFormat="1" ht="16.5" customHeight="1">
      <c r="A296" s="187"/>
      <c r="B296" s="131"/>
      <c r="C296" s="160" t="s">
        <v>511</v>
      </c>
      <c r="D296" s="160" t="s">
        <v>381</v>
      </c>
      <c r="E296" s="161" t="s">
        <v>607</v>
      </c>
      <c r="F296" s="162" t="s">
        <v>608</v>
      </c>
      <c r="G296" s="163" t="s">
        <v>277</v>
      </c>
      <c r="H296" s="164">
        <v>23</v>
      </c>
      <c r="I296" s="165"/>
      <c r="J296" s="166">
        <f>ROUND(I296*H296,2)</f>
        <v>0</v>
      </c>
      <c r="K296" s="162" t="s">
        <v>120</v>
      </c>
      <c r="L296" s="167"/>
      <c r="M296" s="168" t="s">
        <v>3</v>
      </c>
      <c r="N296" s="169" t="s">
        <v>40</v>
      </c>
      <c r="O296" s="52"/>
      <c r="P296" s="141">
        <f>O296*H296</f>
        <v>0</v>
      </c>
      <c r="Q296" s="141">
        <v>2.9999999999999997E-4</v>
      </c>
      <c r="R296" s="141">
        <f>Q296*H296</f>
        <v>6.899999999999999E-3</v>
      </c>
      <c r="S296" s="141">
        <v>0</v>
      </c>
      <c r="T296" s="142">
        <f>S296*H296</f>
        <v>0</v>
      </c>
      <c r="U296" s="187"/>
      <c r="V296" s="187"/>
      <c r="W296" s="187"/>
      <c r="X296" s="187"/>
      <c r="Y296" s="187"/>
      <c r="Z296" s="187"/>
      <c r="AA296" s="187"/>
      <c r="AB296" s="187"/>
      <c r="AC296" s="187"/>
      <c r="AD296" s="187"/>
      <c r="AE296" s="187"/>
      <c r="AR296" s="143" t="s">
        <v>323</v>
      </c>
      <c r="AT296" s="143" t="s">
        <v>381</v>
      </c>
      <c r="AU296" s="143" t="s">
        <v>76</v>
      </c>
      <c r="AY296" s="16" t="s">
        <v>113</v>
      </c>
      <c r="BE296" s="144">
        <f>IF(N296="základní",J296,0)</f>
        <v>0</v>
      </c>
      <c r="BF296" s="144">
        <f>IF(N296="snížená",J296,0)</f>
        <v>0</v>
      </c>
      <c r="BG296" s="144">
        <f>IF(N296="zákl. přenesená",J296,0)</f>
        <v>0</v>
      </c>
      <c r="BH296" s="144">
        <f>IF(N296="sníž. přenesená",J296,0)</f>
        <v>0</v>
      </c>
      <c r="BI296" s="144">
        <f>IF(N296="nulová",J296,0)</f>
        <v>0</v>
      </c>
      <c r="BJ296" s="16" t="s">
        <v>74</v>
      </c>
      <c r="BK296" s="144">
        <f>ROUND(I296*H296,2)</f>
        <v>0</v>
      </c>
      <c r="BL296" s="16" t="s">
        <v>207</v>
      </c>
      <c r="BM296" s="143" t="s">
        <v>609</v>
      </c>
    </row>
    <row r="297" spans="1:65" s="2" customFormat="1">
      <c r="A297" s="187"/>
      <c r="B297" s="32"/>
      <c r="C297" s="187"/>
      <c r="D297" s="145" t="s">
        <v>123</v>
      </c>
      <c r="E297" s="187"/>
      <c r="F297" s="146" t="s">
        <v>608</v>
      </c>
      <c r="G297" s="187"/>
      <c r="H297" s="187"/>
      <c r="I297" s="147"/>
      <c r="J297" s="187"/>
      <c r="K297" s="187"/>
      <c r="L297" s="32"/>
      <c r="M297" s="148"/>
      <c r="N297" s="149"/>
      <c r="O297" s="52"/>
      <c r="P297" s="52"/>
      <c r="Q297" s="52"/>
      <c r="R297" s="52"/>
      <c r="S297" s="52"/>
      <c r="T297" s="53"/>
      <c r="U297" s="187"/>
      <c r="V297" s="187"/>
      <c r="W297" s="187"/>
      <c r="X297" s="187"/>
      <c r="Y297" s="187"/>
      <c r="Z297" s="187"/>
      <c r="AA297" s="187"/>
      <c r="AB297" s="187"/>
      <c r="AC297" s="187"/>
      <c r="AD297" s="187"/>
      <c r="AE297" s="187"/>
      <c r="AT297" s="16" t="s">
        <v>123</v>
      </c>
      <c r="AU297" s="16" t="s">
        <v>76</v>
      </c>
    </row>
    <row r="298" spans="1:65" s="13" customFormat="1">
      <c r="B298" s="152"/>
      <c r="D298" s="145" t="s">
        <v>127</v>
      </c>
      <c r="F298" s="154" t="s">
        <v>610</v>
      </c>
      <c r="H298" s="155">
        <v>23</v>
      </c>
      <c r="I298" s="156"/>
      <c r="L298" s="152"/>
      <c r="M298" s="157"/>
      <c r="N298" s="158"/>
      <c r="O298" s="158"/>
      <c r="P298" s="158"/>
      <c r="Q298" s="158"/>
      <c r="R298" s="158"/>
      <c r="S298" s="158"/>
      <c r="T298" s="159"/>
      <c r="AT298" s="153" t="s">
        <v>127</v>
      </c>
      <c r="AU298" s="153" t="s">
        <v>76</v>
      </c>
      <c r="AV298" s="13" t="s">
        <v>76</v>
      </c>
      <c r="AW298" s="13" t="s">
        <v>4</v>
      </c>
      <c r="AX298" s="13" t="s">
        <v>74</v>
      </c>
      <c r="AY298" s="153" t="s">
        <v>113</v>
      </c>
    </row>
    <row r="299" spans="1:65" s="2" customFormat="1" ht="24.2" customHeight="1">
      <c r="A299" s="187"/>
      <c r="B299" s="131"/>
      <c r="C299" s="132" t="s">
        <v>517</v>
      </c>
      <c r="D299" s="132" t="s">
        <v>116</v>
      </c>
      <c r="E299" s="133" t="s">
        <v>612</v>
      </c>
      <c r="F299" s="134" t="s">
        <v>613</v>
      </c>
      <c r="G299" s="135" t="s">
        <v>277</v>
      </c>
      <c r="H299" s="136">
        <v>13.7</v>
      </c>
      <c r="I299" s="137"/>
      <c r="J299" s="138">
        <f>ROUND(I299*H299,2)</f>
        <v>0</v>
      </c>
      <c r="K299" s="134" t="s">
        <v>120</v>
      </c>
      <c r="L299" s="32"/>
      <c r="M299" s="139" t="s">
        <v>3</v>
      </c>
      <c r="N299" s="140" t="s">
        <v>40</v>
      </c>
      <c r="O299" s="52"/>
      <c r="P299" s="141">
        <f>O299*H299</f>
        <v>0</v>
      </c>
      <c r="Q299" s="141">
        <v>1.8000000000000001E-4</v>
      </c>
      <c r="R299" s="141">
        <f>Q299*H299</f>
        <v>2.4659999999999999E-3</v>
      </c>
      <c r="S299" s="141">
        <v>0</v>
      </c>
      <c r="T299" s="142">
        <f>S299*H299</f>
        <v>0</v>
      </c>
      <c r="U299" s="187"/>
      <c r="V299" s="187"/>
      <c r="W299" s="187"/>
      <c r="X299" s="187"/>
      <c r="Y299" s="187"/>
      <c r="Z299" s="187"/>
      <c r="AA299" s="187"/>
      <c r="AB299" s="187"/>
      <c r="AC299" s="187"/>
      <c r="AD299" s="187"/>
      <c r="AE299" s="187"/>
      <c r="AR299" s="143" t="s">
        <v>207</v>
      </c>
      <c r="AT299" s="143" t="s">
        <v>116</v>
      </c>
      <c r="AU299" s="143" t="s">
        <v>76</v>
      </c>
      <c r="AY299" s="16" t="s">
        <v>113</v>
      </c>
      <c r="BE299" s="144">
        <f>IF(N299="základní",J299,0)</f>
        <v>0</v>
      </c>
      <c r="BF299" s="144">
        <f>IF(N299="snížená",J299,0)</f>
        <v>0</v>
      </c>
      <c r="BG299" s="144">
        <f>IF(N299="zákl. přenesená",J299,0)</f>
        <v>0</v>
      </c>
      <c r="BH299" s="144">
        <f>IF(N299="sníž. přenesená",J299,0)</f>
        <v>0</v>
      </c>
      <c r="BI299" s="144">
        <f>IF(N299="nulová",J299,0)</f>
        <v>0</v>
      </c>
      <c r="BJ299" s="16" t="s">
        <v>74</v>
      </c>
      <c r="BK299" s="144">
        <f>ROUND(I299*H299,2)</f>
        <v>0</v>
      </c>
      <c r="BL299" s="16" t="s">
        <v>207</v>
      </c>
      <c r="BM299" s="143" t="s">
        <v>614</v>
      </c>
    </row>
    <row r="300" spans="1:65" s="2" customFormat="1" ht="19.5">
      <c r="A300" s="187"/>
      <c r="B300" s="32"/>
      <c r="C300" s="187"/>
      <c r="D300" s="145" t="s">
        <v>123</v>
      </c>
      <c r="E300" s="187"/>
      <c r="F300" s="146" t="s">
        <v>615</v>
      </c>
      <c r="G300" s="187"/>
      <c r="H300" s="187"/>
      <c r="I300" s="147"/>
      <c r="J300" s="187"/>
      <c r="K300" s="187"/>
      <c r="L300" s="32"/>
      <c r="M300" s="148"/>
      <c r="N300" s="149"/>
      <c r="O300" s="52"/>
      <c r="P300" s="52"/>
      <c r="Q300" s="52"/>
      <c r="R300" s="52"/>
      <c r="S300" s="52"/>
      <c r="T300" s="53"/>
      <c r="U300" s="187"/>
      <c r="V300" s="187"/>
      <c r="W300" s="187"/>
      <c r="X300" s="187"/>
      <c r="Y300" s="187"/>
      <c r="Z300" s="187"/>
      <c r="AA300" s="187"/>
      <c r="AB300" s="187"/>
      <c r="AC300" s="187"/>
      <c r="AD300" s="187"/>
      <c r="AE300" s="187"/>
      <c r="AT300" s="16" t="s">
        <v>123</v>
      </c>
      <c r="AU300" s="16" t="s">
        <v>76</v>
      </c>
    </row>
    <row r="301" spans="1:65" s="2" customFormat="1">
      <c r="A301" s="187"/>
      <c r="B301" s="32"/>
      <c r="C301" s="187"/>
      <c r="D301" s="150" t="s">
        <v>125</v>
      </c>
      <c r="E301" s="187"/>
      <c r="F301" s="151" t="s">
        <v>616</v>
      </c>
      <c r="G301" s="187"/>
      <c r="H301" s="187"/>
      <c r="I301" s="147"/>
      <c r="J301" s="187"/>
      <c r="K301" s="187"/>
      <c r="L301" s="32"/>
      <c r="M301" s="148"/>
      <c r="N301" s="149"/>
      <c r="O301" s="52"/>
      <c r="P301" s="52"/>
      <c r="Q301" s="52"/>
      <c r="R301" s="52"/>
      <c r="S301" s="52"/>
      <c r="T301" s="53"/>
      <c r="U301" s="187"/>
      <c r="V301" s="187"/>
      <c r="W301" s="187"/>
      <c r="X301" s="187"/>
      <c r="Y301" s="187"/>
      <c r="Z301" s="187"/>
      <c r="AA301" s="187"/>
      <c r="AB301" s="187"/>
      <c r="AC301" s="187"/>
      <c r="AD301" s="187"/>
      <c r="AE301" s="187"/>
      <c r="AT301" s="16" t="s">
        <v>125</v>
      </c>
      <c r="AU301" s="16" t="s">
        <v>76</v>
      </c>
    </row>
    <row r="302" spans="1:65" s="13" customFormat="1">
      <c r="B302" s="152"/>
      <c r="D302" s="145" t="s">
        <v>127</v>
      </c>
      <c r="E302" s="153" t="s">
        <v>3</v>
      </c>
      <c r="F302" s="154" t="s">
        <v>756</v>
      </c>
      <c r="H302" s="155">
        <v>13.7</v>
      </c>
      <c r="I302" s="156"/>
      <c r="L302" s="152"/>
      <c r="M302" s="157"/>
      <c r="N302" s="158"/>
      <c r="O302" s="158"/>
      <c r="P302" s="158"/>
      <c r="Q302" s="158"/>
      <c r="R302" s="158"/>
      <c r="S302" s="158"/>
      <c r="T302" s="159"/>
      <c r="AT302" s="153" t="s">
        <v>127</v>
      </c>
      <c r="AU302" s="153" t="s">
        <v>76</v>
      </c>
      <c r="AV302" s="13" t="s">
        <v>76</v>
      </c>
      <c r="AW302" s="13" t="s">
        <v>31</v>
      </c>
      <c r="AX302" s="13" t="s">
        <v>74</v>
      </c>
      <c r="AY302" s="153" t="s">
        <v>113</v>
      </c>
    </row>
    <row r="303" spans="1:65" s="2" customFormat="1" ht="16.5" customHeight="1">
      <c r="A303" s="187"/>
      <c r="B303" s="131"/>
      <c r="C303" s="160" t="s">
        <v>523</v>
      </c>
      <c r="D303" s="160" t="s">
        <v>381</v>
      </c>
      <c r="E303" s="161" t="s">
        <v>607</v>
      </c>
      <c r="F303" s="162" t="s">
        <v>608</v>
      </c>
      <c r="G303" s="163" t="s">
        <v>277</v>
      </c>
      <c r="H303" s="164">
        <v>15.755000000000001</v>
      </c>
      <c r="I303" s="165"/>
      <c r="J303" s="166">
        <f>ROUND(I303*H303,2)</f>
        <v>0</v>
      </c>
      <c r="K303" s="162" t="s">
        <v>120</v>
      </c>
      <c r="L303" s="167"/>
      <c r="M303" s="168" t="s">
        <v>3</v>
      </c>
      <c r="N303" s="169" t="s">
        <v>40</v>
      </c>
      <c r="O303" s="52"/>
      <c r="P303" s="141">
        <f>O303*H303</f>
        <v>0</v>
      </c>
      <c r="Q303" s="141">
        <v>2.9999999999999997E-4</v>
      </c>
      <c r="R303" s="141">
        <f>Q303*H303</f>
        <v>4.7264999999999998E-3</v>
      </c>
      <c r="S303" s="141">
        <v>0</v>
      </c>
      <c r="T303" s="142">
        <f>S303*H303</f>
        <v>0</v>
      </c>
      <c r="U303" s="187"/>
      <c r="V303" s="187"/>
      <c r="W303" s="187"/>
      <c r="X303" s="187"/>
      <c r="Y303" s="187"/>
      <c r="Z303" s="187"/>
      <c r="AA303" s="187"/>
      <c r="AB303" s="187"/>
      <c r="AC303" s="187"/>
      <c r="AD303" s="187"/>
      <c r="AE303" s="187"/>
      <c r="AR303" s="143" t="s">
        <v>323</v>
      </c>
      <c r="AT303" s="143" t="s">
        <v>381</v>
      </c>
      <c r="AU303" s="143" t="s">
        <v>76</v>
      </c>
      <c r="AY303" s="16" t="s">
        <v>113</v>
      </c>
      <c r="BE303" s="144">
        <f>IF(N303="základní",J303,0)</f>
        <v>0</v>
      </c>
      <c r="BF303" s="144">
        <f>IF(N303="snížená",J303,0)</f>
        <v>0</v>
      </c>
      <c r="BG303" s="144">
        <f>IF(N303="zákl. přenesená",J303,0)</f>
        <v>0</v>
      </c>
      <c r="BH303" s="144">
        <f>IF(N303="sníž. přenesená",J303,0)</f>
        <v>0</v>
      </c>
      <c r="BI303" s="144">
        <f>IF(N303="nulová",J303,0)</f>
        <v>0</v>
      </c>
      <c r="BJ303" s="16" t="s">
        <v>74</v>
      </c>
      <c r="BK303" s="144">
        <f>ROUND(I303*H303,2)</f>
        <v>0</v>
      </c>
      <c r="BL303" s="16" t="s">
        <v>207</v>
      </c>
      <c r="BM303" s="143" t="s">
        <v>619</v>
      </c>
    </row>
    <row r="304" spans="1:65" s="2" customFormat="1">
      <c r="A304" s="187"/>
      <c r="B304" s="32"/>
      <c r="C304" s="187"/>
      <c r="D304" s="145" t="s">
        <v>123</v>
      </c>
      <c r="E304" s="187"/>
      <c r="F304" s="146" t="s">
        <v>608</v>
      </c>
      <c r="G304" s="187"/>
      <c r="H304" s="187"/>
      <c r="I304" s="147"/>
      <c r="J304" s="187"/>
      <c r="K304" s="187"/>
      <c r="L304" s="32"/>
      <c r="M304" s="148"/>
      <c r="N304" s="149"/>
      <c r="O304" s="52"/>
      <c r="P304" s="52"/>
      <c r="Q304" s="52"/>
      <c r="R304" s="52"/>
      <c r="S304" s="52"/>
      <c r="T304" s="53"/>
      <c r="U304" s="187"/>
      <c r="V304" s="187"/>
      <c r="W304" s="187"/>
      <c r="X304" s="187"/>
      <c r="Y304" s="187"/>
      <c r="Z304" s="187"/>
      <c r="AA304" s="187"/>
      <c r="AB304" s="187"/>
      <c r="AC304" s="187"/>
      <c r="AD304" s="187"/>
      <c r="AE304" s="187"/>
      <c r="AT304" s="16" t="s">
        <v>123</v>
      </c>
      <c r="AU304" s="16" t="s">
        <v>76</v>
      </c>
    </row>
    <row r="305" spans="1:65" s="13" customFormat="1">
      <c r="B305" s="152"/>
      <c r="D305" s="145" t="s">
        <v>127</v>
      </c>
      <c r="F305" s="154" t="s">
        <v>757</v>
      </c>
      <c r="H305" s="155">
        <v>15.755000000000001</v>
      </c>
      <c r="I305" s="156"/>
      <c r="L305" s="152"/>
      <c r="M305" s="157"/>
      <c r="N305" s="158"/>
      <c r="O305" s="158"/>
      <c r="P305" s="158"/>
      <c r="Q305" s="158"/>
      <c r="R305" s="158"/>
      <c r="S305" s="158"/>
      <c r="T305" s="159"/>
      <c r="AT305" s="153" t="s">
        <v>127</v>
      </c>
      <c r="AU305" s="153" t="s">
        <v>76</v>
      </c>
      <c r="AV305" s="13" t="s">
        <v>76</v>
      </c>
      <c r="AW305" s="13" t="s">
        <v>4</v>
      </c>
      <c r="AX305" s="13" t="s">
        <v>74</v>
      </c>
      <c r="AY305" s="153" t="s">
        <v>113</v>
      </c>
    </row>
    <row r="306" spans="1:65" s="2" customFormat="1" ht="16.5" customHeight="1">
      <c r="A306" s="187"/>
      <c r="B306" s="131"/>
      <c r="C306" s="132" t="s">
        <v>531</v>
      </c>
      <c r="D306" s="132" t="s">
        <v>116</v>
      </c>
      <c r="E306" s="133" t="s">
        <v>622</v>
      </c>
      <c r="F306" s="134" t="s">
        <v>623</v>
      </c>
      <c r="G306" s="135" t="s">
        <v>227</v>
      </c>
      <c r="H306" s="136">
        <v>6</v>
      </c>
      <c r="I306" s="137"/>
      <c r="J306" s="138">
        <f>ROUND(I306*H306,2)</f>
        <v>0</v>
      </c>
      <c r="K306" s="134" t="s">
        <v>120</v>
      </c>
      <c r="L306" s="32"/>
      <c r="M306" s="139" t="s">
        <v>3</v>
      </c>
      <c r="N306" s="140" t="s">
        <v>40</v>
      </c>
      <c r="O306" s="52"/>
      <c r="P306" s="141">
        <f>O306*H306</f>
        <v>0</v>
      </c>
      <c r="Q306" s="141">
        <v>0</v>
      </c>
      <c r="R306" s="141">
        <f>Q306*H306</f>
        <v>0</v>
      </c>
      <c r="S306" s="141">
        <v>0</v>
      </c>
      <c r="T306" s="142">
        <f>S306*H306</f>
        <v>0</v>
      </c>
      <c r="U306" s="187"/>
      <c r="V306" s="187"/>
      <c r="W306" s="187"/>
      <c r="X306" s="187"/>
      <c r="Y306" s="187"/>
      <c r="Z306" s="187"/>
      <c r="AA306" s="187"/>
      <c r="AB306" s="187"/>
      <c r="AC306" s="187"/>
      <c r="AD306" s="187"/>
      <c r="AE306" s="187"/>
      <c r="AR306" s="143" t="s">
        <v>207</v>
      </c>
      <c r="AT306" s="143" t="s">
        <v>116</v>
      </c>
      <c r="AU306" s="143" t="s">
        <v>76</v>
      </c>
      <c r="AY306" s="16" t="s">
        <v>113</v>
      </c>
      <c r="BE306" s="144">
        <f>IF(N306="základní",J306,0)</f>
        <v>0</v>
      </c>
      <c r="BF306" s="144">
        <f>IF(N306="snížená",J306,0)</f>
        <v>0</v>
      </c>
      <c r="BG306" s="144">
        <f>IF(N306="zákl. přenesená",J306,0)</f>
        <v>0</v>
      </c>
      <c r="BH306" s="144">
        <f>IF(N306="sníž. přenesená",J306,0)</f>
        <v>0</v>
      </c>
      <c r="BI306" s="144">
        <f>IF(N306="nulová",J306,0)</f>
        <v>0</v>
      </c>
      <c r="BJ306" s="16" t="s">
        <v>74</v>
      </c>
      <c r="BK306" s="144">
        <f>ROUND(I306*H306,2)</f>
        <v>0</v>
      </c>
      <c r="BL306" s="16" t="s">
        <v>207</v>
      </c>
      <c r="BM306" s="143" t="s">
        <v>624</v>
      </c>
    </row>
    <row r="307" spans="1:65" s="2" customFormat="1" ht="19.5">
      <c r="A307" s="187"/>
      <c r="B307" s="32"/>
      <c r="C307" s="187"/>
      <c r="D307" s="145" t="s">
        <v>123</v>
      </c>
      <c r="E307" s="187"/>
      <c r="F307" s="146" t="s">
        <v>625</v>
      </c>
      <c r="G307" s="187"/>
      <c r="H307" s="187"/>
      <c r="I307" s="147"/>
      <c r="J307" s="187"/>
      <c r="K307" s="187"/>
      <c r="L307" s="32"/>
      <c r="M307" s="148"/>
      <c r="N307" s="149"/>
      <c r="O307" s="52"/>
      <c r="P307" s="52"/>
      <c r="Q307" s="52"/>
      <c r="R307" s="52"/>
      <c r="S307" s="52"/>
      <c r="T307" s="53"/>
      <c r="U307" s="187"/>
      <c r="V307" s="187"/>
      <c r="W307" s="187"/>
      <c r="X307" s="187"/>
      <c r="Y307" s="187"/>
      <c r="Z307" s="187"/>
      <c r="AA307" s="187"/>
      <c r="AB307" s="187"/>
      <c r="AC307" s="187"/>
      <c r="AD307" s="187"/>
      <c r="AE307" s="187"/>
      <c r="AT307" s="16" t="s">
        <v>123</v>
      </c>
      <c r="AU307" s="16" t="s">
        <v>76</v>
      </c>
    </row>
    <row r="308" spans="1:65" s="2" customFormat="1">
      <c r="A308" s="187"/>
      <c r="B308" s="32"/>
      <c r="C308" s="187"/>
      <c r="D308" s="150" t="s">
        <v>125</v>
      </c>
      <c r="E308" s="187"/>
      <c r="F308" s="151" t="s">
        <v>626</v>
      </c>
      <c r="G308" s="187"/>
      <c r="H308" s="187"/>
      <c r="I308" s="147"/>
      <c r="J308" s="187"/>
      <c r="K308" s="187"/>
      <c r="L308" s="32"/>
      <c r="M308" s="148"/>
      <c r="N308" s="149"/>
      <c r="O308" s="52"/>
      <c r="P308" s="52"/>
      <c r="Q308" s="52"/>
      <c r="R308" s="52"/>
      <c r="S308" s="52"/>
      <c r="T308" s="53"/>
      <c r="U308" s="187"/>
      <c r="V308" s="187"/>
      <c r="W308" s="187"/>
      <c r="X308" s="187"/>
      <c r="Y308" s="187"/>
      <c r="Z308" s="187"/>
      <c r="AA308" s="187"/>
      <c r="AB308" s="187"/>
      <c r="AC308" s="187"/>
      <c r="AD308" s="187"/>
      <c r="AE308" s="187"/>
      <c r="AT308" s="16" t="s">
        <v>125</v>
      </c>
      <c r="AU308" s="16" t="s">
        <v>76</v>
      </c>
    </row>
    <row r="309" spans="1:65" s="2" customFormat="1" ht="33" customHeight="1">
      <c r="A309" s="187"/>
      <c r="B309" s="131"/>
      <c r="C309" s="132" t="s">
        <v>536</v>
      </c>
      <c r="D309" s="132" t="s">
        <v>116</v>
      </c>
      <c r="E309" s="133" t="s">
        <v>628</v>
      </c>
      <c r="F309" s="134" t="s">
        <v>629</v>
      </c>
      <c r="G309" s="135" t="s">
        <v>172</v>
      </c>
      <c r="H309" s="136">
        <v>1.018</v>
      </c>
      <c r="I309" s="137"/>
      <c r="J309" s="138">
        <f>ROUND(I309*H309,2)</f>
        <v>0</v>
      </c>
      <c r="K309" s="134" t="s">
        <v>120</v>
      </c>
      <c r="L309" s="32"/>
      <c r="M309" s="139" t="s">
        <v>3</v>
      </c>
      <c r="N309" s="140" t="s">
        <v>40</v>
      </c>
      <c r="O309" s="52"/>
      <c r="P309" s="141">
        <f>O309*H309</f>
        <v>0</v>
      </c>
      <c r="Q309" s="141">
        <v>0</v>
      </c>
      <c r="R309" s="141">
        <f>Q309*H309</f>
        <v>0</v>
      </c>
      <c r="S309" s="141">
        <v>0</v>
      </c>
      <c r="T309" s="142">
        <f>S309*H309</f>
        <v>0</v>
      </c>
      <c r="U309" s="187"/>
      <c r="V309" s="187"/>
      <c r="W309" s="187"/>
      <c r="X309" s="187"/>
      <c r="Y309" s="187"/>
      <c r="Z309" s="187"/>
      <c r="AA309" s="187"/>
      <c r="AB309" s="187"/>
      <c r="AC309" s="187"/>
      <c r="AD309" s="187"/>
      <c r="AE309" s="187"/>
      <c r="AR309" s="143" t="s">
        <v>207</v>
      </c>
      <c r="AT309" s="143" t="s">
        <v>116</v>
      </c>
      <c r="AU309" s="143" t="s">
        <v>76</v>
      </c>
      <c r="AY309" s="16" t="s">
        <v>113</v>
      </c>
      <c r="BE309" s="144">
        <f>IF(N309="základní",J309,0)</f>
        <v>0</v>
      </c>
      <c r="BF309" s="144">
        <f>IF(N309="snížená",J309,0)</f>
        <v>0</v>
      </c>
      <c r="BG309" s="144">
        <f>IF(N309="zákl. přenesená",J309,0)</f>
        <v>0</v>
      </c>
      <c r="BH309" s="144">
        <f>IF(N309="sníž. přenesená",J309,0)</f>
        <v>0</v>
      </c>
      <c r="BI309" s="144">
        <f>IF(N309="nulová",J309,0)</f>
        <v>0</v>
      </c>
      <c r="BJ309" s="16" t="s">
        <v>74</v>
      </c>
      <c r="BK309" s="144">
        <f>ROUND(I309*H309,2)</f>
        <v>0</v>
      </c>
      <c r="BL309" s="16" t="s">
        <v>207</v>
      </c>
      <c r="BM309" s="143" t="s">
        <v>630</v>
      </c>
    </row>
    <row r="310" spans="1:65" s="2" customFormat="1" ht="48.75">
      <c r="A310" s="187"/>
      <c r="B310" s="32"/>
      <c r="C310" s="187"/>
      <c r="D310" s="145" t="s">
        <v>123</v>
      </c>
      <c r="E310" s="187"/>
      <c r="F310" s="146" t="s">
        <v>631</v>
      </c>
      <c r="G310" s="187"/>
      <c r="H310" s="187"/>
      <c r="I310" s="147"/>
      <c r="J310" s="187"/>
      <c r="K310" s="187"/>
      <c r="L310" s="32"/>
      <c r="M310" s="148"/>
      <c r="N310" s="149"/>
      <c r="O310" s="52"/>
      <c r="P310" s="52"/>
      <c r="Q310" s="52"/>
      <c r="R310" s="52"/>
      <c r="S310" s="52"/>
      <c r="T310" s="53"/>
      <c r="U310" s="187"/>
      <c r="V310" s="187"/>
      <c r="W310" s="187"/>
      <c r="X310" s="187"/>
      <c r="Y310" s="187"/>
      <c r="Z310" s="187"/>
      <c r="AA310" s="187"/>
      <c r="AB310" s="187"/>
      <c r="AC310" s="187"/>
      <c r="AD310" s="187"/>
      <c r="AE310" s="187"/>
      <c r="AT310" s="16" t="s">
        <v>123</v>
      </c>
      <c r="AU310" s="16" t="s">
        <v>76</v>
      </c>
    </row>
    <row r="311" spans="1:65" s="2" customFormat="1">
      <c r="A311" s="187"/>
      <c r="B311" s="32"/>
      <c r="C311" s="187"/>
      <c r="D311" s="150" t="s">
        <v>125</v>
      </c>
      <c r="E311" s="187"/>
      <c r="F311" s="151" t="s">
        <v>632</v>
      </c>
      <c r="G311" s="187"/>
      <c r="H311" s="187"/>
      <c r="I311" s="147"/>
      <c r="J311" s="187"/>
      <c r="K311" s="187"/>
      <c r="L311" s="32"/>
      <c r="M311" s="148"/>
      <c r="N311" s="149"/>
      <c r="O311" s="52"/>
      <c r="P311" s="52"/>
      <c r="Q311" s="52"/>
      <c r="R311" s="52"/>
      <c r="S311" s="52"/>
      <c r="T311" s="53"/>
      <c r="U311" s="187"/>
      <c r="V311" s="187"/>
      <c r="W311" s="187"/>
      <c r="X311" s="187"/>
      <c r="Y311" s="187"/>
      <c r="Z311" s="187"/>
      <c r="AA311" s="187"/>
      <c r="AB311" s="187"/>
      <c r="AC311" s="187"/>
      <c r="AD311" s="187"/>
      <c r="AE311" s="187"/>
      <c r="AT311" s="16" t="s">
        <v>125</v>
      </c>
      <c r="AU311" s="16" t="s">
        <v>76</v>
      </c>
    </row>
    <row r="312" spans="1:65" s="2" customFormat="1" ht="24.2" customHeight="1">
      <c r="A312" s="187"/>
      <c r="B312" s="131"/>
      <c r="C312" s="132" t="s">
        <v>542</v>
      </c>
      <c r="D312" s="132" t="s">
        <v>116</v>
      </c>
      <c r="E312" s="133" t="s">
        <v>634</v>
      </c>
      <c r="F312" s="134" t="s">
        <v>635</v>
      </c>
      <c r="G312" s="135" t="s">
        <v>172</v>
      </c>
      <c r="H312" s="136">
        <v>1.018</v>
      </c>
      <c r="I312" s="137"/>
      <c r="J312" s="138">
        <f>ROUND(I312*H312,2)</f>
        <v>0</v>
      </c>
      <c r="K312" s="134" t="s">
        <v>120</v>
      </c>
      <c r="L312" s="32"/>
      <c r="M312" s="139" t="s">
        <v>3</v>
      </c>
      <c r="N312" s="140" t="s">
        <v>40</v>
      </c>
      <c r="O312" s="52"/>
      <c r="P312" s="141">
        <f>O312*H312</f>
        <v>0</v>
      </c>
      <c r="Q312" s="141">
        <v>0</v>
      </c>
      <c r="R312" s="141">
        <f>Q312*H312</f>
        <v>0</v>
      </c>
      <c r="S312" s="141">
        <v>0</v>
      </c>
      <c r="T312" s="142">
        <f>S312*H312</f>
        <v>0</v>
      </c>
      <c r="U312" s="187"/>
      <c r="V312" s="187"/>
      <c r="W312" s="187"/>
      <c r="X312" s="187"/>
      <c r="Y312" s="187"/>
      <c r="Z312" s="187"/>
      <c r="AA312" s="187"/>
      <c r="AB312" s="187"/>
      <c r="AC312" s="187"/>
      <c r="AD312" s="187"/>
      <c r="AE312" s="187"/>
      <c r="AR312" s="143" t="s">
        <v>207</v>
      </c>
      <c r="AT312" s="143" t="s">
        <v>116</v>
      </c>
      <c r="AU312" s="143" t="s">
        <v>76</v>
      </c>
      <c r="AY312" s="16" t="s">
        <v>113</v>
      </c>
      <c r="BE312" s="144">
        <f>IF(N312="základní",J312,0)</f>
        <v>0</v>
      </c>
      <c r="BF312" s="144">
        <f>IF(N312="snížená",J312,0)</f>
        <v>0</v>
      </c>
      <c r="BG312" s="144">
        <f>IF(N312="zákl. přenesená",J312,0)</f>
        <v>0</v>
      </c>
      <c r="BH312" s="144">
        <f>IF(N312="sníž. přenesená",J312,0)</f>
        <v>0</v>
      </c>
      <c r="BI312" s="144">
        <f>IF(N312="nulová",J312,0)</f>
        <v>0</v>
      </c>
      <c r="BJ312" s="16" t="s">
        <v>74</v>
      </c>
      <c r="BK312" s="144">
        <f>ROUND(I312*H312,2)</f>
        <v>0</v>
      </c>
      <c r="BL312" s="16" t="s">
        <v>207</v>
      </c>
      <c r="BM312" s="143" t="s">
        <v>636</v>
      </c>
    </row>
    <row r="313" spans="1:65" s="2" customFormat="1" ht="39">
      <c r="A313" s="187"/>
      <c r="B313" s="32"/>
      <c r="C313" s="187"/>
      <c r="D313" s="145" t="s">
        <v>123</v>
      </c>
      <c r="E313" s="187"/>
      <c r="F313" s="146" t="s">
        <v>637</v>
      </c>
      <c r="G313" s="187"/>
      <c r="H313" s="187"/>
      <c r="I313" s="147"/>
      <c r="J313" s="187"/>
      <c r="K313" s="187"/>
      <c r="L313" s="32"/>
      <c r="M313" s="148"/>
      <c r="N313" s="149"/>
      <c r="O313" s="52"/>
      <c r="P313" s="52"/>
      <c r="Q313" s="52"/>
      <c r="R313" s="52"/>
      <c r="S313" s="52"/>
      <c r="T313" s="53"/>
      <c r="U313" s="187"/>
      <c r="V313" s="187"/>
      <c r="W313" s="187"/>
      <c r="X313" s="187"/>
      <c r="Y313" s="187"/>
      <c r="Z313" s="187"/>
      <c r="AA313" s="187"/>
      <c r="AB313" s="187"/>
      <c r="AC313" s="187"/>
      <c r="AD313" s="187"/>
      <c r="AE313" s="187"/>
      <c r="AT313" s="16" t="s">
        <v>123</v>
      </c>
      <c r="AU313" s="16" t="s">
        <v>76</v>
      </c>
    </row>
    <row r="314" spans="1:65" s="2" customFormat="1">
      <c r="A314" s="187"/>
      <c r="B314" s="32"/>
      <c r="C314" s="187"/>
      <c r="D314" s="150" t="s">
        <v>125</v>
      </c>
      <c r="E314" s="187"/>
      <c r="F314" s="151" t="s">
        <v>638</v>
      </c>
      <c r="G314" s="187"/>
      <c r="H314" s="187"/>
      <c r="I314" s="147"/>
      <c r="J314" s="187"/>
      <c r="K314" s="187"/>
      <c r="L314" s="32"/>
      <c r="M314" s="148"/>
      <c r="N314" s="149"/>
      <c r="O314" s="52"/>
      <c r="P314" s="52"/>
      <c r="Q314" s="52"/>
      <c r="R314" s="52"/>
      <c r="S314" s="52"/>
      <c r="T314" s="53"/>
      <c r="U314" s="187"/>
      <c r="V314" s="187"/>
      <c r="W314" s="187"/>
      <c r="X314" s="187"/>
      <c r="Y314" s="187"/>
      <c r="Z314" s="187"/>
      <c r="AA314" s="187"/>
      <c r="AB314" s="187"/>
      <c r="AC314" s="187"/>
      <c r="AD314" s="187"/>
      <c r="AE314" s="187"/>
      <c r="AT314" s="16" t="s">
        <v>125</v>
      </c>
      <c r="AU314" s="16" t="s">
        <v>76</v>
      </c>
    </row>
    <row r="315" spans="1:65" s="12" customFormat="1" ht="22.9" customHeight="1">
      <c r="B315" s="118"/>
      <c r="D315" s="119" t="s">
        <v>68</v>
      </c>
      <c r="E315" s="129" t="s">
        <v>645</v>
      </c>
      <c r="F315" s="129" t="s">
        <v>646</v>
      </c>
      <c r="I315" s="121"/>
      <c r="J315" s="130">
        <f>BK315</f>
        <v>0</v>
      </c>
      <c r="L315" s="118"/>
      <c r="M315" s="123"/>
      <c r="N315" s="124"/>
      <c r="O315" s="124"/>
      <c r="P315" s="125">
        <f>SUM(P316:P324)</f>
        <v>0</v>
      </c>
      <c r="Q315" s="124"/>
      <c r="R315" s="125">
        <f>SUM(R316:R324)</f>
        <v>3.4090700000000002E-2</v>
      </c>
      <c r="S315" s="124"/>
      <c r="T315" s="126">
        <f>SUM(T316:T324)</f>
        <v>7.0118899999999998E-3</v>
      </c>
      <c r="AR315" s="119" t="s">
        <v>76</v>
      </c>
      <c r="AT315" s="127" t="s">
        <v>68</v>
      </c>
      <c r="AU315" s="127" t="s">
        <v>74</v>
      </c>
      <c r="AY315" s="119" t="s">
        <v>113</v>
      </c>
      <c r="BK315" s="128">
        <f>SUM(BK316:BK324)</f>
        <v>0</v>
      </c>
    </row>
    <row r="316" spans="1:65" s="2" customFormat="1" ht="16.5" customHeight="1">
      <c r="A316" s="187"/>
      <c r="B316" s="131"/>
      <c r="C316" s="132" t="s">
        <v>549</v>
      </c>
      <c r="D316" s="132" t="s">
        <v>116</v>
      </c>
      <c r="E316" s="133" t="s">
        <v>648</v>
      </c>
      <c r="F316" s="134" t="s">
        <v>649</v>
      </c>
      <c r="G316" s="135" t="s">
        <v>119</v>
      </c>
      <c r="H316" s="136">
        <v>22.619</v>
      </c>
      <c r="I316" s="137"/>
      <c r="J316" s="138">
        <f>ROUND(I316*H316,2)</f>
        <v>0</v>
      </c>
      <c r="K316" s="134" t="s">
        <v>120</v>
      </c>
      <c r="L316" s="32"/>
      <c r="M316" s="139" t="s">
        <v>3</v>
      </c>
      <c r="N316" s="140" t="s">
        <v>40</v>
      </c>
      <c r="O316" s="52"/>
      <c r="P316" s="141">
        <f>O316*H316</f>
        <v>0</v>
      </c>
      <c r="Q316" s="141">
        <v>1E-3</v>
      </c>
      <c r="R316" s="141">
        <f>Q316*H316</f>
        <v>2.2619E-2</v>
      </c>
      <c r="S316" s="141">
        <v>3.1E-4</v>
      </c>
      <c r="T316" s="142">
        <f>S316*H316</f>
        <v>7.0118899999999998E-3</v>
      </c>
      <c r="U316" s="187"/>
      <c r="V316" s="187"/>
      <c r="W316" s="187"/>
      <c r="X316" s="187"/>
      <c r="Y316" s="187"/>
      <c r="Z316" s="187"/>
      <c r="AA316" s="187"/>
      <c r="AB316" s="187"/>
      <c r="AC316" s="187"/>
      <c r="AD316" s="187"/>
      <c r="AE316" s="187"/>
      <c r="AR316" s="143" t="s">
        <v>207</v>
      </c>
      <c r="AT316" s="143" t="s">
        <v>116</v>
      </c>
      <c r="AU316" s="143" t="s">
        <v>76</v>
      </c>
      <c r="AY316" s="16" t="s">
        <v>113</v>
      </c>
      <c r="BE316" s="144">
        <f>IF(N316="základní",J316,0)</f>
        <v>0</v>
      </c>
      <c r="BF316" s="144">
        <f>IF(N316="snížená",J316,0)</f>
        <v>0</v>
      </c>
      <c r="BG316" s="144">
        <f>IF(N316="zákl. přenesená",J316,0)</f>
        <v>0</v>
      </c>
      <c r="BH316" s="144">
        <f>IF(N316="sníž. přenesená",J316,0)</f>
        <v>0</v>
      </c>
      <c r="BI316" s="144">
        <f>IF(N316="nulová",J316,0)</f>
        <v>0</v>
      </c>
      <c r="BJ316" s="16" t="s">
        <v>74</v>
      </c>
      <c r="BK316" s="144">
        <f>ROUND(I316*H316,2)</f>
        <v>0</v>
      </c>
      <c r="BL316" s="16" t="s">
        <v>207</v>
      </c>
      <c r="BM316" s="143" t="s">
        <v>650</v>
      </c>
    </row>
    <row r="317" spans="1:65" s="2" customFormat="1">
      <c r="A317" s="187"/>
      <c r="B317" s="32"/>
      <c r="C317" s="187"/>
      <c r="D317" s="145" t="s">
        <v>123</v>
      </c>
      <c r="E317" s="187"/>
      <c r="F317" s="146" t="s">
        <v>651</v>
      </c>
      <c r="G317" s="187"/>
      <c r="H317" s="187"/>
      <c r="I317" s="147"/>
      <c r="J317" s="187"/>
      <c r="K317" s="187"/>
      <c r="L317" s="32"/>
      <c r="M317" s="148"/>
      <c r="N317" s="149"/>
      <c r="O317" s="52"/>
      <c r="P317" s="52"/>
      <c r="Q317" s="52"/>
      <c r="R317" s="52"/>
      <c r="S317" s="52"/>
      <c r="T317" s="53"/>
      <c r="U317" s="187"/>
      <c r="V317" s="187"/>
      <c r="W317" s="187"/>
      <c r="X317" s="187"/>
      <c r="Y317" s="187"/>
      <c r="Z317" s="187"/>
      <c r="AA317" s="187"/>
      <c r="AB317" s="187"/>
      <c r="AC317" s="187"/>
      <c r="AD317" s="187"/>
      <c r="AE317" s="187"/>
      <c r="AT317" s="16" t="s">
        <v>123</v>
      </c>
      <c r="AU317" s="16" t="s">
        <v>76</v>
      </c>
    </row>
    <row r="318" spans="1:65" s="2" customFormat="1">
      <c r="A318" s="187"/>
      <c r="B318" s="32"/>
      <c r="C318" s="187"/>
      <c r="D318" s="150" t="s">
        <v>125</v>
      </c>
      <c r="E318" s="187"/>
      <c r="F318" s="151" t="s">
        <v>652</v>
      </c>
      <c r="G318" s="187"/>
      <c r="H318" s="187"/>
      <c r="I318" s="147"/>
      <c r="J318" s="187"/>
      <c r="K318" s="187"/>
      <c r="L318" s="32"/>
      <c r="M318" s="148"/>
      <c r="N318" s="149"/>
      <c r="O318" s="52"/>
      <c r="P318" s="52"/>
      <c r="Q318" s="52"/>
      <c r="R318" s="52"/>
      <c r="S318" s="52"/>
      <c r="T318" s="53"/>
      <c r="U318" s="187"/>
      <c r="V318" s="187"/>
      <c r="W318" s="187"/>
      <c r="X318" s="187"/>
      <c r="Y318" s="187"/>
      <c r="Z318" s="187"/>
      <c r="AA318" s="187"/>
      <c r="AB318" s="187"/>
      <c r="AC318" s="187"/>
      <c r="AD318" s="187"/>
      <c r="AE318" s="187"/>
      <c r="AT318" s="16" t="s">
        <v>125</v>
      </c>
      <c r="AU318" s="16" t="s">
        <v>76</v>
      </c>
    </row>
    <row r="319" spans="1:65" s="14" customFormat="1">
      <c r="B319" s="171"/>
      <c r="D319" s="145" t="s">
        <v>127</v>
      </c>
      <c r="E319" s="172" t="s">
        <v>3</v>
      </c>
      <c r="F319" s="173" t="s">
        <v>653</v>
      </c>
      <c r="H319" s="172" t="s">
        <v>3</v>
      </c>
      <c r="I319" s="174"/>
      <c r="L319" s="171"/>
      <c r="M319" s="175"/>
      <c r="N319" s="176"/>
      <c r="O319" s="176"/>
      <c r="P319" s="176"/>
      <c r="Q319" s="176"/>
      <c r="R319" s="176"/>
      <c r="S319" s="176"/>
      <c r="T319" s="177"/>
      <c r="AT319" s="172" t="s">
        <v>127</v>
      </c>
      <c r="AU319" s="172" t="s">
        <v>76</v>
      </c>
      <c r="AV319" s="14" t="s">
        <v>74</v>
      </c>
      <c r="AW319" s="14" t="s">
        <v>31</v>
      </c>
      <c r="AX319" s="14" t="s">
        <v>69</v>
      </c>
      <c r="AY319" s="172" t="s">
        <v>113</v>
      </c>
    </row>
    <row r="320" spans="1:65" s="13" customFormat="1">
      <c r="B320" s="152"/>
      <c r="D320" s="145" t="s">
        <v>127</v>
      </c>
      <c r="E320" s="153" t="s">
        <v>3</v>
      </c>
      <c r="F320" s="154" t="s">
        <v>758</v>
      </c>
      <c r="H320" s="155">
        <v>22.619</v>
      </c>
      <c r="I320" s="156"/>
      <c r="L320" s="152"/>
      <c r="M320" s="157"/>
      <c r="N320" s="158"/>
      <c r="O320" s="158"/>
      <c r="P320" s="158"/>
      <c r="Q320" s="158"/>
      <c r="R320" s="158"/>
      <c r="S320" s="158"/>
      <c r="T320" s="159"/>
      <c r="AT320" s="153" t="s">
        <v>127</v>
      </c>
      <c r="AU320" s="153" t="s">
        <v>76</v>
      </c>
      <c r="AV320" s="13" t="s">
        <v>76</v>
      </c>
      <c r="AW320" s="13" t="s">
        <v>31</v>
      </c>
      <c r="AX320" s="13" t="s">
        <v>74</v>
      </c>
      <c r="AY320" s="153" t="s">
        <v>113</v>
      </c>
    </row>
    <row r="321" spans="1:65" s="2" customFormat="1" ht="33" customHeight="1">
      <c r="A321" s="187"/>
      <c r="B321" s="131"/>
      <c r="C321" s="132" t="s">
        <v>555</v>
      </c>
      <c r="D321" s="132" t="s">
        <v>116</v>
      </c>
      <c r="E321" s="133" t="s">
        <v>656</v>
      </c>
      <c r="F321" s="134" t="s">
        <v>657</v>
      </c>
      <c r="G321" s="135" t="s">
        <v>119</v>
      </c>
      <c r="H321" s="136">
        <v>38.238999999999997</v>
      </c>
      <c r="I321" s="137"/>
      <c r="J321" s="138">
        <f>ROUND(I321*H321,2)</f>
        <v>0</v>
      </c>
      <c r="K321" s="134" t="s">
        <v>120</v>
      </c>
      <c r="L321" s="32"/>
      <c r="M321" s="139" t="s">
        <v>3</v>
      </c>
      <c r="N321" s="140" t="s">
        <v>40</v>
      </c>
      <c r="O321" s="52"/>
      <c r="P321" s="141">
        <f>O321*H321</f>
        <v>0</v>
      </c>
      <c r="Q321" s="141">
        <v>2.9999999999999997E-4</v>
      </c>
      <c r="R321" s="141">
        <f>Q321*H321</f>
        <v>1.1471699999999998E-2</v>
      </c>
      <c r="S321" s="141">
        <v>0</v>
      </c>
      <c r="T321" s="142">
        <f>S321*H321</f>
        <v>0</v>
      </c>
      <c r="U321" s="187"/>
      <c r="V321" s="187"/>
      <c r="W321" s="187"/>
      <c r="X321" s="187"/>
      <c r="Y321" s="187"/>
      <c r="Z321" s="187"/>
      <c r="AA321" s="187"/>
      <c r="AB321" s="187"/>
      <c r="AC321" s="187"/>
      <c r="AD321" s="187"/>
      <c r="AE321" s="187"/>
      <c r="AR321" s="143" t="s">
        <v>207</v>
      </c>
      <c r="AT321" s="143" t="s">
        <v>116</v>
      </c>
      <c r="AU321" s="143" t="s">
        <v>76</v>
      </c>
      <c r="AY321" s="16" t="s">
        <v>113</v>
      </c>
      <c r="BE321" s="144">
        <f>IF(N321="základní",J321,0)</f>
        <v>0</v>
      </c>
      <c r="BF321" s="144">
        <f>IF(N321="snížená",J321,0)</f>
        <v>0</v>
      </c>
      <c r="BG321" s="144">
        <f>IF(N321="zákl. přenesená",J321,0)</f>
        <v>0</v>
      </c>
      <c r="BH321" s="144">
        <f>IF(N321="sníž. přenesená",J321,0)</f>
        <v>0</v>
      </c>
      <c r="BI321" s="144">
        <f>IF(N321="nulová",J321,0)</f>
        <v>0</v>
      </c>
      <c r="BJ321" s="16" t="s">
        <v>74</v>
      </c>
      <c r="BK321" s="144">
        <f>ROUND(I321*H321,2)</f>
        <v>0</v>
      </c>
      <c r="BL321" s="16" t="s">
        <v>207</v>
      </c>
      <c r="BM321" s="143" t="s">
        <v>658</v>
      </c>
    </row>
    <row r="322" spans="1:65" s="2" customFormat="1" ht="29.25">
      <c r="A322" s="187"/>
      <c r="B322" s="32"/>
      <c r="C322" s="187"/>
      <c r="D322" s="145" t="s">
        <v>123</v>
      </c>
      <c r="E322" s="187"/>
      <c r="F322" s="146" t="s">
        <v>659</v>
      </c>
      <c r="G322" s="187"/>
      <c r="H322" s="187"/>
      <c r="I322" s="147"/>
      <c r="J322" s="187"/>
      <c r="K322" s="187"/>
      <c r="L322" s="32"/>
      <c r="M322" s="148"/>
      <c r="N322" s="149"/>
      <c r="O322" s="52"/>
      <c r="P322" s="52"/>
      <c r="Q322" s="52"/>
      <c r="R322" s="52"/>
      <c r="S322" s="52"/>
      <c r="T322" s="53"/>
      <c r="U322" s="187"/>
      <c r="V322" s="187"/>
      <c r="W322" s="187"/>
      <c r="X322" s="187"/>
      <c r="Y322" s="187"/>
      <c r="Z322" s="187"/>
      <c r="AA322" s="187"/>
      <c r="AB322" s="187"/>
      <c r="AC322" s="187"/>
      <c r="AD322" s="187"/>
      <c r="AE322" s="187"/>
      <c r="AT322" s="16" t="s">
        <v>123</v>
      </c>
      <c r="AU322" s="16" t="s">
        <v>76</v>
      </c>
    </row>
    <row r="323" spans="1:65" s="2" customFormat="1">
      <c r="A323" s="187"/>
      <c r="B323" s="32"/>
      <c r="C323" s="187"/>
      <c r="D323" s="150" t="s">
        <v>125</v>
      </c>
      <c r="E323" s="187"/>
      <c r="F323" s="151" t="s">
        <v>660</v>
      </c>
      <c r="G323" s="187"/>
      <c r="H323" s="187"/>
      <c r="I323" s="147"/>
      <c r="J323" s="187"/>
      <c r="K323" s="187"/>
      <c r="L323" s="32"/>
      <c r="M323" s="148"/>
      <c r="N323" s="149"/>
      <c r="O323" s="52"/>
      <c r="P323" s="52"/>
      <c r="Q323" s="52"/>
      <c r="R323" s="52"/>
      <c r="S323" s="52"/>
      <c r="T323" s="53"/>
      <c r="U323" s="187"/>
      <c r="V323" s="187"/>
      <c r="W323" s="187"/>
      <c r="X323" s="187"/>
      <c r="Y323" s="187"/>
      <c r="Z323" s="187"/>
      <c r="AA323" s="187"/>
      <c r="AB323" s="187"/>
      <c r="AC323" s="187"/>
      <c r="AD323" s="187"/>
      <c r="AE323" s="187"/>
      <c r="AT323" s="16" t="s">
        <v>125</v>
      </c>
      <c r="AU323" s="16" t="s">
        <v>76</v>
      </c>
    </row>
    <row r="324" spans="1:65" s="13" customFormat="1">
      <c r="B324" s="152"/>
      <c r="D324" s="145" t="s">
        <v>127</v>
      </c>
      <c r="E324" s="153" t="s">
        <v>3</v>
      </c>
      <c r="F324" s="154" t="s">
        <v>759</v>
      </c>
      <c r="H324" s="155">
        <v>38.238999999999997</v>
      </c>
      <c r="I324" s="156"/>
      <c r="L324" s="152"/>
      <c r="M324" s="157"/>
      <c r="N324" s="158"/>
      <c r="O324" s="158"/>
      <c r="P324" s="158"/>
      <c r="Q324" s="158"/>
      <c r="R324" s="158"/>
      <c r="S324" s="158"/>
      <c r="T324" s="159"/>
      <c r="AT324" s="153" t="s">
        <v>127</v>
      </c>
      <c r="AU324" s="153" t="s">
        <v>76</v>
      </c>
      <c r="AV324" s="13" t="s">
        <v>76</v>
      </c>
      <c r="AW324" s="13" t="s">
        <v>31</v>
      </c>
      <c r="AX324" s="13" t="s">
        <v>74</v>
      </c>
      <c r="AY324" s="153" t="s">
        <v>113</v>
      </c>
    </row>
    <row r="325" spans="1:65" s="12" customFormat="1" ht="25.9" customHeight="1">
      <c r="B325" s="118"/>
      <c r="D325" s="119" t="s">
        <v>68</v>
      </c>
      <c r="E325" s="120" t="s">
        <v>760</v>
      </c>
      <c r="F325" s="120" t="s">
        <v>761</v>
      </c>
      <c r="I325" s="121"/>
      <c r="J325" s="122">
        <f>BK325</f>
        <v>0</v>
      </c>
      <c r="L325" s="118"/>
      <c r="M325" s="123"/>
      <c r="N325" s="124"/>
      <c r="O325" s="124"/>
      <c r="P325" s="125">
        <f>P326</f>
        <v>0</v>
      </c>
      <c r="Q325" s="124"/>
      <c r="R325" s="125">
        <f>R326</f>
        <v>0</v>
      </c>
      <c r="S325" s="124"/>
      <c r="T325" s="126">
        <f>T326</f>
        <v>0</v>
      </c>
      <c r="AR325" s="119" t="s">
        <v>147</v>
      </c>
      <c r="AT325" s="127" t="s">
        <v>68</v>
      </c>
      <c r="AU325" s="127" t="s">
        <v>69</v>
      </c>
      <c r="AY325" s="119" t="s">
        <v>113</v>
      </c>
      <c r="BK325" s="128">
        <f>BK326</f>
        <v>0</v>
      </c>
    </row>
    <row r="326" spans="1:65" s="12" customFormat="1" ht="22.9" customHeight="1">
      <c r="B326" s="118"/>
      <c r="D326" s="119" t="s">
        <v>68</v>
      </c>
      <c r="E326" s="129" t="s">
        <v>762</v>
      </c>
      <c r="F326" s="129" t="s">
        <v>763</v>
      </c>
      <c r="I326" s="121"/>
      <c r="J326" s="130">
        <f>BK326</f>
        <v>0</v>
      </c>
      <c r="L326" s="118"/>
      <c r="M326" s="123"/>
      <c r="N326" s="124"/>
      <c r="O326" s="124"/>
      <c r="P326" s="125">
        <f>SUM(P327:P331)</f>
        <v>0</v>
      </c>
      <c r="Q326" s="124"/>
      <c r="R326" s="125">
        <f>SUM(R327:R331)</f>
        <v>0</v>
      </c>
      <c r="S326" s="124"/>
      <c r="T326" s="126">
        <f>SUM(T327:T331)</f>
        <v>0</v>
      </c>
      <c r="AR326" s="119" t="s">
        <v>147</v>
      </c>
      <c r="AT326" s="127" t="s">
        <v>68</v>
      </c>
      <c r="AU326" s="127" t="s">
        <v>74</v>
      </c>
      <c r="AY326" s="119" t="s">
        <v>113</v>
      </c>
      <c r="BK326" s="128">
        <f>SUM(BK327:BK331)</f>
        <v>0</v>
      </c>
    </row>
    <row r="327" spans="1:65" s="2" customFormat="1" ht="16.5" customHeight="1">
      <c r="A327" s="187"/>
      <c r="B327" s="131"/>
      <c r="C327" s="132" t="s">
        <v>563</v>
      </c>
      <c r="D327" s="132" t="s">
        <v>116</v>
      </c>
      <c r="E327" s="133" t="s">
        <v>764</v>
      </c>
      <c r="F327" s="134" t="s">
        <v>765</v>
      </c>
      <c r="G327" s="135" t="s">
        <v>408</v>
      </c>
      <c r="H327" s="136">
        <v>1</v>
      </c>
      <c r="I327" s="137"/>
      <c r="J327" s="138">
        <f>ROUND(I327*H327,2)</f>
        <v>0</v>
      </c>
      <c r="K327" s="134" t="s">
        <v>120</v>
      </c>
      <c r="L327" s="32"/>
      <c r="M327" s="139" t="s">
        <v>3</v>
      </c>
      <c r="N327" s="140" t="s">
        <v>40</v>
      </c>
      <c r="O327" s="52"/>
      <c r="P327" s="141">
        <f>O327*H327</f>
        <v>0</v>
      </c>
      <c r="Q327" s="141">
        <v>0</v>
      </c>
      <c r="R327" s="141">
        <f>Q327*H327</f>
        <v>0</v>
      </c>
      <c r="S327" s="141">
        <v>0</v>
      </c>
      <c r="T327" s="142">
        <f>S327*H327</f>
        <v>0</v>
      </c>
      <c r="U327" s="187"/>
      <c r="V327" s="187"/>
      <c r="W327" s="187"/>
      <c r="X327" s="187"/>
      <c r="Y327" s="187"/>
      <c r="Z327" s="187"/>
      <c r="AA327" s="187"/>
      <c r="AB327" s="187"/>
      <c r="AC327" s="187"/>
      <c r="AD327" s="187"/>
      <c r="AE327" s="187"/>
      <c r="AR327" s="143" t="s">
        <v>766</v>
      </c>
      <c r="AT327" s="143" t="s">
        <v>116</v>
      </c>
      <c r="AU327" s="143" t="s">
        <v>76</v>
      </c>
      <c r="AY327" s="16" t="s">
        <v>113</v>
      </c>
      <c r="BE327" s="144">
        <f>IF(N327="základní",J327,0)</f>
        <v>0</v>
      </c>
      <c r="BF327" s="144">
        <f>IF(N327="snížená",J327,0)</f>
        <v>0</v>
      </c>
      <c r="BG327" s="144">
        <f>IF(N327="zákl. přenesená",J327,0)</f>
        <v>0</v>
      </c>
      <c r="BH327" s="144">
        <f>IF(N327="sníž. přenesená",J327,0)</f>
        <v>0</v>
      </c>
      <c r="BI327" s="144">
        <f>IF(N327="nulová",J327,0)</f>
        <v>0</v>
      </c>
      <c r="BJ327" s="16" t="s">
        <v>74</v>
      </c>
      <c r="BK327" s="144">
        <f>ROUND(I327*H327,2)</f>
        <v>0</v>
      </c>
      <c r="BL327" s="16" t="s">
        <v>766</v>
      </c>
      <c r="BM327" s="143" t="s">
        <v>767</v>
      </c>
    </row>
    <row r="328" spans="1:65" s="2" customFormat="1">
      <c r="A328" s="187"/>
      <c r="B328" s="32"/>
      <c r="C328" s="187"/>
      <c r="D328" s="145" t="s">
        <v>123</v>
      </c>
      <c r="E328" s="187"/>
      <c r="F328" s="146" t="s">
        <v>765</v>
      </c>
      <c r="G328" s="187"/>
      <c r="H328" s="187"/>
      <c r="I328" s="147"/>
      <c r="J328" s="187"/>
      <c r="K328" s="187"/>
      <c r="L328" s="32"/>
      <c r="M328" s="148"/>
      <c r="N328" s="149"/>
      <c r="O328" s="52"/>
      <c r="P328" s="52"/>
      <c r="Q328" s="52"/>
      <c r="R328" s="52"/>
      <c r="S328" s="52"/>
      <c r="T328" s="53"/>
      <c r="U328" s="187"/>
      <c r="V328" s="187"/>
      <c r="W328" s="187"/>
      <c r="X328" s="187"/>
      <c r="Y328" s="187"/>
      <c r="Z328" s="187"/>
      <c r="AA328" s="187"/>
      <c r="AB328" s="187"/>
      <c r="AC328" s="187"/>
      <c r="AD328" s="187"/>
      <c r="AE328" s="187"/>
      <c r="AT328" s="16" t="s">
        <v>123</v>
      </c>
      <c r="AU328" s="16" t="s">
        <v>76</v>
      </c>
    </row>
    <row r="329" spans="1:65" s="2" customFormat="1">
      <c r="A329" s="187"/>
      <c r="B329" s="32"/>
      <c r="C329" s="187"/>
      <c r="D329" s="150" t="s">
        <v>125</v>
      </c>
      <c r="E329" s="187"/>
      <c r="F329" s="151" t="s">
        <v>768</v>
      </c>
      <c r="G329" s="187"/>
      <c r="H329" s="187"/>
      <c r="I329" s="147"/>
      <c r="J329" s="187"/>
      <c r="K329" s="187"/>
      <c r="L329" s="32"/>
      <c r="M329" s="148"/>
      <c r="N329" s="149"/>
      <c r="O329" s="52"/>
      <c r="P329" s="52"/>
      <c r="Q329" s="52"/>
      <c r="R329" s="52"/>
      <c r="S329" s="52"/>
      <c r="T329" s="53"/>
      <c r="U329" s="187"/>
      <c r="V329" s="187"/>
      <c r="W329" s="187"/>
      <c r="X329" s="187"/>
      <c r="Y329" s="187"/>
      <c r="Z329" s="187"/>
      <c r="AA329" s="187"/>
      <c r="AB329" s="187"/>
      <c r="AC329" s="187"/>
      <c r="AD329" s="187"/>
      <c r="AE329" s="187"/>
      <c r="AT329" s="16" t="s">
        <v>125</v>
      </c>
      <c r="AU329" s="16" t="s">
        <v>76</v>
      </c>
    </row>
    <row r="330" spans="1:65" s="14" customFormat="1" ht="22.5">
      <c r="B330" s="171"/>
      <c r="D330" s="145" t="s">
        <v>127</v>
      </c>
      <c r="E330" s="172" t="s">
        <v>3</v>
      </c>
      <c r="F330" s="173" t="s">
        <v>769</v>
      </c>
      <c r="H330" s="172" t="s">
        <v>3</v>
      </c>
      <c r="I330" s="174"/>
      <c r="L330" s="171"/>
      <c r="M330" s="175"/>
      <c r="N330" s="176"/>
      <c r="O330" s="176"/>
      <c r="P330" s="176"/>
      <c r="Q330" s="176"/>
      <c r="R330" s="176"/>
      <c r="S330" s="176"/>
      <c r="T330" s="177"/>
      <c r="AT330" s="172" t="s">
        <v>127</v>
      </c>
      <c r="AU330" s="172" t="s">
        <v>76</v>
      </c>
      <c r="AV330" s="14" t="s">
        <v>74</v>
      </c>
      <c r="AW330" s="14" t="s">
        <v>31</v>
      </c>
      <c r="AX330" s="14" t="s">
        <v>69</v>
      </c>
      <c r="AY330" s="172" t="s">
        <v>113</v>
      </c>
    </row>
    <row r="331" spans="1:65" s="13" customFormat="1">
      <c r="B331" s="152"/>
      <c r="D331" s="145" t="s">
        <v>127</v>
      </c>
      <c r="E331" s="153" t="s">
        <v>3</v>
      </c>
      <c r="F331" s="154" t="s">
        <v>74</v>
      </c>
      <c r="H331" s="155">
        <v>1</v>
      </c>
      <c r="I331" s="156"/>
      <c r="L331" s="152"/>
      <c r="M331" s="178"/>
      <c r="N331" s="179"/>
      <c r="O331" s="179"/>
      <c r="P331" s="179"/>
      <c r="Q331" s="179"/>
      <c r="R331" s="179"/>
      <c r="S331" s="179"/>
      <c r="T331" s="180"/>
      <c r="AT331" s="153" t="s">
        <v>127</v>
      </c>
      <c r="AU331" s="153" t="s">
        <v>76</v>
      </c>
      <c r="AV331" s="13" t="s">
        <v>76</v>
      </c>
      <c r="AW331" s="13" t="s">
        <v>31</v>
      </c>
      <c r="AX331" s="13" t="s">
        <v>74</v>
      </c>
      <c r="AY331" s="153" t="s">
        <v>113</v>
      </c>
    </row>
    <row r="332" spans="1:65" s="2" customFormat="1" ht="6.95" customHeight="1">
      <c r="A332" s="187"/>
      <c r="B332" s="41"/>
      <c r="C332" s="42"/>
      <c r="D332" s="42"/>
      <c r="E332" s="42"/>
      <c r="F332" s="42"/>
      <c r="G332" s="42"/>
      <c r="H332" s="42"/>
      <c r="I332" s="42"/>
      <c r="J332" s="42"/>
      <c r="K332" s="42"/>
      <c r="L332" s="32"/>
      <c r="M332" s="187"/>
      <c r="O332" s="187"/>
      <c r="P332" s="187"/>
      <c r="Q332" s="187"/>
      <c r="R332" s="187"/>
      <c r="S332" s="187"/>
      <c r="T332" s="187"/>
      <c r="U332" s="187"/>
      <c r="V332" s="187"/>
      <c r="W332" s="187"/>
      <c r="X332" s="187"/>
      <c r="Y332" s="187"/>
      <c r="Z332" s="187"/>
      <c r="AA332" s="187"/>
      <c r="AB332" s="187"/>
      <c r="AC332" s="187"/>
      <c r="AD332" s="187"/>
      <c r="AE332" s="187"/>
    </row>
  </sheetData>
  <mergeCells count="6">
    <mergeCell ref="E80:H80"/>
    <mergeCell ref="L2:V2"/>
    <mergeCell ref="E7:H7"/>
    <mergeCell ref="E16:H16"/>
    <mergeCell ref="E25:H25"/>
    <mergeCell ref="E46:H46"/>
  </mergeCells>
  <hyperlinks>
    <hyperlink ref="F93" r:id="rId1"/>
    <hyperlink ref="F97" r:id="rId2"/>
    <hyperlink ref="F100" r:id="rId3"/>
    <hyperlink ref="F104" r:id="rId4"/>
    <hyperlink ref="F107" r:id="rId5"/>
    <hyperlink ref="F111" r:id="rId6"/>
    <hyperlink ref="F116" r:id="rId7"/>
    <hyperlink ref="F119" r:id="rId8"/>
    <hyperlink ref="F123" r:id="rId9"/>
    <hyperlink ref="F126" r:id="rId10"/>
    <hyperlink ref="F130" r:id="rId11"/>
    <hyperlink ref="F135" r:id="rId12"/>
    <hyperlink ref="F139" r:id="rId13"/>
    <hyperlink ref="F142" r:id="rId14"/>
    <hyperlink ref="F146" r:id="rId15"/>
    <hyperlink ref="F149" r:id="rId16"/>
    <hyperlink ref="F152" r:id="rId17"/>
    <hyperlink ref="F155" r:id="rId18"/>
    <hyperlink ref="F158" r:id="rId19"/>
    <hyperlink ref="F163" r:id="rId20"/>
    <hyperlink ref="F166" r:id="rId21"/>
    <hyperlink ref="F170" r:id="rId22"/>
    <hyperlink ref="F173" r:id="rId23"/>
    <hyperlink ref="F176" r:id="rId24"/>
    <hyperlink ref="F179" r:id="rId25"/>
    <hyperlink ref="F182" r:id="rId26"/>
    <hyperlink ref="F185" r:id="rId27"/>
    <hyperlink ref="F188" r:id="rId28"/>
    <hyperlink ref="F191" r:id="rId29"/>
    <hyperlink ref="F194" r:id="rId30"/>
    <hyperlink ref="F198" r:id="rId31"/>
    <hyperlink ref="F201" r:id="rId32"/>
    <hyperlink ref="F204" r:id="rId33"/>
    <hyperlink ref="F207" r:id="rId34"/>
    <hyperlink ref="F210" r:id="rId35"/>
    <hyperlink ref="F213" r:id="rId36"/>
    <hyperlink ref="F216" r:id="rId37"/>
    <hyperlink ref="F219" r:id="rId38"/>
    <hyperlink ref="F228" r:id="rId39"/>
    <hyperlink ref="F233" r:id="rId40"/>
    <hyperlink ref="F236" r:id="rId41"/>
    <hyperlink ref="F239" r:id="rId42"/>
    <hyperlink ref="F243" r:id="rId43"/>
    <hyperlink ref="F247" r:id="rId44"/>
    <hyperlink ref="F250" r:id="rId45"/>
    <hyperlink ref="F253" r:id="rId46"/>
    <hyperlink ref="F260" r:id="rId47"/>
    <hyperlink ref="F263" r:id="rId48"/>
    <hyperlink ref="F267" r:id="rId49"/>
    <hyperlink ref="F270" r:id="rId50"/>
    <hyperlink ref="F274" r:id="rId51"/>
    <hyperlink ref="F278" r:id="rId52"/>
    <hyperlink ref="F281" r:id="rId53"/>
    <hyperlink ref="F284" r:id="rId54"/>
    <hyperlink ref="F287" r:id="rId55"/>
    <hyperlink ref="F294" r:id="rId56"/>
    <hyperlink ref="F301" r:id="rId57"/>
    <hyperlink ref="F308" r:id="rId58"/>
    <hyperlink ref="F311" r:id="rId59"/>
    <hyperlink ref="F314" r:id="rId60"/>
    <hyperlink ref="F318" r:id="rId61"/>
    <hyperlink ref="F323" r:id="rId62"/>
    <hyperlink ref="F329" r:id="rId63"/>
  </hyperlink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M351"/>
  <sheetViews>
    <sheetView workbookViewId="0">
      <selection activeCell="F24" sqref="F24"/>
    </sheetView>
  </sheetViews>
  <sheetFormatPr defaultRowHeight="11.25"/>
  <cols>
    <col min="1" max="1" width="8.33203125" style="182" customWidth="1"/>
    <col min="2" max="2" width="1.1640625" style="182" customWidth="1"/>
    <col min="3" max="3" width="4.1640625" style="182" customWidth="1"/>
    <col min="4" max="4" width="4.33203125" style="182" customWidth="1"/>
    <col min="5" max="5" width="17.1640625" style="182" customWidth="1"/>
    <col min="6" max="6" width="50.83203125" style="182" customWidth="1"/>
    <col min="7" max="7" width="7.5" style="182" customWidth="1"/>
    <col min="8" max="8" width="14" style="182" customWidth="1"/>
    <col min="9" max="9" width="15.83203125" style="182" customWidth="1"/>
    <col min="10" max="11" width="22.33203125" style="182" customWidth="1"/>
    <col min="12" max="12" width="9.33203125" style="182" customWidth="1"/>
    <col min="13" max="13" width="10.83203125" style="182" hidden="1" customWidth="1"/>
    <col min="14" max="14" width="9.33203125" style="182"/>
    <col min="15" max="20" width="14.1640625" style="182" hidden="1" customWidth="1"/>
    <col min="21" max="21" width="16.33203125" style="182" hidden="1" customWidth="1"/>
    <col min="22" max="22" width="12.33203125" style="182" customWidth="1"/>
    <col min="23" max="23" width="16.33203125" style="182" customWidth="1"/>
    <col min="24" max="24" width="12.33203125" style="182" customWidth="1"/>
    <col min="25" max="25" width="15" style="182" customWidth="1"/>
    <col min="26" max="26" width="11" style="182" customWidth="1"/>
    <col min="27" max="27" width="15" style="182" customWidth="1"/>
    <col min="28" max="28" width="16.33203125" style="182" customWidth="1"/>
    <col min="29" max="29" width="11" style="182" customWidth="1"/>
    <col min="30" max="30" width="15" style="182" customWidth="1"/>
    <col min="31" max="31" width="16.33203125" style="182" customWidth="1"/>
    <col min="32" max="16384" width="9.33203125" style="182"/>
  </cols>
  <sheetData>
    <row r="2" spans="1:46" ht="36.950000000000003" customHeight="1">
      <c r="L2" s="316" t="s">
        <v>6</v>
      </c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6" t="s">
        <v>706</v>
      </c>
    </row>
    <row r="3" spans="1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1:46" ht="24.95" customHeight="1">
      <c r="B4" s="19"/>
      <c r="D4" s="20" t="s">
        <v>77</v>
      </c>
      <c r="L4" s="19"/>
      <c r="M4" s="82" t="s">
        <v>11</v>
      </c>
      <c r="AT4" s="16" t="s">
        <v>4</v>
      </c>
    </row>
    <row r="5" spans="1:46" ht="6.95" customHeight="1">
      <c r="B5" s="19"/>
      <c r="L5" s="19"/>
    </row>
    <row r="6" spans="1:46" s="2" customFormat="1" ht="12" customHeight="1">
      <c r="A6" s="187"/>
      <c r="B6" s="32"/>
      <c r="C6" s="187"/>
      <c r="D6" s="26" t="s">
        <v>17</v>
      </c>
      <c r="E6" s="187"/>
      <c r="F6" s="187"/>
      <c r="G6" s="187"/>
      <c r="H6" s="187"/>
      <c r="I6" s="187"/>
      <c r="J6" s="187"/>
      <c r="K6" s="187"/>
      <c r="L6" s="83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</row>
    <row r="7" spans="1:46" s="2" customFormat="1" ht="16.5" customHeight="1">
      <c r="A7" s="187"/>
      <c r="B7" s="32"/>
      <c r="C7" s="187"/>
      <c r="D7" s="187"/>
      <c r="E7" s="321" t="s">
        <v>707</v>
      </c>
      <c r="F7" s="334"/>
      <c r="G7" s="334"/>
      <c r="H7" s="334"/>
      <c r="I7" s="187"/>
      <c r="J7" s="187"/>
      <c r="K7" s="187"/>
      <c r="L7" s="83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</row>
    <row r="8" spans="1:46" s="2" customFormat="1">
      <c r="A8" s="187"/>
      <c r="B8" s="32"/>
      <c r="C8" s="187"/>
      <c r="D8" s="187"/>
      <c r="E8" s="187"/>
      <c r="F8" s="187"/>
      <c r="G8" s="187"/>
      <c r="H8" s="187"/>
      <c r="I8" s="187"/>
      <c r="J8" s="187"/>
      <c r="K8" s="187"/>
      <c r="L8" s="83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</row>
    <row r="9" spans="1:46" s="2" customFormat="1" ht="12" customHeight="1">
      <c r="A9" s="187"/>
      <c r="B9" s="32"/>
      <c r="C9" s="187"/>
      <c r="D9" s="26" t="s">
        <v>19</v>
      </c>
      <c r="E9" s="187"/>
      <c r="F9" s="181" t="s">
        <v>3</v>
      </c>
      <c r="G9" s="187"/>
      <c r="H9" s="187"/>
      <c r="I9" s="26" t="s">
        <v>20</v>
      </c>
      <c r="J9" s="181" t="s">
        <v>3</v>
      </c>
      <c r="K9" s="187"/>
      <c r="L9" s="83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</row>
    <row r="10" spans="1:46" s="2" customFormat="1" ht="12" customHeight="1">
      <c r="A10" s="187"/>
      <c r="B10" s="32"/>
      <c r="C10" s="187"/>
      <c r="D10" s="26" t="s">
        <v>21</v>
      </c>
      <c r="E10" s="187"/>
      <c r="F10" s="181" t="s">
        <v>22</v>
      </c>
      <c r="G10" s="187"/>
      <c r="H10" s="187"/>
      <c r="I10" s="26" t="s">
        <v>23</v>
      </c>
      <c r="J10" s="185" t="str">
        <f>'[2]Rekapitulace stavby'!AN8</f>
        <v>5. 3. 2025</v>
      </c>
      <c r="K10" s="187"/>
      <c r="L10" s="83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</row>
    <row r="11" spans="1:46" s="2" customFormat="1" ht="10.9" customHeight="1">
      <c r="A11" s="187"/>
      <c r="B11" s="32"/>
      <c r="C11" s="187"/>
      <c r="D11" s="187"/>
      <c r="E11" s="187"/>
      <c r="F11" s="187"/>
      <c r="G11" s="187"/>
      <c r="H11" s="187"/>
      <c r="I11" s="187"/>
      <c r="J11" s="187"/>
      <c r="K11" s="187"/>
      <c r="L11" s="83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</row>
    <row r="12" spans="1:46" s="2" customFormat="1" ht="12" customHeight="1">
      <c r="A12" s="187"/>
      <c r="B12" s="32"/>
      <c r="C12" s="187"/>
      <c r="D12" s="26" t="s">
        <v>25</v>
      </c>
      <c r="E12" s="187"/>
      <c r="F12" s="187"/>
      <c r="G12" s="187"/>
      <c r="H12" s="187"/>
      <c r="I12" s="26" t="s">
        <v>26</v>
      </c>
      <c r="J12" s="181" t="str">
        <f>IF('[2]Rekapitulace stavby'!AN10="","",'[2]Rekapitulace stavby'!AN10)</f>
        <v/>
      </c>
      <c r="K12" s="187"/>
      <c r="L12" s="83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</row>
    <row r="13" spans="1:46" s="2" customFormat="1" ht="18" customHeight="1">
      <c r="A13" s="187"/>
      <c r="B13" s="32"/>
      <c r="C13" s="187"/>
      <c r="D13" s="187"/>
      <c r="E13" s="181" t="str">
        <f>IF('[2]Rekapitulace stavby'!E11="","",'[2]Rekapitulace stavby'!E11)</f>
        <v xml:space="preserve"> </v>
      </c>
      <c r="F13" s="187"/>
      <c r="G13" s="187"/>
      <c r="H13" s="187"/>
      <c r="I13" s="26" t="s">
        <v>27</v>
      </c>
      <c r="J13" s="181" t="str">
        <f>IF('[2]Rekapitulace stavby'!AN11="","",'[2]Rekapitulace stavby'!AN11)</f>
        <v/>
      </c>
      <c r="K13" s="187"/>
      <c r="L13" s="83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</row>
    <row r="14" spans="1:46" s="2" customFormat="1" ht="6.95" customHeight="1">
      <c r="A14" s="187"/>
      <c r="B14" s="32"/>
      <c r="C14" s="187"/>
      <c r="D14" s="187"/>
      <c r="E14" s="187"/>
      <c r="F14" s="187"/>
      <c r="G14" s="187"/>
      <c r="H14" s="187"/>
      <c r="I14" s="187"/>
      <c r="J14" s="187"/>
      <c r="K14" s="187"/>
      <c r="L14" s="83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</row>
    <row r="15" spans="1:46" s="2" customFormat="1" ht="12" customHeight="1">
      <c r="A15" s="187"/>
      <c r="B15" s="32"/>
      <c r="C15" s="187"/>
      <c r="D15" s="26" t="s">
        <v>28</v>
      </c>
      <c r="E15" s="187"/>
      <c r="F15" s="187"/>
      <c r="G15" s="187"/>
      <c r="H15" s="187"/>
      <c r="I15" s="26" t="s">
        <v>26</v>
      </c>
      <c r="J15" s="188" t="str">
        <f>'[2]Rekapitulace stavby'!AN13</f>
        <v>Vyplň údaj</v>
      </c>
      <c r="K15" s="187"/>
      <c r="L15" s="83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</row>
    <row r="16" spans="1:46" s="2" customFormat="1" ht="18" customHeight="1">
      <c r="A16" s="187"/>
      <c r="B16" s="32"/>
      <c r="C16" s="187"/>
      <c r="D16" s="187"/>
      <c r="E16" s="335" t="str">
        <f>'[2]Rekapitulace stavby'!E14</f>
        <v>Vyplň údaj</v>
      </c>
      <c r="F16" s="302"/>
      <c r="G16" s="302"/>
      <c r="H16" s="302"/>
      <c r="I16" s="26" t="s">
        <v>27</v>
      </c>
      <c r="J16" s="188" t="str">
        <f>'[2]Rekapitulace stavby'!AN14</f>
        <v>Vyplň údaj</v>
      </c>
      <c r="K16" s="187"/>
      <c r="L16" s="83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</row>
    <row r="17" spans="1:31" s="2" customFormat="1" ht="6.95" customHeight="1">
      <c r="A17" s="187"/>
      <c r="B17" s="32"/>
      <c r="C17" s="187"/>
      <c r="D17" s="187"/>
      <c r="E17" s="187"/>
      <c r="F17" s="187"/>
      <c r="G17" s="187"/>
      <c r="H17" s="187"/>
      <c r="I17" s="187"/>
      <c r="J17" s="187"/>
      <c r="K17" s="187"/>
      <c r="L17" s="83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</row>
    <row r="18" spans="1:31" s="2" customFormat="1" ht="12" customHeight="1">
      <c r="A18" s="187"/>
      <c r="B18" s="32"/>
      <c r="C18" s="187"/>
      <c r="D18" s="26" t="s">
        <v>30</v>
      </c>
      <c r="E18" s="187"/>
      <c r="F18" s="187"/>
      <c r="G18" s="187"/>
      <c r="H18" s="187"/>
      <c r="I18" s="26" t="s">
        <v>26</v>
      </c>
      <c r="J18" s="181" t="str">
        <f>IF('[2]Rekapitulace stavby'!AN16="","",'[2]Rekapitulace stavby'!AN16)</f>
        <v/>
      </c>
      <c r="K18" s="187"/>
      <c r="L18" s="83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</row>
    <row r="19" spans="1:31" s="2" customFormat="1" ht="18" customHeight="1">
      <c r="A19" s="187"/>
      <c r="B19" s="32"/>
      <c r="C19" s="187"/>
      <c r="D19" s="187"/>
      <c r="E19" s="181" t="str">
        <f>IF('[2]Rekapitulace stavby'!E17="","",'[2]Rekapitulace stavby'!E17)</f>
        <v xml:space="preserve"> </v>
      </c>
      <c r="F19" s="187"/>
      <c r="G19" s="187"/>
      <c r="H19" s="187"/>
      <c r="I19" s="26" t="s">
        <v>27</v>
      </c>
      <c r="J19" s="181" t="str">
        <f>IF('[2]Rekapitulace stavby'!AN17="","",'[2]Rekapitulace stavby'!AN17)</f>
        <v/>
      </c>
      <c r="K19" s="187"/>
      <c r="L19" s="83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</row>
    <row r="20" spans="1:31" s="2" customFormat="1" ht="6.95" customHeight="1">
      <c r="A20" s="187"/>
      <c r="B20" s="32"/>
      <c r="C20" s="187"/>
      <c r="D20" s="187"/>
      <c r="E20" s="187"/>
      <c r="F20" s="187"/>
      <c r="G20" s="187"/>
      <c r="H20" s="187"/>
      <c r="I20" s="187"/>
      <c r="J20" s="187"/>
      <c r="K20" s="187"/>
      <c r="L20" s="83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</row>
    <row r="21" spans="1:31" s="2" customFormat="1" ht="12" customHeight="1">
      <c r="A21" s="187"/>
      <c r="B21" s="32"/>
      <c r="C21" s="187"/>
      <c r="D21" s="26" t="s">
        <v>32</v>
      </c>
      <c r="E21" s="187"/>
      <c r="F21" s="187"/>
      <c r="G21" s="187"/>
      <c r="H21" s="187"/>
      <c r="I21" s="26" t="s">
        <v>26</v>
      </c>
      <c r="J21" s="181" t="str">
        <f>IF('[2]Rekapitulace stavby'!AN19="","",'[2]Rekapitulace stavby'!AN19)</f>
        <v/>
      </c>
      <c r="K21" s="187"/>
      <c r="L21" s="83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</row>
    <row r="22" spans="1:31" s="2" customFormat="1" ht="18" customHeight="1">
      <c r="A22" s="187"/>
      <c r="B22" s="32"/>
      <c r="C22" s="187"/>
      <c r="D22" s="187"/>
      <c r="E22" s="181" t="str">
        <f>IF('[2]Rekapitulace stavby'!E20="","",'[2]Rekapitulace stavby'!E20)</f>
        <v xml:space="preserve"> </v>
      </c>
      <c r="F22" s="187"/>
      <c r="G22" s="187"/>
      <c r="H22" s="187"/>
      <c r="I22" s="26" t="s">
        <v>27</v>
      </c>
      <c r="J22" s="181" t="str">
        <f>IF('[2]Rekapitulace stavby'!AN20="","",'[2]Rekapitulace stavby'!AN20)</f>
        <v/>
      </c>
      <c r="K22" s="187"/>
      <c r="L22" s="83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</row>
    <row r="23" spans="1:31" s="2" customFormat="1" ht="6.95" customHeight="1">
      <c r="A23" s="187"/>
      <c r="B23" s="32"/>
      <c r="C23" s="187"/>
      <c r="D23" s="187"/>
      <c r="E23" s="187"/>
      <c r="F23" s="187"/>
      <c r="G23" s="187"/>
      <c r="H23" s="187"/>
      <c r="I23" s="187"/>
      <c r="J23" s="187"/>
      <c r="K23" s="187"/>
      <c r="L23" s="83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</row>
    <row r="24" spans="1:31" s="2" customFormat="1" ht="12" customHeight="1">
      <c r="A24" s="187"/>
      <c r="B24" s="32"/>
      <c r="C24" s="187"/>
      <c r="D24" s="26" t="s">
        <v>33</v>
      </c>
      <c r="E24" s="187"/>
      <c r="F24" s="187"/>
      <c r="G24" s="187"/>
      <c r="H24" s="187"/>
      <c r="I24" s="187"/>
      <c r="J24" s="187"/>
      <c r="K24" s="187"/>
      <c r="L24" s="83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</row>
    <row r="25" spans="1:31" s="8" customFormat="1" ht="71.25" customHeight="1">
      <c r="A25" s="84"/>
      <c r="B25" s="85"/>
      <c r="C25" s="84"/>
      <c r="D25" s="84"/>
      <c r="E25" s="307" t="s">
        <v>34</v>
      </c>
      <c r="F25" s="307"/>
      <c r="G25" s="307"/>
      <c r="H25" s="307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187"/>
      <c r="B26" s="32"/>
      <c r="C26" s="187"/>
      <c r="D26" s="187"/>
      <c r="E26" s="187"/>
      <c r="F26" s="187"/>
      <c r="G26" s="187"/>
      <c r="H26" s="187"/>
      <c r="I26" s="187"/>
      <c r="J26" s="187"/>
      <c r="K26" s="187"/>
      <c r="L26" s="83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</row>
    <row r="27" spans="1:31" s="2" customFormat="1" ht="6.95" customHeight="1">
      <c r="A27" s="187"/>
      <c r="B27" s="32"/>
      <c r="C27" s="187"/>
      <c r="D27" s="60"/>
      <c r="E27" s="60"/>
      <c r="F27" s="60"/>
      <c r="G27" s="60"/>
      <c r="H27" s="60"/>
      <c r="I27" s="60"/>
      <c r="J27" s="60"/>
      <c r="K27" s="60"/>
      <c r="L27" s="83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</row>
    <row r="28" spans="1:31" s="2" customFormat="1" ht="25.35" customHeight="1">
      <c r="A28" s="187"/>
      <c r="B28" s="32"/>
      <c r="C28" s="187"/>
      <c r="D28" s="87" t="s">
        <v>35</v>
      </c>
      <c r="E28" s="187"/>
      <c r="F28" s="187"/>
      <c r="G28" s="187"/>
      <c r="H28" s="187"/>
      <c r="I28" s="187"/>
      <c r="J28" s="186">
        <f>ROUND(J87, 2)</f>
        <v>0</v>
      </c>
      <c r="K28" s="187"/>
      <c r="L28" s="83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</row>
    <row r="29" spans="1:31" s="2" customFormat="1" ht="6.95" customHeight="1">
      <c r="A29" s="187"/>
      <c r="B29" s="32"/>
      <c r="C29" s="187"/>
      <c r="D29" s="60"/>
      <c r="E29" s="60"/>
      <c r="F29" s="60"/>
      <c r="G29" s="60"/>
      <c r="H29" s="60"/>
      <c r="I29" s="60"/>
      <c r="J29" s="60"/>
      <c r="K29" s="60"/>
      <c r="L29" s="83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</row>
    <row r="30" spans="1:31" s="2" customFormat="1" ht="14.45" customHeight="1">
      <c r="A30" s="187"/>
      <c r="B30" s="32"/>
      <c r="C30" s="187"/>
      <c r="D30" s="187"/>
      <c r="E30" s="187"/>
      <c r="F30" s="184" t="s">
        <v>37</v>
      </c>
      <c r="G30" s="187"/>
      <c r="H30" s="187"/>
      <c r="I30" s="184" t="s">
        <v>36</v>
      </c>
      <c r="J30" s="184" t="s">
        <v>38</v>
      </c>
      <c r="K30" s="187"/>
      <c r="L30" s="83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</row>
    <row r="31" spans="1:31" s="2" customFormat="1" ht="14.45" customHeight="1">
      <c r="A31" s="187"/>
      <c r="B31" s="32"/>
      <c r="C31" s="187"/>
      <c r="D31" s="88" t="s">
        <v>39</v>
      </c>
      <c r="E31" s="26" t="s">
        <v>40</v>
      </c>
      <c r="F31" s="89">
        <f>ROUND((SUM(BE87:BE350)),  2)</f>
        <v>0</v>
      </c>
      <c r="G31" s="187"/>
      <c r="H31" s="187"/>
      <c r="I31" s="90">
        <v>0.21</v>
      </c>
      <c r="J31" s="89">
        <f>ROUND(((SUM(BE87:BE350))*I31),  2)</f>
        <v>0</v>
      </c>
      <c r="K31" s="187"/>
      <c r="L31" s="83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</row>
    <row r="32" spans="1:31" s="2" customFormat="1" ht="14.45" customHeight="1">
      <c r="A32" s="187"/>
      <c r="B32" s="32"/>
      <c r="C32" s="187"/>
      <c r="D32" s="187"/>
      <c r="E32" s="26" t="s">
        <v>41</v>
      </c>
      <c r="F32" s="89">
        <f>ROUND((SUM(BF87:BF350)),  2)</f>
        <v>0</v>
      </c>
      <c r="G32" s="187"/>
      <c r="H32" s="187"/>
      <c r="I32" s="90">
        <v>0.12</v>
      </c>
      <c r="J32" s="89">
        <f>ROUND(((SUM(BF87:BF350))*I32),  2)</f>
        <v>0</v>
      </c>
      <c r="K32" s="187"/>
      <c r="L32" s="83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</row>
    <row r="33" spans="1:31" s="2" customFormat="1" ht="14.45" hidden="1" customHeight="1">
      <c r="A33" s="187"/>
      <c r="B33" s="32"/>
      <c r="C33" s="187"/>
      <c r="D33" s="187"/>
      <c r="E33" s="26" t="s">
        <v>42</v>
      </c>
      <c r="F33" s="89">
        <f>ROUND((SUM(BG87:BG350)),  2)</f>
        <v>0</v>
      </c>
      <c r="G33" s="187"/>
      <c r="H33" s="187"/>
      <c r="I33" s="90">
        <v>0.21</v>
      </c>
      <c r="J33" s="89">
        <f>0</f>
        <v>0</v>
      </c>
      <c r="K33" s="187"/>
      <c r="L33" s="83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</row>
    <row r="34" spans="1:31" s="2" customFormat="1" ht="14.45" hidden="1" customHeight="1">
      <c r="A34" s="187"/>
      <c r="B34" s="32"/>
      <c r="C34" s="187"/>
      <c r="D34" s="187"/>
      <c r="E34" s="26" t="s">
        <v>43</v>
      </c>
      <c r="F34" s="89">
        <f>ROUND((SUM(BH87:BH350)),  2)</f>
        <v>0</v>
      </c>
      <c r="G34" s="187"/>
      <c r="H34" s="187"/>
      <c r="I34" s="90">
        <v>0.12</v>
      </c>
      <c r="J34" s="89">
        <f>0</f>
        <v>0</v>
      </c>
      <c r="K34" s="187"/>
      <c r="L34" s="83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</row>
    <row r="35" spans="1:31" s="2" customFormat="1" ht="14.45" hidden="1" customHeight="1">
      <c r="A35" s="187"/>
      <c r="B35" s="32"/>
      <c r="C35" s="187"/>
      <c r="D35" s="187"/>
      <c r="E35" s="26" t="s">
        <v>44</v>
      </c>
      <c r="F35" s="89">
        <f>ROUND((SUM(BI87:BI350)),  2)</f>
        <v>0</v>
      </c>
      <c r="G35" s="187"/>
      <c r="H35" s="187"/>
      <c r="I35" s="90">
        <v>0</v>
      </c>
      <c r="J35" s="89">
        <f>0</f>
        <v>0</v>
      </c>
      <c r="K35" s="187"/>
      <c r="L35" s="83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</row>
    <row r="36" spans="1:31" s="2" customFormat="1" ht="6.95" customHeight="1">
      <c r="A36" s="187"/>
      <c r="B36" s="32"/>
      <c r="C36" s="187"/>
      <c r="D36" s="187"/>
      <c r="E36" s="187"/>
      <c r="F36" s="187"/>
      <c r="G36" s="187"/>
      <c r="H36" s="187"/>
      <c r="I36" s="187"/>
      <c r="J36" s="187"/>
      <c r="K36" s="187"/>
      <c r="L36" s="83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</row>
    <row r="37" spans="1:31" s="2" customFormat="1" ht="25.35" customHeight="1">
      <c r="A37" s="187"/>
      <c r="B37" s="32"/>
      <c r="C37" s="91"/>
      <c r="D37" s="92" t="s">
        <v>45</v>
      </c>
      <c r="E37" s="54"/>
      <c r="F37" s="54"/>
      <c r="G37" s="93" t="s">
        <v>46</v>
      </c>
      <c r="H37" s="94" t="s">
        <v>47</v>
      </c>
      <c r="I37" s="54"/>
      <c r="J37" s="95">
        <f>SUM(J28:J35)</f>
        <v>0</v>
      </c>
      <c r="K37" s="96"/>
      <c r="L37" s="83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</row>
    <row r="38" spans="1:31" s="2" customFormat="1" ht="14.45" customHeight="1">
      <c r="A38" s="187"/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83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</row>
    <row r="42" spans="1:31" s="2" customFormat="1" ht="6.95" customHeight="1">
      <c r="A42" s="187"/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83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</row>
    <row r="43" spans="1:31" s="2" customFormat="1" ht="24.95" customHeight="1">
      <c r="A43" s="187"/>
      <c r="B43" s="32"/>
      <c r="C43" s="20" t="s">
        <v>78</v>
      </c>
      <c r="D43" s="187"/>
      <c r="E43" s="187"/>
      <c r="F43" s="187"/>
      <c r="G43" s="187"/>
      <c r="H43" s="187"/>
      <c r="I43" s="187"/>
      <c r="J43" s="187"/>
      <c r="K43" s="187"/>
      <c r="L43" s="83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</row>
    <row r="44" spans="1:31" s="2" customFormat="1" ht="6.95" customHeight="1">
      <c r="A44" s="187"/>
      <c r="B44" s="32"/>
      <c r="C44" s="187"/>
      <c r="D44" s="187"/>
      <c r="E44" s="187"/>
      <c r="F44" s="187"/>
      <c r="G44" s="187"/>
      <c r="H44" s="187"/>
      <c r="I44" s="187"/>
      <c r="J44" s="187"/>
      <c r="K44" s="187"/>
      <c r="L44" s="83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</row>
    <row r="45" spans="1:31" s="2" customFormat="1" ht="12" customHeight="1">
      <c r="A45" s="187"/>
      <c r="B45" s="32"/>
      <c r="C45" s="26" t="s">
        <v>17</v>
      </c>
      <c r="D45" s="187"/>
      <c r="E45" s="187"/>
      <c r="F45" s="187"/>
      <c r="G45" s="187"/>
      <c r="H45" s="187"/>
      <c r="I45" s="187"/>
      <c r="J45" s="187"/>
      <c r="K45" s="187"/>
      <c r="L45" s="83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</row>
    <row r="46" spans="1:31" s="2" customFormat="1" ht="16.5" customHeight="1">
      <c r="A46" s="187"/>
      <c r="B46" s="32"/>
      <c r="C46" s="187"/>
      <c r="D46" s="187"/>
      <c r="E46" s="321" t="str">
        <f>E7</f>
        <v>Oprava koupelny 1211 - Nemocnice Chomutov</v>
      </c>
      <c r="F46" s="334"/>
      <c r="G46" s="334"/>
      <c r="H46" s="334"/>
      <c r="I46" s="187"/>
      <c r="J46" s="187"/>
      <c r="K46" s="187"/>
      <c r="L46" s="83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</row>
    <row r="47" spans="1:31" s="2" customFormat="1" ht="6.95" customHeight="1">
      <c r="A47" s="187"/>
      <c r="B47" s="32"/>
      <c r="C47" s="187"/>
      <c r="D47" s="187"/>
      <c r="E47" s="187"/>
      <c r="F47" s="187"/>
      <c r="G47" s="187"/>
      <c r="H47" s="187"/>
      <c r="I47" s="187"/>
      <c r="J47" s="187"/>
      <c r="K47" s="187"/>
      <c r="L47" s="83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</row>
    <row r="48" spans="1:31" s="2" customFormat="1" ht="12" customHeight="1">
      <c r="A48" s="187"/>
      <c r="B48" s="32"/>
      <c r="C48" s="26" t="s">
        <v>21</v>
      </c>
      <c r="D48" s="187"/>
      <c r="E48" s="187"/>
      <c r="F48" s="181" t="str">
        <f>F10</f>
        <v xml:space="preserve"> </v>
      </c>
      <c r="G48" s="187"/>
      <c r="H48" s="187"/>
      <c r="I48" s="26" t="s">
        <v>23</v>
      </c>
      <c r="J48" s="185" t="str">
        <f>IF(J10="","",J10)</f>
        <v>5. 3. 2025</v>
      </c>
      <c r="K48" s="187"/>
      <c r="L48" s="83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</row>
    <row r="49" spans="1:47" s="2" customFormat="1" ht="6.95" customHeight="1">
      <c r="A49" s="187"/>
      <c r="B49" s="32"/>
      <c r="C49" s="187"/>
      <c r="D49" s="187"/>
      <c r="E49" s="187"/>
      <c r="F49" s="187"/>
      <c r="G49" s="187"/>
      <c r="H49" s="187"/>
      <c r="I49" s="187"/>
      <c r="J49" s="187"/>
      <c r="K49" s="187"/>
      <c r="L49" s="83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</row>
    <row r="50" spans="1:47" s="2" customFormat="1" ht="15.2" customHeight="1">
      <c r="A50" s="187"/>
      <c r="B50" s="32"/>
      <c r="C50" s="26" t="s">
        <v>25</v>
      </c>
      <c r="D50" s="187"/>
      <c r="E50" s="187"/>
      <c r="F50" s="181" t="str">
        <f>E13</f>
        <v xml:space="preserve"> </v>
      </c>
      <c r="G50" s="187"/>
      <c r="H50" s="187"/>
      <c r="I50" s="26" t="s">
        <v>30</v>
      </c>
      <c r="J50" s="183" t="str">
        <f>E19</f>
        <v xml:space="preserve"> </v>
      </c>
      <c r="K50" s="187"/>
      <c r="L50" s="83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</row>
    <row r="51" spans="1:47" s="2" customFormat="1" ht="15.2" customHeight="1">
      <c r="A51" s="187"/>
      <c r="B51" s="32"/>
      <c r="C51" s="26" t="s">
        <v>28</v>
      </c>
      <c r="D51" s="187"/>
      <c r="E51" s="187"/>
      <c r="F51" s="181" t="str">
        <f>IF(E16="","",E16)</f>
        <v>Vyplň údaj</v>
      </c>
      <c r="G51" s="187"/>
      <c r="H51" s="187"/>
      <c r="I51" s="26" t="s">
        <v>32</v>
      </c>
      <c r="J51" s="183" t="str">
        <f>E22</f>
        <v xml:space="preserve"> </v>
      </c>
      <c r="K51" s="187"/>
      <c r="L51" s="83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</row>
    <row r="52" spans="1:47" s="2" customFormat="1" ht="10.35" customHeight="1">
      <c r="A52" s="187"/>
      <c r="B52" s="32"/>
      <c r="C52" s="187"/>
      <c r="D52" s="187"/>
      <c r="E52" s="187"/>
      <c r="F52" s="187"/>
      <c r="G52" s="187"/>
      <c r="H52" s="187"/>
      <c r="I52" s="187"/>
      <c r="J52" s="187"/>
      <c r="K52" s="187"/>
      <c r="L52" s="83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</row>
    <row r="53" spans="1:47" s="2" customFormat="1" ht="29.25" customHeight="1">
      <c r="A53" s="187"/>
      <c r="B53" s="32"/>
      <c r="C53" s="97" t="s">
        <v>79</v>
      </c>
      <c r="D53" s="91"/>
      <c r="E53" s="91"/>
      <c r="F53" s="91"/>
      <c r="G53" s="91"/>
      <c r="H53" s="91"/>
      <c r="I53" s="91"/>
      <c r="J53" s="98" t="s">
        <v>80</v>
      </c>
      <c r="K53" s="91"/>
      <c r="L53" s="83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</row>
    <row r="54" spans="1:47" s="2" customFormat="1" ht="10.35" customHeight="1">
      <c r="A54" s="187"/>
      <c r="B54" s="32"/>
      <c r="C54" s="187"/>
      <c r="D54" s="187"/>
      <c r="E54" s="187"/>
      <c r="F54" s="187"/>
      <c r="G54" s="187"/>
      <c r="H54" s="187"/>
      <c r="I54" s="187"/>
      <c r="J54" s="187"/>
      <c r="K54" s="187"/>
      <c r="L54" s="83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</row>
    <row r="55" spans="1:47" s="2" customFormat="1" ht="22.9" customHeight="1">
      <c r="A55" s="187"/>
      <c r="B55" s="32"/>
      <c r="C55" s="99" t="s">
        <v>67</v>
      </c>
      <c r="D55" s="187"/>
      <c r="E55" s="187"/>
      <c r="F55" s="187"/>
      <c r="G55" s="187"/>
      <c r="H55" s="187"/>
      <c r="I55" s="187"/>
      <c r="J55" s="186">
        <f>J87</f>
        <v>0</v>
      </c>
      <c r="K55" s="187"/>
      <c r="L55" s="83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U55" s="16" t="s">
        <v>81</v>
      </c>
    </row>
    <row r="56" spans="1:47" s="9" customFormat="1" ht="24.95" customHeight="1">
      <c r="B56" s="100"/>
      <c r="D56" s="101" t="s">
        <v>82</v>
      </c>
      <c r="E56" s="102"/>
      <c r="F56" s="102"/>
      <c r="G56" s="102"/>
      <c r="H56" s="102"/>
      <c r="I56" s="102"/>
      <c r="J56" s="103">
        <f>J88</f>
        <v>0</v>
      </c>
      <c r="L56" s="100"/>
    </row>
    <row r="57" spans="1:47" s="10" customFormat="1" ht="19.899999999999999" customHeight="1">
      <c r="B57" s="104"/>
      <c r="D57" s="105" t="s">
        <v>83</v>
      </c>
      <c r="E57" s="106"/>
      <c r="F57" s="106"/>
      <c r="G57" s="106"/>
      <c r="H57" s="106"/>
      <c r="I57" s="106"/>
      <c r="J57" s="107">
        <f>J89</f>
        <v>0</v>
      </c>
      <c r="L57" s="104"/>
    </row>
    <row r="58" spans="1:47" s="10" customFormat="1" ht="19.899999999999999" customHeight="1">
      <c r="B58" s="104"/>
      <c r="D58" s="105" t="s">
        <v>84</v>
      </c>
      <c r="E58" s="106"/>
      <c r="F58" s="106"/>
      <c r="G58" s="106"/>
      <c r="H58" s="106"/>
      <c r="I58" s="106"/>
      <c r="J58" s="107">
        <f>J106</f>
        <v>0</v>
      </c>
      <c r="L58" s="104"/>
    </row>
    <row r="59" spans="1:47" s="9" customFormat="1" ht="24.95" customHeight="1">
      <c r="B59" s="100"/>
      <c r="D59" s="101" t="s">
        <v>85</v>
      </c>
      <c r="E59" s="102"/>
      <c r="F59" s="102"/>
      <c r="G59" s="102"/>
      <c r="H59" s="102"/>
      <c r="I59" s="102"/>
      <c r="J59" s="103">
        <f>J124</f>
        <v>0</v>
      </c>
      <c r="L59" s="100"/>
    </row>
    <row r="60" spans="1:47" s="10" customFormat="1" ht="19.899999999999999" customHeight="1">
      <c r="B60" s="104"/>
      <c r="D60" s="105" t="s">
        <v>86</v>
      </c>
      <c r="E60" s="106"/>
      <c r="F60" s="106"/>
      <c r="G60" s="106"/>
      <c r="H60" s="106"/>
      <c r="I60" s="106"/>
      <c r="J60" s="107">
        <f>J125</f>
        <v>0</v>
      </c>
      <c r="L60" s="104"/>
    </row>
    <row r="61" spans="1:47" s="10" customFormat="1" ht="19.899999999999999" customHeight="1">
      <c r="B61" s="104"/>
      <c r="D61" s="105" t="s">
        <v>87</v>
      </c>
      <c r="E61" s="106"/>
      <c r="F61" s="106"/>
      <c r="G61" s="106"/>
      <c r="H61" s="106"/>
      <c r="I61" s="106"/>
      <c r="J61" s="107">
        <f>J136</f>
        <v>0</v>
      </c>
      <c r="L61" s="104"/>
    </row>
    <row r="62" spans="1:47" s="10" customFormat="1" ht="19.899999999999999" customHeight="1">
      <c r="B62" s="104"/>
      <c r="D62" s="105" t="s">
        <v>88</v>
      </c>
      <c r="E62" s="106"/>
      <c r="F62" s="106"/>
      <c r="G62" s="106"/>
      <c r="H62" s="106"/>
      <c r="I62" s="106"/>
      <c r="J62" s="107">
        <f>J160</f>
        <v>0</v>
      </c>
      <c r="L62" s="104"/>
    </row>
    <row r="63" spans="1:47" s="10" customFormat="1" ht="19.899999999999999" customHeight="1">
      <c r="B63" s="104"/>
      <c r="D63" s="105" t="s">
        <v>89</v>
      </c>
      <c r="E63" s="106"/>
      <c r="F63" s="106"/>
      <c r="G63" s="106"/>
      <c r="H63" s="106"/>
      <c r="I63" s="106"/>
      <c r="J63" s="107">
        <f>J188</f>
        <v>0</v>
      </c>
      <c r="L63" s="104"/>
    </row>
    <row r="64" spans="1:47" s="10" customFormat="1" ht="19.899999999999999" customHeight="1">
      <c r="B64" s="104"/>
      <c r="D64" s="105" t="s">
        <v>90</v>
      </c>
      <c r="E64" s="106"/>
      <c r="F64" s="106"/>
      <c r="G64" s="106"/>
      <c r="H64" s="106"/>
      <c r="I64" s="106"/>
      <c r="J64" s="107">
        <f>J230</f>
        <v>0</v>
      </c>
      <c r="L64" s="104"/>
    </row>
    <row r="65" spans="1:31" s="10" customFormat="1" ht="19.899999999999999" customHeight="1">
      <c r="B65" s="104"/>
      <c r="D65" s="105" t="s">
        <v>91</v>
      </c>
      <c r="E65" s="106"/>
      <c r="F65" s="106"/>
      <c r="G65" s="106"/>
      <c r="H65" s="106"/>
      <c r="I65" s="106"/>
      <c r="J65" s="107">
        <f>J235</f>
        <v>0</v>
      </c>
      <c r="L65" s="104"/>
    </row>
    <row r="66" spans="1:31" s="10" customFormat="1" ht="19.899999999999999" customHeight="1">
      <c r="B66" s="104"/>
      <c r="D66" s="105" t="s">
        <v>92</v>
      </c>
      <c r="E66" s="106"/>
      <c r="F66" s="106"/>
      <c r="G66" s="106"/>
      <c r="H66" s="106"/>
      <c r="I66" s="106"/>
      <c r="J66" s="107">
        <f>J250</f>
        <v>0</v>
      </c>
      <c r="L66" s="104"/>
    </row>
    <row r="67" spans="1:31" s="10" customFormat="1" ht="19.899999999999999" customHeight="1">
      <c r="B67" s="104"/>
      <c r="D67" s="105" t="s">
        <v>94</v>
      </c>
      <c r="E67" s="106"/>
      <c r="F67" s="106"/>
      <c r="G67" s="106"/>
      <c r="H67" s="106"/>
      <c r="I67" s="106"/>
      <c r="J67" s="107">
        <f>J264</f>
        <v>0</v>
      </c>
      <c r="L67" s="104"/>
    </row>
    <row r="68" spans="1:31" s="10" customFormat="1" ht="19.899999999999999" customHeight="1">
      <c r="B68" s="104"/>
      <c r="D68" s="105" t="s">
        <v>95</v>
      </c>
      <c r="E68" s="106"/>
      <c r="F68" s="106"/>
      <c r="G68" s="106"/>
      <c r="H68" s="106"/>
      <c r="I68" s="106"/>
      <c r="J68" s="107">
        <f>J297</f>
        <v>0</v>
      </c>
      <c r="L68" s="104"/>
    </row>
    <row r="69" spans="1:31" s="10" customFormat="1" ht="19.899999999999999" customHeight="1">
      <c r="B69" s="104"/>
      <c r="D69" s="105" t="s">
        <v>97</v>
      </c>
      <c r="E69" s="106"/>
      <c r="F69" s="106"/>
      <c r="G69" s="106"/>
      <c r="H69" s="106"/>
      <c r="I69" s="106"/>
      <c r="J69" s="107">
        <f>J341</f>
        <v>0</v>
      </c>
      <c r="L69" s="104"/>
    </row>
    <row r="70" spans="1:31" s="2" customFormat="1" ht="21.75" customHeight="1">
      <c r="A70" s="187"/>
      <c r="B70" s="32"/>
      <c r="C70" s="187"/>
      <c r="D70" s="187"/>
      <c r="E70" s="187"/>
      <c r="F70" s="187"/>
      <c r="G70" s="187"/>
      <c r="H70" s="187"/>
      <c r="I70" s="187"/>
      <c r="J70" s="187"/>
      <c r="K70" s="187"/>
      <c r="L70" s="83"/>
      <c r="S70" s="187"/>
      <c r="T70" s="187"/>
      <c r="U70" s="187"/>
      <c r="V70" s="187"/>
      <c r="W70" s="187"/>
      <c r="X70" s="187"/>
      <c r="Y70" s="187"/>
      <c r="Z70" s="187"/>
      <c r="AA70" s="187"/>
      <c r="AB70" s="187"/>
      <c r="AC70" s="187"/>
      <c r="AD70" s="187"/>
      <c r="AE70" s="187"/>
    </row>
    <row r="71" spans="1:31" s="2" customFormat="1" ht="6.95" customHeight="1">
      <c r="A71" s="187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83"/>
      <c r="S71" s="187"/>
      <c r="T71" s="187"/>
      <c r="U71" s="187"/>
      <c r="V71" s="187"/>
      <c r="W71" s="187"/>
      <c r="X71" s="187"/>
      <c r="Y71" s="187"/>
      <c r="Z71" s="187"/>
      <c r="AA71" s="187"/>
      <c r="AB71" s="187"/>
      <c r="AC71" s="187"/>
      <c r="AD71" s="187"/>
      <c r="AE71" s="187"/>
    </row>
    <row r="75" spans="1:31" s="2" customFormat="1" ht="6.95" customHeight="1">
      <c r="A75" s="187"/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83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</row>
    <row r="76" spans="1:31" s="2" customFormat="1" ht="24.95" customHeight="1">
      <c r="A76" s="187"/>
      <c r="B76" s="32"/>
      <c r="C76" s="20" t="s">
        <v>98</v>
      </c>
      <c r="D76" s="187"/>
      <c r="E76" s="187"/>
      <c r="F76" s="187"/>
      <c r="G76" s="187"/>
      <c r="H76" s="187"/>
      <c r="I76" s="187"/>
      <c r="J76" s="187"/>
      <c r="K76" s="187"/>
      <c r="L76" s="83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</row>
    <row r="77" spans="1:31" s="2" customFormat="1" ht="6.95" customHeight="1">
      <c r="A77" s="187"/>
      <c r="B77" s="32"/>
      <c r="C77" s="187"/>
      <c r="D77" s="187"/>
      <c r="E77" s="187"/>
      <c r="F77" s="187"/>
      <c r="G77" s="187"/>
      <c r="H77" s="187"/>
      <c r="I77" s="187"/>
      <c r="J77" s="187"/>
      <c r="K77" s="187"/>
      <c r="L77" s="83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</row>
    <row r="78" spans="1:31" s="2" customFormat="1" ht="12" customHeight="1">
      <c r="A78" s="187"/>
      <c r="B78" s="32"/>
      <c r="C78" s="26" t="s">
        <v>17</v>
      </c>
      <c r="D78" s="187"/>
      <c r="E78" s="187"/>
      <c r="F78" s="187"/>
      <c r="G78" s="187"/>
      <c r="H78" s="187"/>
      <c r="I78" s="187"/>
      <c r="J78" s="187"/>
      <c r="K78" s="187"/>
      <c r="L78" s="83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</row>
    <row r="79" spans="1:31" s="2" customFormat="1" ht="16.5" customHeight="1">
      <c r="A79" s="187"/>
      <c r="B79" s="32"/>
      <c r="C79" s="187"/>
      <c r="D79" s="187"/>
      <c r="E79" s="321" t="str">
        <f>E7</f>
        <v>Oprava koupelny 1211 - Nemocnice Chomutov</v>
      </c>
      <c r="F79" s="334"/>
      <c r="G79" s="334"/>
      <c r="H79" s="334"/>
      <c r="I79" s="187"/>
      <c r="J79" s="187"/>
      <c r="K79" s="187"/>
      <c r="L79" s="83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</row>
    <row r="80" spans="1:31" s="2" customFormat="1" ht="6.95" customHeight="1">
      <c r="A80" s="187"/>
      <c r="B80" s="32"/>
      <c r="C80" s="187"/>
      <c r="D80" s="187"/>
      <c r="E80" s="187"/>
      <c r="F80" s="187"/>
      <c r="G80" s="187"/>
      <c r="H80" s="187"/>
      <c r="I80" s="187"/>
      <c r="J80" s="187"/>
      <c r="K80" s="187"/>
      <c r="L80" s="83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</row>
    <row r="81" spans="1:65" s="2" customFormat="1" ht="12" customHeight="1">
      <c r="A81" s="187"/>
      <c r="B81" s="32"/>
      <c r="C81" s="26" t="s">
        <v>21</v>
      </c>
      <c r="D81" s="187"/>
      <c r="E81" s="187"/>
      <c r="F81" s="181" t="str">
        <f>F10</f>
        <v xml:space="preserve"> </v>
      </c>
      <c r="G81" s="187"/>
      <c r="H81" s="187"/>
      <c r="I81" s="26" t="s">
        <v>23</v>
      </c>
      <c r="J81" s="185" t="str">
        <f>IF(J10="","",J10)</f>
        <v>5. 3. 2025</v>
      </c>
      <c r="K81" s="187"/>
      <c r="L81" s="83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pans="1:65" s="2" customFormat="1" ht="6.95" customHeight="1">
      <c r="A82" s="187"/>
      <c r="B82" s="32"/>
      <c r="C82" s="187"/>
      <c r="D82" s="187"/>
      <c r="E82" s="187"/>
      <c r="F82" s="187"/>
      <c r="G82" s="187"/>
      <c r="H82" s="187"/>
      <c r="I82" s="187"/>
      <c r="J82" s="187"/>
      <c r="K82" s="187"/>
      <c r="L82" s="83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</row>
    <row r="83" spans="1:65" s="2" customFormat="1" ht="15.2" customHeight="1">
      <c r="A83" s="187"/>
      <c r="B83" s="32"/>
      <c r="C83" s="26" t="s">
        <v>25</v>
      </c>
      <c r="D83" s="187"/>
      <c r="E83" s="187"/>
      <c r="F83" s="181" t="str">
        <f>E13</f>
        <v xml:space="preserve"> </v>
      </c>
      <c r="G83" s="187"/>
      <c r="H83" s="187"/>
      <c r="I83" s="26" t="s">
        <v>30</v>
      </c>
      <c r="J83" s="183" t="str">
        <f>E19</f>
        <v xml:space="preserve"> </v>
      </c>
      <c r="K83" s="187"/>
      <c r="L83" s="83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pans="1:65" s="2" customFormat="1" ht="15.2" customHeight="1">
      <c r="A84" s="187"/>
      <c r="B84" s="32"/>
      <c r="C84" s="26" t="s">
        <v>28</v>
      </c>
      <c r="D84" s="187"/>
      <c r="E84" s="187"/>
      <c r="F84" s="181" t="str">
        <f>IF(E16="","",E16)</f>
        <v>Vyplň údaj</v>
      </c>
      <c r="G84" s="187"/>
      <c r="H84" s="187"/>
      <c r="I84" s="26" t="s">
        <v>32</v>
      </c>
      <c r="J84" s="183" t="str">
        <f>E22</f>
        <v xml:space="preserve"> </v>
      </c>
      <c r="K84" s="187"/>
      <c r="L84" s="83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pans="1:65" s="2" customFormat="1" ht="10.35" customHeight="1">
      <c r="A85" s="187"/>
      <c r="B85" s="32"/>
      <c r="C85" s="187"/>
      <c r="D85" s="187"/>
      <c r="E85" s="187"/>
      <c r="F85" s="187"/>
      <c r="G85" s="187"/>
      <c r="H85" s="187"/>
      <c r="I85" s="187"/>
      <c r="J85" s="187"/>
      <c r="K85" s="187"/>
      <c r="L85" s="83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pans="1:65" s="11" customFormat="1" ht="29.25" customHeight="1">
      <c r="A86" s="108"/>
      <c r="B86" s="109"/>
      <c r="C86" s="110" t="s">
        <v>99</v>
      </c>
      <c r="D86" s="111" t="s">
        <v>54</v>
      </c>
      <c r="E86" s="111" t="s">
        <v>50</v>
      </c>
      <c r="F86" s="111" t="s">
        <v>51</v>
      </c>
      <c r="G86" s="111" t="s">
        <v>100</v>
      </c>
      <c r="H86" s="111" t="s">
        <v>101</v>
      </c>
      <c r="I86" s="111" t="s">
        <v>102</v>
      </c>
      <c r="J86" s="111" t="s">
        <v>80</v>
      </c>
      <c r="K86" s="112" t="s">
        <v>103</v>
      </c>
      <c r="L86" s="113"/>
      <c r="M86" s="56" t="s">
        <v>3</v>
      </c>
      <c r="N86" s="57" t="s">
        <v>39</v>
      </c>
      <c r="O86" s="57" t="s">
        <v>104</v>
      </c>
      <c r="P86" s="57" t="s">
        <v>105</v>
      </c>
      <c r="Q86" s="57" t="s">
        <v>106</v>
      </c>
      <c r="R86" s="57" t="s">
        <v>107</v>
      </c>
      <c r="S86" s="57" t="s">
        <v>108</v>
      </c>
      <c r="T86" s="58" t="s">
        <v>109</v>
      </c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</row>
    <row r="87" spans="1:65" s="2" customFormat="1" ht="22.9" customHeight="1">
      <c r="A87" s="187"/>
      <c r="B87" s="32"/>
      <c r="C87" s="63" t="s">
        <v>110</v>
      </c>
      <c r="D87" s="187"/>
      <c r="E87" s="187"/>
      <c r="F87" s="187"/>
      <c r="G87" s="187"/>
      <c r="H87" s="187"/>
      <c r="I87" s="187"/>
      <c r="J87" s="114">
        <f>BK87</f>
        <v>0</v>
      </c>
      <c r="K87" s="187"/>
      <c r="L87" s="32"/>
      <c r="M87" s="59"/>
      <c r="N87" s="50"/>
      <c r="O87" s="60"/>
      <c r="P87" s="115">
        <f>P88+P124</f>
        <v>0</v>
      </c>
      <c r="Q87" s="60"/>
      <c r="R87" s="115">
        <f>R88+R124</f>
        <v>1.40883044</v>
      </c>
      <c r="S87" s="60"/>
      <c r="T87" s="116">
        <f>T88+T124</f>
        <v>1.8763711700000003</v>
      </c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T87" s="16" t="s">
        <v>68</v>
      </c>
      <c r="AU87" s="16" t="s">
        <v>81</v>
      </c>
      <c r="BK87" s="117">
        <f>BK88+BK124</f>
        <v>0</v>
      </c>
    </row>
    <row r="88" spans="1:65" s="12" customFormat="1" ht="25.9" customHeight="1">
      <c r="B88" s="118"/>
      <c r="D88" s="119" t="s">
        <v>68</v>
      </c>
      <c r="E88" s="120" t="s">
        <v>111</v>
      </c>
      <c r="F88" s="120" t="s">
        <v>112</v>
      </c>
      <c r="I88" s="121"/>
      <c r="J88" s="122">
        <f>BK88</f>
        <v>0</v>
      </c>
      <c r="L88" s="118"/>
      <c r="M88" s="123"/>
      <c r="N88" s="124"/>
      <c r="O88" s="124"/>
      <c r="P88" s="125">
        <f>P89+P106</f>
        <v>0</v>
      </c>
      <c r="Q88" s="124"/>
      <c r="R88" s="125">
        <f>R89+R106</f>
        <v>3.9200000000000004E-4</v>
      </c>
      <c r="S88" s="124"/>
      <c r="T88" s="126">
        <f>T89+T106</f>
        <v>1.8056440000000002</v>
      </c>
      <c r="AR88" s="119" t="s">
        <v>74</v>
      </c>
      <c r="AT88" s="127" t="s">
        <v>68</v>
      </c>
      <c r="AU88" s="127" t="s">
        <v>69</v>
      </c>
      <c r="AY88" s="119" t="s">
        <v>113</v>
      </c>
      <c r="BK88" s="128">
        <f>BK89+BK106</f>
        <v>0</v>
      </c>
    </row>
    <row r="89" spans="1:65" s="12" customFormat="1" ht="22.9" customHeight="1">
      <c r="B89" s="118"/>
      <c r="D89" s="119" t="s">
        <v>68</v>
      </c>
      <c r="E89" s="129" t="s">
        <v>114</v>
      </c>
      <c r="F89" s="129" t="s">
        <v>115</v>
      </c>
      <c r="I89" s="121"/>
      <c r="J89" s="130">
        <f>BK89</f>
        <v>0</v>
      </c>
      <c r="L89" s="118"/>
      <c r="M89" s="123"/>
      <c r="N89" s="124"/>
      <c r="O89" s="124"/>
      <c r="P89" s="125">
        <f>SUM(P90:P105)</f>
        <v>0</v>
      </c>
      <c r="Q89" s="124"/>
      <c r="R89" s="125">
        <f>SUM(R90:R105)</f>
        <v>3.9200000000000004E-4</v>
      </c>
      <c r="S89" s="124"/>
      <c r="T89" s="126">
        <f>SUM(T90:T105)</f>
        <v>1.8056440000000002</v>
      </c>
      <c r="AR89" s="119" t="s">
        <v>74</v>
      </c>
      <c r="AT89" s="127" t="s">
        <v>68</v>
      </c>
      <c r="AU89" s="127" t="s">
        <v>74</v>
      </c>
      <c r="AY89" s="119" t="s">
        <v>113</v>
      </c>
      <c r="BK89" s="128">
        <f>SUM(BK90:BK105)</f>
        <v>0</v>
      </c>
    </row>
    <row r="90" spans="1:65" s="2" customFormat="1" ht="33" customHeight="1">
      <c r="A90" s="187"/>
      <c r="B90" s="131"/>
      <c r="C90" s="132" t="s">
        <v>74</v>
      </c>
      <c r="D90" s="132" t="s">
        <v>116</v>
      </c>
      <c r="E90" s="133" t="s">
        <v>117</v>
      </c>
      <c r="F90" s="134" t="s">
        <v>118</v>
      </c>
      <c r="G90" s="135" t="s">
        <v>119</v>
      </c>
      <c r="H90" s="136">
        <v>9.8000000000000007</v>
      </c>
      <c r="I90" s="137"/>
      <c r="J90" s="138">
        <f>ROUND(I90*H90,2)</f>
        <v>0</v>
      </c>
      <c r="K90" s="134" t="s">
        <v>120</v>
      </c>
      <c r="L90" s="32"/>
      <c r="M90" s="139" t="s">
        <v>3</v>
      </c>
      <c r="N90" s="140" t="s">
        <v>40</v>
      </c>
      <c r="O90" s="52"/>
      <c r="P90" s="141">
        <f>O90*H90</f>
        <v>0</v>
      </c>
      <c r="Q90" s="141">
        <v>0</v>
      </c>
      <c r="R90" s="141">
        <f>Q90*H90</f>
        <v>0</v>
      </c>
      <c r="S90" s="141">
        <v>0</v>
      </c>
      <c r="T90" s="142">
        <f>S90*H90</f>
        <v>0</v>
      </c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R90" s="143" t="s">
        <v>121</v>
      </c>
      <c r="AT90" s="143" t="s">
        <v>116</v>
      </c>
      <c r="AU90" s="143" t="s">
        <v>76</v>
      </c>
      <c r="AY90" s="16" t="s">
        <v>113</v>
      </c>
      <c r="BE90" s="144">
        <f>IF(N90="základní",J90,0)</f>
        <v>0</v>
      </c>
      <c r="BF90" s="144">
        <f>IF(N90="snížená",J90,0)</f>
        <v>0</v>
      </c>
      <c r="BG90" s="144">
        <f>IF(N90="zákl. přenesená",J90,0)</f>
        <v>0</v>
      </c>
      <c r="BH90" s="144">
        <f>IF(N90="sníž. přenesená",J90,0)</f>
        <v>0</v>
      </c>
      <c r="BI90" s="144">
        <f>IF(N90="nulová",J90,0)</f>
        <v>0</v>
      </c>
      <c r="BJ90" s="16" t="s">
        <v>74</v>
      </c>
      <c r="BK90" s="144">
        <f>ROUND(I90*H90,2)</f>
        <v>0</v>
      </c>
      <c r="BL90" s="16" t="s">
        <v>121</v>
      </c>
      <c r="BM90" s="143" t="s">
        <v>122</v>
      </c>
    </row>
    <row r="91" spans="1:65" s="2" customFormat="1" ht="19.5">
      <c r="A91" s="187"/>
      <c r="B91" s="32"/>
      <c r="C91" s="187"/>
      <c r="D91" s="145" t="s">
        <v>123</v>
      </c>
      <c r="E91" s="187"/>
      <c r="F91" s="146" t="s">
        <v>124</v>
      </c>
      <c r="G91" s="187"/>
      <c r="H91" s="187"/>
      <c r="I91" s="147"/>
      <c r="J91" s="187"/>
      <c r="K91" s="187"/>
      <c r="L91" s="32"/>
      <c r="M91" s="148"/>
      <c r="N91" s="149"/>
      <c r="O91" s="52"/>
      <c r="P91" s="52"/>
      <c r="Q91" s="52"/>
      <c r="R91" s="52"/>
      <c r="S91" s="52"/>
      <c r="T91" s="53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  <c r="AT91" s="16" t="s">
        <v>123</v>
      </c>
      <c r="AU91" s="16" t="s">
        <v>76</v>
      </c>
    </row>
    <row r="92" spans="1:65" s="2" customFormat="1">
      <c r="A92" s="187"/>
      <c r="B92" s="32"/>
      <c r="C92" s="187"/>
      <c r="D92" s="150" t="s">
        <v>125</v>
      </c>
      <c r="E92" s="187"/>
      <c r="F92" s="151" t="s">
        <v>126</v>
      </c>
      <c r="G92" s="187"/>
      <c r="H92" s="187"/>
      <c r="I92" s="147"/>
      <c r="J92" s="187"/>
      <c r="K92" s="187"/>
      <c r="L92" s="32"/>
      <c r="M92" s="148"/>
      <c r="N92" s="149"/>
      <c r="O92" s="52"/>
      <c r="P92" s="52"/>
      <c r="Q92" s="52"/>
      <c r="R92" s="52"/>
      <c r="S92" s="52"/>
      <c r="T92" s="53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T92" s="16" t="s">
        <v>125</v>
      </c>
      <c r="AU92" s="16" t="s">
        <v>76</v>
      </c>
    </row>
    <row r="93" spans="1:65" s="13" customFormat="1">
      <c r="B93" s="152"/>
      <c r="D93" s="145" t="s">
        <v>127</v>
      </c>
      <c r="E93" s="153" t="s">
        <v>3</v>
      </c>
      <c r="F93" s="154" t="s">
        <v>708</v>
      </c>
      <c r="H93" s="155">
        <v>9.8000000000000007</v>
      </c>
      <c r="I93" s="156"/>
      <c r="L93" s="152"/>
      <c r="M93" s="157"/>
      <c r="N93" s="158"/>
      <c r="O93" s="158"/>
      <c r="P93" s="158"/>
      <c r="Q93" s="158"/>
      <c r="R93" s="158"/>
      <c r="S93" s="158"/>
      <c r="T93" s="159"/>
      <c r="AT93" s="153" t="s">
        <v>127</v>
      </c>
      <c r="AU93" s="153" t="s">
        <v>76</v>
      </c>
      <c r="AV93" s="13" t="s">
        <v>76</v>
      </c>
      <c r="AW93" s="13" t="s">
        <v>31</v>
      </c>
      <c r="AX93" s="13" t="s">
        <v>74</v>
      </c>
      <c r="AY93" s="153" t="s">
        <v>113</v>
      </c>
    </row>
    <row r="94" spans="1:65" s="2" customFormat="1" ht="24.2" customHeight="1">
      <c r="A94" s="187"/>
      <c r="B94" s="131"/>
      <c r="C94" s="132" t="s">
        <v>76</v>
      </c>
      <c r="D94" s="132" t="s">
        <v>116</v>
      </c>
      <c r="E94" s="133" t="s">
        <v>129</v>
      </c>
      <c r="F94" s="134" t="s">
        <v>130</v>
      </c>
      <c r="G94" s="135" t="s">
        <v>119</v>
      </c>
      <c r="H94" s="136">
        <v>9.8000000000000007</v>
      </c>
      <c r="I94" s="137"/>
      <c r="J94" s="138">
        <f>ROUND(I94*H94,2)</f>
        <v>0</v>
      </c>
      <c r="K94" s="134" t="s">
        <v>120</v>
      </c>
      <c r="L94" s="32"/>
      <c r="M94" s="139" t="s">
        <v>3</v>
      </c>
      <c r="N94" s="140" t="s">
        <v>40</v>
      </c>
      <c r="O94" s="52"/>
      <c r="P94" s="141">
        <f>O94*H94</f>
        <v>0</v>
      </c>
      <c r="Q94" s="141">
        <v>4.0000000000000003E-5</v>
      </c>
      <c r="R94" s="141">
        <f>Q94*H94</f>
        <v>3.9200000000000004E-4</v>
      </c>
      <c r="S94" s="141">
        <v>0</v>
      </c>
      <c r="T94" s="142">
        <f>S94*H94</f>
        <v>0</v>
      </c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  <c r="AR94" s="143" t="s">
        <v>121</v>
      </c>
      <c r="AT94" s="143" t="s">
        <v>116</v>
      </c>
      <c r="AU94" s="143" t="s">
        <v>76</v>
      </c>
      <c r="AY94" s="16" t="s">
        <v>113</v>
      </c>
      <c r="BE94" s="144">
        <f>IF(N94="základní",J94,0)</f>
        <v>0</v>
      </c>
      <c r="BF94" s="144">
        <f>IF(N94="snížená",J94,0)</f>
        <v>0</v>
      </c>
      <c r="BG94" s="144">
        <f>IF(N94="zákl. přenesená",J94,0)</f>
        <v>0</v>
      </c>
      <c r="BH94" s="144">
        <f>IF(N94="sníž. přenesená",J94,0)</f>
        <v>0</v>
      </c>
      <c r="BI94" s="144">
        <f>IF(N94="nulová",J94,0)</f>
        <v>0</v>
      </c>
      <c r="BJ94" s="16" t="s">
        <v>74</v>
      </c>
      <c r="BK94" s="144">
        <f>ROUND(I94*H94,2)</f>
        <v>0</v>
      </c>
      <c r="BL94" s="16" t="s">
        <v>121</v>
      </c>
      <c r="BM94" s="143" t="s">
        <v>131</v>
      </c>
    </row>
    <row r="95" spans="1:65" s="2" customFormat="1" ht="19.5">
      <c r="A95" s="187"/>
      <c r="B95" s="32"/>
      <c r="C95" s="187"/>
      <c r="D95" s="145" t="s">
        <v>123</v>
      </c>
      <c r="E95" s="187"/>
      <c r="F95" s="146" t="s">
        <v>132</v>
      </c>
      <c r="G95" s="187"/>
      <c r="H95" s="187"/>
      <c r="I95" s="147"/>
      <c r="J95" s="187"/>
      <c r="K95" s="187"/>
      <c r="L95" s="32"/>
      <c r="M95" s="148"/>
      <c r="N95" s="149"/>
      <c r="O95" s="52"/>
      <c r="P95" s="52"/>
      <c r="Q95" s="52"/>
      <c r="R95" s="52"/>
      <c r="S95" s="52"/>
      <c r="T95" s="53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T95" s="16" t="s">
        <v>123</v>
      </c>
      <c r="AU95" s="16" t="s">
        <v>76</v>
      </c>
    </row>
    <row r="96" spans="1:65" s="2" customFormat="1">
      <c r="A96" s="187"/>
      <c r="B96" s="32"/>
      <c r="C96" s="187"/>
      <c r="D96" s="150" t="s">
        <v>125</v>
      </c>
      <c r="E96" s="187"/>
      <c r="F96" s="151" t="s">
        <v>133</v>
      </c>
      <c r="G96" s="187"/>
      <c r="H96" s="187"/>
      <c r="I96" s="147"/>
      <c r="J96" s="187"/>
      <c r="K96" s="187"/>
      <c r="L96" s="32"/>
      <c r="M96" s="148"/>
      <c r="N96" s="149"/>
      <c r="O96" s="52"/>
      <c r="P96" s="52"/>
      <c r="Q96" s="52"/>
      <c r="R96" s="52"/>
      <c r="S96" s="52"/>
      <c r="T96" s="53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T96" s="16" t="s">
        <v>125</v>
      </c>
      <c r="AU96" s="16" t="s">
        <v>76</v>
      </c>
    </row>
    <row r="97" spans="1:65" s="13" customFormat="1">
      <c r="B97" s="152"/>
      <c r="D97" s="145" t="s">
        <v>127</v>
      </c>
      <c r="E97" s="153" t="s">
        <v>3</v>
      </c>
      <c r="F97" s="154" t="s">
        <v>708</v>
      </c>
      <c r="H97" s="155">
        <v>9.8000000000000007</v>
      </c>
      <c r="I97" s="156"/>
      <c r="L97" s="152"/>
      <c r="M97" s="157"/>
      <c r="N97" s="158"/>
      <c r="O97" s="158"/>
      <c r="P97" s="158"/>
      <c r="Q97" s="158"/>
      <c r="R97" s="158"/>
      <c r="S97" s="158"/>
      <c r="T97" s="159"/>
      <c r="AT97" s="153" t="s">
        <v>127</v>
      </c>
      <c r="AU97" s="153" t="s">
        <v>76</v>
      </c>
      <c r="AV97" s="13" t="s">
        <v>76</v>
      </c>
      <c r="AW97" s="13" t="s">
        <v>31</v>
      </c>
      <c r="AX97" s="13" t="s">
        <v>74</v>
      </c>
      <c r="AY97" s="153" t="s">
        <v>113</v>
      </c>
    </row>
    <row r="98" spans="1:65" s="2" customFormat="1" ht="24.2" customHeight="1">
      <c r="A98" s="187"/>
      <c r="B98" s="131"/>
      <c r="C98" s="132" t="s">
        <v>134</v>
      </c>
      <c r="D98" s="132" t="s">
        <v>116</v>
      </c>
      <c r="E98" s="133" t="s">
        <v>148</v>
      </c>
      <c r="F98" s="134" t="s">
        <v>149</v>
      </c>
      <c r="G98" s="135" t="s">
        <v>119</v>
      </c>
      <c r="H98" s="136">
        <v>4.2</v>
      </c>
      <c r="I98" s="137"/>
      <c r="J98" s="138">
        <f>ROUND(I98*H98,2)</f>
        <v>0</v>
      </c>
      <c r="K98" s="134" t="s">
        <v>120</v>
      </c>
      <c r="L98" s="32"/>
      <c r="M98" s="139" t="s">
        <v>3</v>
      </c>
      <c r="N98" s="140" t="s">
        <v>40</v>
      </c>
      <c r="O98" s="52"/>
      <c r="P98" s="141">
        <f>O98*H98</f>
        <v>0</v>
      </c>
      <c r="Q98" s="141">
        <v>0</v>
      </c>
      <c r="R98" s="141">
        <f>Q98*H98</f>
        <v>0</v>
      </c>
      <c r="S98" s="141">
        <v>5.7000000000000002E-2</v>
      </c>
      <c r="T98" s="142">
        <f>S98*H98</f>
        <v>0.23940000000000003</v>
      </c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R98" s="143" t="s">
        <v>121</v>
      </c>
      <c r="AT98" s="143" t="s">
        <v>116</v>
      </c>
      <c r="AU98" s="143" t="s">
        <v>76</v>
      </c>
      <c r="AY98" s="16" t="s">
        <v>113</v>
      </c>
      <c r="BE98" s="144">
        <f>IF(N98="základní",J98,0)</f>
        <v>0</v>
      </c>
      <c r="BF98" s="144">
        <f>IF(N98="snížená",J98,0)</f>
        <v>0</v>
      </c>
      <c r="BG98" s="144">
        <f>IF(N98="zákl. přenesená",J98,0)</f>
        <v>0</v>
      </c>
      <c r="BH98" s="144">
        <f>IF(N98="sníž. přenesená",J98,0)</f>
        <v>0</v>
      </c>
      <c r="BI98" s="144">
        <f>IF(N98="nulová",J98,0)</f>
        <v>0</v>
      </c>
      <c r="BJ98" s="16" t="s">
        <v>74</v>
      </c>
      <c r="BK98" s="144">
        <f>ROUND(I98*H98,2)</f>
        <v>0</v>
      </c>
      <c r="BL98" s="16" t="s">
        <v>121</v>
      </c>
      <c r="BM98" s="143" t="s">
        <v>150</v>
      </c>
    </row>
    <row r="99" spans="1:65" s="2" customFormat="1" ht="29.25">
      <c r="A99" s="187"/>
      <c r="B99" s="32"/>
      <c r="C99" s="187"/>
      <c r="D99" s="145" t="s">
        <v>123</v>
      </c>
      <c r="E99" s="187"/>
      <c r="F99" s="146" t="s">
        <v>151</v>
      </c>
      <c r="G99" s="187"/>
      <c r="H99" s="187"/>
      <c r="I99" s="147"/>
      <c r="J99" s="187"/>
      <c r="K99" s="187"/>
      <c r="L99" s="32"/>
      <c r="M99" s="148"/>
      <c r="N99" s="149"/>
      <c r="O99" s="52"/>
      <c r="P99" s="52"/>
      <c r="Q99" s="52"/>
      <c r="R99" s="52"/>
      <c r="S99" s="52"/>
      <c r="T99" s="53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T99" s="16" t="s">
        <v>123</v>
      </c>
      <c r="AU99" s="16" t="s">
        <v>76</v>
      </c>
    </row>
    <row r="100" spans="1:65" s="2" customFormat="1">
      <c r="A100" s="187"/>
      <c r="B100" s="32"/>
      <c r="C100" s="187"/>
      <c r="D100" s="150" t="s">
        <v>125</v>
      </c>
      <c r="E100" s="187"/>
      <c r="F100" s="151" t="s">
        <v>152</v>
      </c>
      <c r="G100" s="187"/>
      <c r="H100" s="187"/>
      <c r="I100" s="147"/>
      <c r="J100" s="187"/>
      <c r="K100" s="187"/>
      <c r="L100" s="32"/>
      <c r="M100" s="148"/>
      <c r="N100" s="149"/>
      <c r="O100" s="52"/>
      <c r="P100" s="52"/>
      <c r="Q100" s="52"/>
      <c r="R100" s="52"/>
      <c r="S100" s="52"/>
      <c r="T100" s="53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  <c r="AT100" s="16" t="s">
        <v>125</v>
      </c>
      <c r="AU100" s="16" t="s">
        <v>76</v>
      </c>
    </row>
    <row r="101" spans="1:65" s="13" customFormat="1">
      <c r="B101" s="152"/>
      <c r="D101" s="145" t="s">
        <v>127</v>
      </c>
      <c r="E101" s="153" t="s">
        <v>3</v>
      </c>
      <c r="F101" s="154" t="s">
        <v>664</v>
      </c>
      <c r="H101" s="155">
        <v>4.2</v>
      </c>
      <c r="I101" s="156"/>
      <c r="L101" s="152"/>
      <c r="M101" s="157"/>
      <c r="N101" s="158"/>
      <c r="O101" s="158"/>
      <c r="P101" s="158"/>
      <c r="Q101" s="158"/>
      <c r="R101" s="158"/>
      <c r="S101" s="158"/>
      <c r="T101" s="159"/>
      <c r="AT101" s="153" t="s">
        <v>127</v>
      </c>
      <c r="AU101" s="153" t="s">
        <v>76</v>
      </c>
      <c r="AV101" s="13" t="s">
        <v>76</v>
      </c>
      <c r="AW101" s="13" t="s">
        <v>31</v>
      </c>
      <c r="AX101" s="13" t="s">
        <v>74</v>
      </c>
      <c r="AY101" s="153" t="s">
        <v>113</v>
      </c>
    </row>
    <row r="102" spans="1:65" s="2" customFormat="1" ht="24.2" customHeight="1">
      <c r="A102" s="187"/>
      <c r="B102" s="131"/>
      <c r="C102" s="132" t="s">
        <v>121</v>
      </c>
      <c r="D102" s="132" t="s">
        <v>116</v>
      </c>
      <c r="E102" s="133" t="s">
        <v>161</v>
      </c>
      <c r="F102" s="134" t="s">
        <v>162</v>
      </c>
      <c r="G102" s="135" t="s">
        <v>119</v>
      </c>
      <c r="H102" s="136">
        <v>23.033000000000001</v>
      </c>
      <c r="I102" s="137"/>
      <c r="J102" s="138">
        <f>ROUND(I102*H102,2)</f>
        <v>0</v>
      </c>
      <c r="K102" s="134" t="s">
        <v>120</v>
      </c>
      <c r="L102" s="32"/>
      <c r="M102" s="139" t="s">
        <v>3</v>
      </c>
      <c r="N102" s="140" t="s">
        <v>40</v>
      </c>
      <c r="O102" s="52"/>
      <c r="P102" s="141">
        <f>O102*H102</f>
        <v>0</v>
      </c>
      <c r="Q102" s="141">
        <v>0</v>
      </c>
      <c r="R102" s="141">
        <f>Q102*H102</f>
        <v>0</v>
      </c>
      <c r="S102" s="141">
        <v>6.8000000000000005E-2</v>
      </c>
      <c r="T102" s="142">
        <f>S102*H102</f>
        <v>1.5662440000000002</v>
      </c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R102" s="143" t="s">
        <v>121</v>
      </c>
      <c r="AT102" s="143" t="s">
        <v>116</v>
      </c>
      <c r="AU102" s="143" t="s">
        <v>76</v>
      </c>
      <c r="AY102" s="16" t="s">
        <v>113</v>
      </c>
      <c r="BE102" s="144">
        <f>IF(N102="základní",J102,0)</f>
        <v>0</v>
      </c>
      <c r="BF102" s="144">
        <f>IF(N102="snížená",J102,0)</f>
        <v>0</v>
      </c>
      <c r="BG102" s="144">
        <f>IF(N102="zákl. přenesená",J102,0)</f>
        <v>0</v>
      </c>
      <c r="BH102" s="144">
        <f>IF(N102="sníž. přenesená",J102,0)</f>
        <v>0</v>
      </c>
      <c r="BI102" s="144">
        <f>IF(N102="nulová",J102,0)</f>
        <v>0</v>
      </c>
      <c r="BJ102" s="16" t="s">
        <v>74</v>
      </c>
      <c r="BK102" s="144">
        <f>ROUND(I102*H102,2)</f>
        <v>0</v>
      </c>
      <c r="BL102" s="16" t="s">
        <v>121</v>
      </c>
      <c r="BM102" s="143" t="s">
        <v>163</v>
      </c>
    </row>
    <row r="103" spans="1:65" s="2" customFormat="1" ht="29.25">
      <c r="A103" s="187"/>
      <c r="B103" s="32"/>
      <c r="C103" s="187"/>
      <c r="D103" s="145" t="s">
        <v>123</v>
      </c>
      <c r="E103" s="187"/>
      <c r="F103" s="146" t="s">
        <v>164</v>
      </c>
      <c r="G103" s="187"/>
      <c r="H103" s="187"/>
      <c r="I103" s="147"/>
      <c r="J103" s="187"/>
      <c r="K103" s="187"/>
      <c r="L103" s="32"/>
      <c r="M103" s="148"/>
      <c r="N103" s="149"/>
      <c r="O103" s="52"/>
      <c r="P103" s="52"/>
      <c r="Q103" s="52"/>
      <c r="R103" s="52"/>
      <c r="S103" s="52"/>
      <c r="T103" s="53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  <c r="AT103" s="16" t="s">
        <v>123</v>
      </c>
      <c r="AU103" s="16" t="s">
        <v>76</v>
      </c>
    </row>
    <row r="104" spans="1:65" s="2" customFormat="1">
      <c r="A104" s="187"/>
      <c r="B104" s="32"/>
      <c r="C104" s="187"/>
      <c r="D104" s="150" t="s">
        <v>125</v>
      </c>
      <c r="E104" s="187"/>
      <c r="F104" s="151" t="s">
        <v>165</v>
      </c>
      <c r="G104" s="187"/>
      <c r="H104" s="187"/>
      <c r="I104" s="147"/>
      <c r="J104" s="187"/>
      <c r="K104" s="187"/>
      <c r="L104" s="32"/>
      <c r="M104" s="148"/>
      <c r="N104" s="149"/>
      <c r="O104" s="52"/>
      <c r="P104" s="52"/>
      <c r="Q104" s="52"/>
      <c r="R104" s="52"/>
      <c r="S104" s="52"/>
      <c r="T104" s="53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T104" s="16" t="s">
        <v>125</v>
      </c>
      <c r="AU104" s="16" t="s">
        <v>76</v>
      </c>
    </row>
    <row r="105" spans="1:65" s="13" customFormat="1">
      <c r="B105" s="152"/>
      <c r="D105" s="145" t="s">
        <v>127</v>
      </c>
      <c r="E105" s="153" t="s">
        <v>3</v>
      </c>
      <c r="F105" s="154" t="s">
        <v>709</v>
      </c>
      <c r="H105" s="155">
        <v>23.033000000000001</v>
      </c>
      <c r="I105" s="156"/>
      <c r="L105" s="152"/>
      <c r="M105" s="157"/>
      <c r="N105" s="158"/>
      <c r="O105" s="158"/>
      <c r="P105" s="158"/>
      <c r="Q105" s="158"/>
      <c r="R105" s="158"/>
      <c r="S105" s="158"/>
      <c r="T105" s="159"/>
      <c r="AT105" s="153" t="s">
        <v>127</v>
      </c>
      <c r="AU105" s="153" t="s">
        <v>76</v>
      </c>
      <c r="AV105" s="13" t="s">
        <v>76</v>
      </c>
      <c r="AW105" s="13" t="s">
        <v>31</v>
      </c>
      <c r="AX105" s="13" t="s">
        <v>74</v>
      </c>
      <c r="AY105" s="153" t="s">
        <v>113</v>
      </c>
    </row>
    <row r="106" spans="1:65" s="12" customFormat="1" ht="22.9" customHeight="1">
      <c r="B106" s="118"/>
      <c r="D106" s="119" t="s">
        <v>68</v>
      </c>
      <c r="E106" s="129" t="s">
        <v>167</v>
      </c>
      <c r="F106" s="129" t="s">
        <v>168</v>
      </c>
      <c r="I106" s="121"/>
      <c r="J106" s="130">
        <f>BK106</f>
        <v>0</v>
      </c>
      <c r="L106" s="118"/>
      <c r="M106" s="123"/>
      <c r="N106" s="124"/>
      <c r="O106" s="124"/>
      <c r="P106" s="125">
        <f>SUM(P107:P123)</f>
        <v>0</v>
      </c>
      <c r="Q106" s="124"/>
      <c r="R106" s="125">
        <f>SUM(R107:R123)</f>
        <v>0</v>
      </c>
      <c r="S106" s="124"/>
      <c r="T106" s="126">
        <f>SUM(T107:T123)</f>
        <v>0</v>
      </c>
      <c r="AR106" s="119" t="s">
        <v>74</v>
      </c>
      <c r="AT106" s="127" t="s">
        <v>68</v>
      </c>
      <c r="AU106" s="127" t="s">
        <v>74</v>
      </c>
      <c r="AY106" s="119" t="s">
        <v>113</v>
      </c>
      <c r="BK106" s="128">
        <f>SUM(BK107:BK123)</f>
        <v>0</v>
      </c>
    </row>
    <row r="107" spans="1:65" s="2" customFormat="1" ht="24.2" customHeight="1">
      <c r="A107" s="187"/>
      <c r="B107" s="131"/>
      <c r="C107" s="132" t="s">
        <v>147</v>
      </c>
      <c r="D107" s="132" t="s">
        <v>116</v>
      </c>
      <c r="E107" s="133" t="s">
        <v>170</v>
      </c>
      <c r="F107" s="134" t="s">
        <v>171</v>
      </c>
      <c r="G107" s="135" t="s">
        <v>172</v>
      </c>
      <c r="H107" s="136">
        <v>1.8759999999999999</v>
      </c>
      <c r="I107" s="137"/>
      <c r="J107" s="138">
        <f>ROUND(I107*H107,2)</f>
        <v>0</v>
      </c>
      <c r="K107" s="134" t="s">
        <v>120</v>
      </c>
      <c r="L107" s="32"/>
      <c r="M107" s="139" t="s">
        <v>3</v>
      </c>
      <c r="N107" s="140" t="s">
        <v>40</v>
      </c>
      <c r="O107" s="52"/>
      <c r="P107" s="141">
        <f>O107*H107</f>
        <v>0</v>
      </c>
      <c r="Q107" s="141">
        <v>0</v>
      </c>
      <c r="R107" s="141">
        <f>Q107*H107</f>
        <v>0</v>
      </c>
      <c r="S107" s="141">
        <v>0</v>
      </c>
      <c r="T107" s="142">
        <f>S107*H107</f>
        <v>0</v>
      </c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  <c r="AR107" s="143" t="s">
        <v>121</v>
      </c>
      <c r="AT107" s="143" t="s">
        <v>116</v>
      </c>
      <c r="AU107" s="143" t="s">
        <v>76</v>
      </c>
      <c r="AY107" s="16" t="s">
        <v>113</v>
      </c>
      <c r="BE107" s="144">
        <f>IF(N107="základní",J107,0)</f>
        <v>0</v>
      </c>
      <c r="BF107" s="144">
        <f>IF(N107="snížená",J107,0)</f>
        <v>0</v>
      </c>
      <c r="BG107" s="144">
        <f>IF(N107="zákl. přenesená",J107,0)</f>
        <v>0</v>
      </c>
      <c r="BH107" s="144">
        <f>IF(N107="sníž. přenesená",J107,0)</f>
        <v>0</v>
      </c>
      <c r="BI107" s="144">
        <f>IF(N107="nulová",J107,0)</f>
        <v>0</v>
      </c>
      <c r="BJ107" s="16" t="s">
        <v>74</v>
      </c>
      <c r="BK107" s="144">
        <f>ROUND(I107*H107,2)</f>
        <v>0</v>
      </c>
      <c r="BL107" s="16" t="s">
        <v>121</v>
      </c>
      <c r="BM107" s="143" t="s">
        <v>173</v>
      </c>
    </row>
    <row r="108" spans="1:65" s="2" customFormat="1" ht="19.5">
      <c r="A108" s="187"/>
      <c r="B108" s="32"/>
      <c r="C108" s="187"/>
      <c r="D108" s="145" t="s">
        <v>123</v>
      </c>
      <c r="E108" s="187"/>
      <c r="F108" s="146" t="s">
        <v>174</v>
      </c>
      <c r="G108" s="187"/>
      <c r="H108" s="187"/>
      <c r="I108" s="147"/>
      <c r="J108" s="187"/>
      <c r="K108" s="187"/>
      <c r="L108" s="32"/>
      <c r="M108" s="148"/>
      <c r="N108" s="149"/>
      <c r="O108" s="52"/>
      <c r="P108" s="52"/>
      <c r="Q108" s="52"/>
      <c r="R108" s="52"/>
      <c r="S108" s="52"/>
      <c r="T108" s="53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  <c r="AT108" s="16" t="s">
        <v>123</v>
      </c>
      <c r="AU108" s="16" t="s">
        <v>76</v>
      </c>
    </row>
    <row r="109" spans="1:65" s="2" customFormat="1">
      <c r="A109" s="187"/>
      <c r="B109" s="32"/>
      <c r="C109" s="187"/>
      <c r="D109" s="150" t="s">
        <v>125</v>
      </c>
      <c r="E109" s="187"/>
      <c r="F109" s="151" t="s">
        <v>175</v>
      </c>
      <c r="G109" s="187"/>
      <c r="H109" s="187"/>
      <c r="I109" s="147"/>
      <c r="J109" s="187"/>
      <c r="K109" s="187"/>
      <c r="L109" s="32"/>
      <c r="M109" s="148"/>
      <c r="N109" s="149"/>
      <c r="O109" s="52"/>
      <c r="P109" s="52"/>
      <c r="Q109" s="52"/>
      <c r="R109" s="52"/>
      <c r="S109" s="52"/>
      <c r="T109" s="53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  <c r="AT109" s="16" t="s">
        <v>125</v>
      </c>
      <c r="AU109" s="16" t="s">
        <v>76</v>
      </c>
    </row>
    <row r="110" spans="1:65" s="2" customFormat="1" ht="33" customHeight="1">
      <c r="A110" s="187"/>
      <c r="B110" s="131"/>
      <c r="C110" s="132" t="s">
        <v>153</v>
      </c>
      <c r="D110" s="132" t="s">
        <v>116</v>
      </c>
      <c r="E110" s="133" t="s">
        <v>176</v>
      </c>
      <c r="F110" s="134" t="s">
        <v>177</v>
      </c>
      <c r="G110" s="135" t="s">
        <v>172</v>
      </c>
      <c r="H110" s="136">
        <v>18.760000000000002</v>
      </c>
      <c r="I110" s="137"/>
      <c r="J110" s="138">
        <f>ROUND(I110*H110,2)</f>
        <v>0</v>
      </c>
      <c r="K110" s="134" t="s">
        <v>120</v>
      </c>
      <c r="L110" s="32"/>
      <c r="M110" s="139" t="s">
        <v>3</v>
      </c>
      <c r="N110" s="140" t="s">
        <v>40</v>
      </c>
      <c r="O110" s="52"/>
      <c r="P110" s="141">
        <f>O110*H110</f>
        <v>0</v>
      </c>
      <c r="Q110" s="141">
        <v>0</v>
      </c>
      <c r="R110" s="141">
        <f>Q110*H110</f>
        <v>0</v>
      </c>
      <c r="S110" s="141">
        <v>0</v>
      </c>
      <c r="T110" s="142">
        <f>S110*H110</f>
        <v>0</v>
      </c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  <c r="AR110" s="143" t="s">
        <v>121</v>
      </c>
      <c r="AT110" s="143" t="s">
        <v>116</v>
      </c>
      <c r="AU110" s="143" t="s">
        <v>76</v>
      </c>
      <c r="AY110" s="16" t="s">
        <v>113</v>
      </c>
      <c r="BE110" s="144">
        <f>IF(N110="základní",J110,0)</f>
        <v>0</v>
      </c>
      <c r="BF110" s="144">
        <f>IF(N110="snížená",J110,0)</f>
        <v>0</v>
      </c>
      <c r="BG110" s="144">
        <f>IF(N110="zákl. přenesená",J110,0)</f>
        <v>0</v>
      </c>
      <c r="BH110" s="144">
        <f>IF(N110="sníž. přenesená",J110,0)</f>
        <v>0</v>
      </c>
      <c r="BI110" s="144">
        <f>IF(N110="nulová",J110,0)</f>
        <v>0</v>
      </c>
      <c r="BJ110" s="16" t="s">
        <v>74</v>
      </c>
      <c r="BK110" s="144">
        <f>ROUND(I110*H110,2)</f>
        <v>0</v>
      </c>
      <c r="BL110" s="16" t="s">
        <v>121</v>
      </c>
      <c r="BM110" s="143" t="s">
        <v>178</v>
      </c>
    </row>
    <row r="111" spans="1:65" s="2" customFormat="1" ht="39">
      <c r="A111" s="187"/>
      <c r="B111" s="32"/>
      <c r="C111" s="187"/>
      <c r="D111" s="145" t="s">
        <v>123</v>
      </c>
      <c r="E111" s="187"/>
      <c r="F111" s="146" t="s">
        <v>179</v>
      </c>
      <c r="G111" s="187"/>
      <c r="H111" s="187"/>
      <c r="I111" s="147"/>
      <c r="J111" s="187"/>
      <c r="K111" s="187"/>
      <c r="L111" s="32"/>
      <c r="M111" s="148"/>
      <c r="N111" s="149"/>
      <c r="O111" s="52"/>
      <c r="P111" s="52"/>
      <c r="Q111" s="52"/>
      <c r="R111" s="52"/>
      <c r="S111" s="52"/>
      <c r="T111" s="53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  <c r="AT111" s="16" t="s">
        <v>123</v>
      </c>
      <c r="AU111" s="16" t="s">
        <v>76</v>
      </c>
    </row>
    <row r="112" spans="1:65" s="2" customFormat="1">
      <c r="A112" s="187"/>
      <c r="B112" s="32"/>
      <c r="C112" s="187"/>
      <c r="D112" s="150" t="s">
        <v>125</v>
      </c>
      <c r="E112" s="187"/>
      <c r="F112" s="151" t="s">
        <v>180</v>
      </c>
      <c r="G112" s="187"/>
      <c r="H112" s="187"/>
      <c r="I112" s="147"/>
      <c r="J112" s="187"/>
      <c r="K112" s="187"/>
      <c r="L112" s="32"/>
      <c r="M112" s="148"/>
      <c r="N112" s="149"/>
      <c r="O112" s="52"/>
      <c r="P112" s="52"/>
      <c r="Q112" s="52"/>
      <c r="R112" s="52"/>
      <c r="S112" s="52"/>
      <c r="T112" s="53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  <c r="AT112" s="16" t="s">
        <v>125</v>
      </c>
      <c r="AU112" s="16" t="s">
        <v>76</v>
      </c>
    </row>
    <row r="113" spans="1:65" s="13" customFormat="1">
      <c r="B113" s="152"/>
      <c r="D113" s="145" t="s">
        <v>127</v>
      </c>
      <c r="F113" s="154" t="s">
        <v>710</v>
      </c>
      <c r="H113" s="155">
        <v>18.760000000000002</v>
      </c>
      <c r="I113" s="156"/>
      <c r="L113" s="152"/>
      <c r="M113" s="157"/>
      <c r="N113" s="158"/>
      <c r="O113" s="158"/>
      <c r="P113" s="158"/>
      <c r="Q113" s="158"/>
      <c r="R113" s="158"/>
      <c r="S113" s="158"/>
      <c r="T113" s="159"/>
      <c r="AT113" s="153" t="s">
        <v>127</v>
      </c>
      <c r="AU113" s="153" t="s">
        <v>76</v>
      </c>
      <c r="AV113" s="13" t="s">
        <v>76</v>
      </c>
      <c r="AW113" s="13" t="s">
        <v>4</v>
      </c>
      <c r="AX113" s="13" t="s">
        <v>74</v>
      </c>
      <c r="AY113" s="153" t="s">
        <v>113</v>
      </c>
    </row>
    <row r="114" spans="1:65" s="2" customFormat="1" ht="24.2" customHeight="1">
      <c r="A114" s="187"/>
      <c r="B114" s="131"/>
      <c r="C114" s="132" t="s">
        <v>160</v>
      </c>
      <c r="D114" s="132" t="s">
        <v>116</v>
      </c>
      <c r="E114" s="133" t="s">
        <v>183</v>
      </c>
      <c r="F114" s="134" t="s">
        <v>184</v>
      </c>
      <c r="G114" s="135" t="s">
        <v>172</v>
      </c>
      <c r="H114" s="136">
        <v>1.8759999999999999</v>
      </c>
      <c r="I114" s="137"/>
      <c r="J114" s="138">
        <f>ROUND(I114*H114,2)</f>
        <v>0</v>
      </c>
      <c r="K114" s="134" t="s">
        <v>120</v>
      </c>
      <c r="L114" s="32"/>
      <c r="M114" s="139" t="s">
        <v>3</v>
      </c>
      <c r="N114" s="140" t="s">
        <v>40</v>
      </c>
      <c r="O114" s="52"/>
      <c r="P114" s="141">
        <f>O114*H114</f>
        <v>0</v>
      </c>
      <c r="Q114" s="141">
        <v>0</v>
      </c>
      <c r="R114" s="141">
        <f>Q114*H114</f>
        <v>0</v>
      </c>
      <c r="S114" s="141">
        <v>0</v>
      </c>
      <c r="T114" s="142">
        <f>S114*H114</f>
        <v>0</v>
      </c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R114" s="143" t="s">
        <v>121</v>
      </c>
      <c r="AT114" s="143" t="s">
        <v>116</v>
      </c>
      <c r="AU114" s="143" t="s">
        <v>76</v>
      </c>
      <c r="AY114" s="16" t="s">
        <v>113</v>
      </c>
      <c r="BE114" s="144">
        <f>IF(N114="základní",J114,0)</f>
        <v>0</v>
      </c>
      <c r="BF114" s="144">
        <f>IF(N114="snížená",J114,0)</f>
        <v>0</v>
      </c>
      <c r="BG114" s="144">
        <f>IF(N114="zákl. přenesená",J114,0)</f>
        <v>0</v>
      </c>
      <c r="BH114" s="144">
        <f>IF(N114="sníž. přenesená",J114,0)</f>
        <v>0</v>
      </c>
      <c r="BI114" s="144">
        <f>IF(N114="nulová",J114,0)</f>
        <v>0</v>
      </c>
      <c r="BJ114" s="16" t="s">
        <v>74</v>
      </c>
      <c r="BK114" s="144">
        <f>ROUND(I114*H114,2)</f>
        <v>0</v>
      </c>
      <c r="BL114" s="16" t="s">
        <v>121</v>
      </c>
      <c r="BM114" s="143" t="s">
        <v>185</v>
      </c>
    </row>
    <row r="115" spans="1:65" s="2" customFormat="1" ht="19.5">
      <c r="A115" s="187"/>
      <c r="B115" s="32"/>
      <c r="C115" s="187"/>
      <c r="D115" s="145" t="s">
        <v>123</v>
      </c>
      <c r="E115" s="187"/>
      <c r="F115" s="146" t="s">
        <v>186</v>
      </c>
      <c r="G115" s="187"/>
      <c r="H115" s="187"/>
      <c r="I115" s="147"/>
      <c r="J115" s="187"/>
      <c r="K115" s="187"/>
      <c r="L115" s="32"/>
      <c r="M115" s="148"/>
      <c r="N115" s="149"/>
      <c r="O115" s="52"/>
      <c r="P115" s="52"/>
      <c r="Q115" s="52"/>
      <c r="R115" s="52"/>
      <c r="S115" s="52"/>
      <c r="T115" s="53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  <c r="AT115" s="16" t="s">
        <v>123</v>
      </c>
      <c r="AU115" s="16" t="s">
        <v>76</v>
      </c>
    </row>
    <row r="116" spans="1:65" s="2" customFormat="1">
      <c r="A116" s="187"/>
      <c r="B116" s="32"/>
      <c r="C116" s="187"/>
      <c r="D116" s="150" t="s">
        <v>125</v>
      </c>
      <c r="E116" s="187"/>
      <c r="F116" s="151" t="s">
        <v>187</v>
      </c>
      <c r="G116" s="187"/>
      <c r="H116" s="187"/>
      <c r="I116" s="147"/>
      <c r="J116" s="187"/>
      <c r="K116" s="187"/>
      <c r="L116" s="32"/>
      <c r="M116" s="148"/>
      <c r="N116" s="149"/>
      <c r="O116" s="52"/>
      <c r="P116" s="52"/>
      <c r="Q116" s="52"/>
      <c r="R116" s="52"/>
      <c r="S116" s="52"/>
      <c r="T116" s="53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  <c r="AT116" s="16" t="s">
        <v>125</v>
      </c>
      <c r="AU116" s="16" t="s">
        <v>76</v>
      </c>
    </row>
    <row r="117" spans="1:65" s="2" customFormat="1" ht="24.2" customHeight="1">
      <c r="A117" s="187"/>
      <c r="B117" s="131"/>
      <c r="C117" s="132" t="s">
        <v>169</v>
      </c>
      <c r="D117" s="132" t="s">
        <v>116</v>
      </c>
      <c r="E117" s="133" t="s">
        <v>189</v>
      </c>
      <c r="F117" s="134" t="s">
        <v>190</v>
      </c>
      <c r="G117" s="135" t="s">
        <v>172</v>
      </c>
      <c r="H117" s="136">
        <v>26.263999999999999</v>
      </c>
      <c r="I117" s="137"/>
      <c r="J117" s="138">
        <f>ROUND(I117*H117,2)</f>
        <v>0</v>
      </c>
      <c r="K117" s="134" t="s">
        <v>120</v>
      </c>
      <c r="L117" s="32"/>
      <c r="M117" s="139" t="s">
        <v>3</v>
      </c>
      <c r="N117" s="140" t="s">
        <v>40</v>
      </c>
      <c r="O117" s="52"/>
      <c r="P117" s="141">
        <f>O117*H117</f>
        <v>0</v>
      </c>
      <c r="Q117" s="141">
        <v>0</v>
      </c>
      <c r="R117" s="141">
        <f>Q117*H117</f>
        <v>0</v>
      </c>
      <c r="S117" s="141">
        <v>0</v>
      </c>
      <c r="T117" s="142">
        <f>S117*H117</f>
        <v>0</v>
      </c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R117" s="143" t="s">
        <v>121</v>
      </c>
      <c r="AT117" s="143" t="s">
        <v>116</v>
      </c>
      <c r="AU117" s="143" t="s">
        <v>76</v>
      </c>
      <c r="AY117" s="16" t="s">
        <v>113</v>
      </c>
      <c r="BE117" s="144">
        <f>IF(N117="základní",J117,0)</f>
        <v>0</v>
      </c>
      <c r="BF117" s="144">
        <f>IF(N117="snížená",J117,0)</f>
        <v>0</v>
      </c>
      <c r="BG117" s="144">
        <f>IF(N117="zákl. přenesená",J117,0)</f>
        <v>0</v>
      </c>
      <c r="BH117" s="144">
        <f>IF(N117="sníž. přenesená",J117,0)</f>
        <v>0</v>
      </c>
      <c r="BI117" s="144">
        <f>IF(N117="nulová",J117,0)</f>
        <v>0</v>
      </c>
      <c r="BJ117" s="16" t="s">
        <v>74</v>
      </c>
      <c r="BK117" s="144">
        <f>ROUND(I117*H117,2)</f>
        <v>0</v>
      </c>
      <c r="BL117" s="16" t="s">
        <v>121</v>
      </c>
      <c r="BM117" s="143" t="s">
        <v>191</v>
      </c>
    </row>
    <row r="118" spans="1:65" s="2" customFormat="1" ht="29.25">
      <c r="A118" s="187"/>
      <c r="B118" s="32"/>
      <c r="C118" s="187"/>
      <c r="D118" s="145" t="s">
        <v>123</v>
      </c>
      <c r="E118" s="187"/>
      <c r="F118" s="146" t="s">
        <v>192</v>
      </c>
      <c r="G118" s="187"/>
      <c r="H118" s="187"/>
      <c r="I118" s="147"/>
      <c r="J118" s="187"/>
      <c r="K118" s="187"/>
      <c r="L118" s="32"/>
      <c r="M118" s="148"/>
      <c r="N118" s="149"/>
      <c r="O118" s="52"/>
      <c r="P118" s="52"/>
      <c r="Q118" s="52"/>
      <c r="R118" s="52"/>
      <c r="S118" s="52"/>
      <c r="T118" s="53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  <c r="AT118" s="16" t="s">
        <v>123</v>
      </c>
      <c r="AU118" s="16" t="s">
        <v>76</v>
      </c>
    </row>
    <row r="119" spans="1:65" s="2" customFormat="1">
      <c r="A119" s="187"/>
      <c r="B119" s="32"/>
      <c r="C119" s="187"/>
      <c r="D119" s="150" t="s">
        <v>125</v>
      </c>
      <c r="E119" s="187"/>
      <c r="F119" s="151" t="s">
        <v>193</v>
      </c>
      <c r="G119" s="187"/>
      <c r="H119" s="187"/>
      <c r="I119" s="147"/>
      <c r="J119" s="187"/>
      <c r="K119" s="187"/>
      <c r="L119" s="32"/>
      <c r="M119" s="148"/>
      <c r="N119" s="149"/>
      <c r="O119" s="52"/>
      <c r="P119" s="52"/>
      <c r="Q119" s="52"/>
      <c r="R119" s="52"/>
      <c r="S119" s="52"/>
      <c r="T119" s="53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  <c r="AT119" s="16" t="s">
        <v>125</v>
      </c>
      <c r="AU119" s="16" t="s">
        <v>76</v>
      </c>
    </row>
    <row r="120" spans="1:65" s="13" customFormat="1">
      <c r="B120" s="152"/>
      <c r="D120" s="145" t="s">
        <v>127</v>
      </c>
      <c r="F120" s="154" t="s">
        <v>711</v>
      </c>
      <c r="H120" s="155">
        <v>26.263999999999999</v>
      </c>
      <c r="I120" s="156"/>
      <c r="L120" s="152"/>
      <c r="M120" s="157"/>
      <c r="N120" s="158"/>
      <c r="O120" s="158"/>
      <c r="P120" s="158"/>
      <c r="Q120" s="158"/>
      <c r="R120" s="158"/>
      <c r="S120" s="158"/>
      <c r="T120" s="159"/>
      <c r="AT120" s="153" t="s">
        <v>127</v>
      </c>
      <c r="AU120" s="153" t="s">
        <v>76</v>
      </c>
      <c r="AV120" s="13" t="s">
        <v>76</v>
      </c>
      <c r="AW120" s="13" t="s">
        <v>4</v>
      </c>
      <c r="AX120" s="13" t="s">
        <v>74</v>
      </c>
      <c r="AY120" s="153" t="s">
        <v>113</v>
      </c>
    </row>
    <row r="121" spans="1:65" s="2" customFormat="1" ht="44.25" customHeight="1">
      <c r="A121" s="187"/>
      <c r="B121" s="131"/>
      <c r="C121" s="132" t="s">
        <v>114</v>
      </c>
      <c r="D121" s="132" t="s">
        <v>116</v>
      </c>
      <c r="E121" s="133" t="s">
        <v>195</v>
      </c>
      <c r="F121" s="134" t="s">
        <v>196</v>
      </c>
      <c r="G121" s="135" t="s">
        <v>172</v>
      </c>
      <c r="H121" s="136">
        <v>1.8759999999999999</v>
      </c>
      <c r="I121" s="137"/>
      <c r="J121" s="138">
        <f>ROUND(I121*H121,2)</f>
        <v>0</v>
      </c>
      <c r="K121" s="134" t="s">
        <v>120</v>
      </c>
      <c r="L121" s="32"/>
      <c r="M121" s="139" t="s">
        <v>3</v>
      </c>
      <c r="N121" s="140" t="s">
        <v>40</v>
      </c>
      <c r="O121" s="52"/>
      <c r="P121" s="141">
        <f>O121*H121</f>
        <v>0</v>
      </c>
      <c r="Q121" s="141">
        <v>0</v>
      </c>
      <c r="R121" s="141">
        <f>Q121*H121</f>
        <v>0</v>
      </c>
      <c r="S121" s="141">
        <v>0</v>
      </c>
      <c r="T121" s="142">
        <f>S121*H121</f>
        <v>0</v>
      </c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R121" s="143" t="s">
        <v>121</v>
      </c>
      <c r="AT121" s="143" t="s">
        <v>116</v>
      </c>
      <c r="AU121" s="143" t="s">
        <v>76</v>
      </c>
      <c r="AY121" s="16" t="s">
        <v>113</v>
      </c>
      <c r="BE121" s="144">
        <f>IF(N121="základní",J121,0)</f>
        <v>0</v>
      </c>
      <c r="BF121" s="144">
        <f>IF(N121="snížená",J121,0)</f>
        <v>0</v>
      </c>
      <c r="BG121" s="144">
        <f>IF(N121="zákl. přenesená",J121,0)</f>
        <v>0</v>
      </c>
      <c r="BH121" s="144">
        <f>IF(N121="sníž. přenesená",J121,0)</f>
        <v>0</v>
      </c>
      <c r="BI121" s="144">
        <f>IF(N121="nulová",J121,0)</f>
        <v>0</v>
      </c>
      <c r="BJ121" s="16" t="s">
        <v>74</v>
      </c>
      <c r="BK121" s="144">
        <f>ROUND(I121*H121,2)</f>
        <v>0</v>
      </c>
      <c r="BL121" s="16" t="s">
        <v>121</v>
      </c>
      <c r="BM121" s="143" t="s">
        <v>197</v>
      </c>
    </row>
    <row r="122" spans="1:65" s="2" customFormat="1" ht="29.25">
      <c r="A122" s="187"/>
      <c r="B122" s="32"/>
      <c r="C122" s="187"/>
      <c r="D122" s="145" t="s">
        <v>123</v>
      </c>
      <c r="E122" s="187"/>
      <c r="F122" s="146" t="s">
        <v>198</v>
      </c>
      <c r="G122" s="187"/>
      <c r="H122" s="187"/>
      <c r="I122" s="147"/>
      <c r="J122" s="187"/>
      <c r="K122" s="187"/>
      <c r="L122" s="32"/>
      <c r="M122" s="148"/>
      <c r="N122" s="149"/>
      <c r="O122" s="52"/>
      <c r="P122" s="52"/>
      <c r="Q122" s="52"/>
      <c r="R122" s="52"/>
      <c r="S122" s="52"/>
      <c r="T122" s="53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T122" s="16" t="s">
        <v>123</v>
      </c>
      <c r="AU122" s="16" t="s">
        <v>76</v>
      </c>
    </row>
    <row r="123" spans="1:65" s="2" customFormat="1">
      <c r="A123" s="187"/>
      <c r="B123" s="32"/>
      <c r="C123" s="187"/>
      <c r="D123" s="150" t="s">
        <v>125</v>
      </c>
      <c r="E123" s="187"/>
      <c r="F123" s="151" t="s">
        <v>199</v>
      </c>
      <c r="G123" s="187"/>
      <c r="H123" s="187"/>
      <c r="I123" s="147"/>
      <c r="J123" s="187"/>
      <c r="K123" s="187"/>
      <c r="L123" s="32"/>
      <c r="M123" s="148"/>
      <c r="N123" s="149"/>
      <c r="O123" s="52"/>
      <c r="P123" s="52"/>
      <c r="Q123" s="52"/>
      <c r="R123" s="52"/>
      <c r="S123" s="52"/>
      <c r="T123" s="53"/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  <c r="AT123" s="16" t="s">
        <v>125</v>
      </c>
      <c r="AU123" s="16" t="s">
        <v>76</v>
      </c>
    </row>
    <row r="124" spans="1:65" s="12" customFormat="1" ht="25.9" customHeight="1">
      <c r="B124" s="118"/>
      <c r="D124" s="119" t="s">
        <v>68</v>
      </c>
      <c r="E124" s="120" t="s">
        <v>200</v>
      </c>
      <c r="F124" s="120" t="s">
        <v>201</v>
      </c>
      <c r="I124" s="121"/>
      <c r="J124" s="122">
        <f>BK124</f>
        <v>0</v>
      </c>
      <c r="L124" s="118"/>
      <c r="M124" s="123"/>
      <c r="N124" s="124"/>
      <c r="O124" s="124"/>
      <c r="P124" s="125">
        <f>P125+P136+P160+P188+P230+P235+P250+P264+P297+P341</f>
        <v>0</v>
      </c>
      <c r="Q124" s="124"/>
      <c r="R124" s="125">
        <f>R125+R136+R160+R188+R230+R235+R250+R264+R297+R341</f>
        <v>1.4084384400000001</v>
      </c>
      <c r="S124" s="124"/>
      <c r="T124" s="126">
        <f>T125+T136+T160+T188+T230+T235+T250+T264+T297+T341</f>
        <v>7.0727169999999992E-2</v>
      </c>
      <c r="AR124" s="119" t="s">
        <v>76</v>
      </c>
      <c r="AT124" s="127" t="s">
        <v>68</v>
      </c>
      <c r="AU124" s="127" t="s">
        <v>69</v>
      </c>
      <c r="AY124" s="119" t="s">
        <v>113</v>
      </c>
      <c r="BK124" s="128">
        <f>BK125+BK136+BK160+BK188+BK230+BK235+BK250+BK264+BK297+BK341</f>
        <v>0</v>
      </c>
    </row>
    <row r="125" spans="1:65" s="12" customFormat="1" ht="22.9" customHeight="1">
      <c r="B125" s="118"/>
      <c r="D125" s="119" t="s">
        <v>68</v>
      </c>
      <c r="E125" s="129" t="s">
        <v>202</v>
      </c>
      <c r="F125" s="129" t="s">
        <v>203</v>
      </c>
      <c r="I125" s="121"/>
      <c r="J125" s="130">
        <f>BK125</f>
        <v>0</v>
      </c>
      <c r="L125" s="118"/>
      <c r="M125" s="123"/>
      <c r="N125" s="124"/>
      <c r="O125" s="124"/>
      <c r="P125" s="125">
        <f>SUM(P126:P135)</f>
        <v>0</v>
      </c>
      <c r="Q125" s="124"/>
      <c r="R125" s="125">
        <f>SUM(R126:R135)</f>
        <v>1.1516500000000001E-2</v>
      </c>
      <c r="S125" s="124"/>
      <c r="T125" s="126">
        <f>SUM(T126:T135)</f>
        <v>0</v>
      </c>
      <c r="AR125" s="119" t="s">
        <v>76</v>
      </c>
      <c r="AT125" s="127" t="s">
        <v>68</v>
      </c>
      <c r="AU125" s="127" t="s">
        <v>74</v>
      </c>
      <c r="AY125" s="119" t="s">
        <v>113</v>
      </c>
      <c r="BK125" s="128">
        <f>SUM(BK126:BK135)</f>
        <v>0</v>
      </c>
    </row>
    <row r="126" spans="1:65" s="2" customFormat="1" ht="33" customHeight="1">
      <c r="A126" s="187"/>
      <c r="B126" s="131"/>
      <c r="C126" s="132" t="s">
        <v>182</v>
      </c>
      <c r="D126" s="132" t="s">
        <v>116</v>
      </c>
      <c r="E126" s="133" t="s">
        <v>205</v>
      </c>
      <c r="F126" s="134" t="s">
        <v>206</v>
      </c>
      <c r="G126" s="135" t="s">
        <v>119</v>
      </c>
      <c r="H126" s="136">
        <v>23.033000000000001</v>
      </c>
      <c r="I126" s="137"/>
      <c r="J126" s="138">
        <f>ROUND(I126*H126,2)</f>
        <v>0</v>
      </c>
      <c r="K126" s="134" t="s">
        <v>120</v>
      </c>
      <c r="L126" s="32"/>
      <c r="M126" s="139" t="s">
        <v>3</v>
      </c>
      <c r="N126" s="140" t="s">
        <v>40</v>
      </c>
      <c r="O126" s="52"/>
      <c r="P126" s="141">
        <f>O126*H126</f>
        <v>0</v>
      </c>
      <c r="Q126" s="141">
        <v>5.0000000000000001E-4</v>
      </c>
      <c r="R126" s="141">
        <f>Q126*H126</f>
        <v>1.1516500000000001E-2</v>
      </c>
      <c r="S126" s="141">
        <v>0</v>
      </c>
      <c r="T126" s="142">
        <f>S126*H126</f>
        <v>0</v>
      </c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  <c r="AR126" s="143" t="s">
        <v>207</v>
      </c>
      <c r="AT126" s="143" t="s">
        <v>116</v>
      </c>
      <c r="AU126" s="143" t="s">
        <v>76</v>
      </c>
      <c r="AY126" s="16" t="s">
        <v>113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6" t="s">
        <v>74</v>
      </c>
      <c r="BK126" s="144">
        <f>ROUND(I126*H126,2)</f>
        <v>0</v>
      </c>
      <c r="BL126" s="16" t="s">
        <v>207</v>
      </c>
      <c r="BM126" s="143" t="s">
        <v>208</v>
      </c>
    </row>
    <row r="127" spans="1:65" s="2" customFormat="1" ht="19.5">
      <c r="A127" s="187"/>
      <c r="B127" s="32"/>
      <c r="C127" s="187"/>
      <c r="D127" s="145" t="s">
        <v>123</v>
      </c>
      <c r="E127" s="187"/>
      <c r="F127" s="146" t="s">
        <v>209</v>
      </c>
      <c r="G127" s="187"/>
      <c r="H127" s="187"/>
      <c r="I127" s="147"/>
      <c r="J127" s="187"/>
      <c r="K127" s="187"/>
      <c r="L127" s="32"/>
      <c r="M127" s="148"/>
      <c r="N127" s="149"/>
      <c r="O127" s="52"/>
      <c r="P127" s="52"/>
      <c r="Q127" s="52"/>
      <c r="R127" s="52"/>
      <c r="S127" s="52"/>
      <c r="T127" s="53"/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  <c r="AT127" s="16" t="s">
        <v>123</v>
      </c>
      <c r="AU127" s="16" t="s">
        <v>76</v>
      </c>
    </row>
    <row r="128" spans="1:65" s="2" customFormat="1">
      <c r="A128" s="187"/>
      <c r="B128" s="32"/>
      <c r="C128" s="187"/>
      <c r="D128" s="150" t="s">
        <v>125</v>
      </c>
      <c r="E128" s="187"/>
      <c r="F128" s="151" t="s">
        <v>210</v>
      </c>
      <c r="G128" s="187"/>
      <c r="H128" s="187"/>
      <c r="I128" s="147"/>
      <c r="J128" s="187"/>
      <c r="K128" s="187"/>
      <c r="L128" s="32"/>
      <c r="M128" s="148"/>
      <c r="N128" s="149"/>
      <c r="O128" s="52"/>
      <c r="P128" s="52"/>
      <c r="Q128" s="52"/>
      <c r="R128" s="52"/>
      <c r="S128" s="52"/>
      <c r="T128" s="53"/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T128" s="16" t="s">
        <v>125</v>
      </c>
      <c r="AU128" s="16" t="s">
        <v>76</v>
      </c>
    </row>
    <row r="129" spans="1:65" s="13" customFormat="1">
      <c r="B129" s="152"/>
      <c r="D129" s="145" t="s">
        <v>127</v>
      </c>
      <c r="E129" s="153" t="s">
        <v>3</v>
      </c>
      <c r="F129" s="154" t="s">
        <v>709</v>
      </c>
      <c r="H129" s="155">
        <v>23.033000000000001</v>
      </c>
      <c r="I129" s="156"/>
      <c r="L129" s="152"/>
      <c r="M129" s="157"/>
      <c r="N129" s="158"/>
      <c r="O129" s="158"/>
      <c r="P129" s="158"/>
      <c r="Q129" s="158"/>
      <c r="R129" s="158"/>
      <c r="S129" s="158"/>
      <c r="T129" s="159"/>
      <c r="AT129" s="153" t="s">
        <v>127</v>
      </c>
      <c r="AU129" s="153" t="s">
        <v>76</v>
      </c>
      <c r="AV129" s="13" t="s">
        <v>76</v>
      </c>
      <c r="AW129" s="13" t="s">
        <v>31</v>
      </c>
      <c r="AX129" s="13" t="s">
        <v>74</v>
      </c>
      <c r="AY129" s="153" t="s">
        <v>113</v>
      </c>
    </row>
    <row r="130" spans="1:65" s="2" customFormat="1" ht="37.9" customHeight="1">
      <c r="A130" s="187"/>
      <c r="B130" s="131"/>
      <c r="C130" s="132" t="s">
        <v>188</v>
      </c>
      <c r="D130" s="132" t="s">
        <v>116</v>
      </c>
      <c r="E130" s="133" t="s">
        <v>212</v>
      </c>
      <c r="F130" s="134" t="s">
        <v>213</v>
      </c>
      <c r="G130" s="135" t="s">
        <v>172</v>
      </c>
      <c r="H130" s="136">
        <v>1.2E-2</v>
      </c>
      <c r="I130" s="137"/>
      <c r="J130" s="138">
        <f>ROUND(I130*H130,2)</f>
        <v>0</v>
      </c>
      <c r="K130" s="134" t="s">
        <v>120</v>
      </c>
      <c r="L130" s="32"/>
      <c r="M130" s="139" t="s">
        <v>3</v>
      </c>
      <c r="N130" s="140" t="s">
        <v>40</v>
      </c>
      <c r="O130" s="52"/>
      <c r="P130" s="141">
        <f>O130*H130</f>
        <v>0</v>
      </c>
      <c r="Q130" s="141">
        <v>0</v>
      </c>
      <c r="R130" s="141">
        <f>Q130*H130</f>
        <v>0</v>
      </c>
      <c r="S130" s="141">
        <v>0</v>
      </c>
      <c r="T130" s="142">
        <f>S130*H130</f>
        <v>0</v>
      </c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R130" s="143" t="s">
        <v>207</v>
      </c>
      <c r="AT130" s="143" t="s">
        <v>116</v>
      </c>
      <c r="AU130" s="143" t="s">
        <v>76</v>
      </c>
      <c r="AY130" s="16" t="s">
        <v>113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6" t="s">
        <v>74</v>
      </c>
      <c r="BK130" s="144">
        <f>ROUND(I130*H130,2)</f>
        <v>0</v>
      </c>
      <c r="BL130" s="16" t="s">
        <v>207</v>
      </c>
      <c r="BM130" s="143" t="s">
        <v>214</v>
      </c>
    </row>
    <row r="131" spans="1:65" s="2" customFormat="1" ht="39">
      <c r="A131" s="187"/>
      <c r="B131" s="32"/>
      <c r="C131" s="187"/>
      <c r="D131" s="145" t="s">
        <v>123</v>
      </c>
      <c r="E131" s="187"/>
      <c r="F131" s="146" t="s">
        <v>215</v>
      </c>
      <c r="G131" s="187"/>
      <c r="H131" s="187"/>
      <c r="I131" s="147"/>
      <c r="J131" s="187"/>
      <c r="K131" s="187"/>
      <c r="L131" s="32"/>
      <c r="M131" s="148"/>
      <c r="N131" s="149"/>
      <c r="O131" s="52"/>
      <c r="P131" s="52"/>
      <c r="Q131" s="52"/>
      <c r="R131" s="52"/>
      <c r="S131" s="52"/>
      <c r="T131" s="53"/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T131" s="16" t="s">
        <v>123</v>
      </c>
      <c r="AU131" s="16" t="s">
        <v>76</v>
      </c>
    </row>
    <row r="132" spans="1:65" s="2" customFormat="1">
      <c r="A132" s="187"/>
      <c r="B132" s="32"/>
      <c r="C132" s="187"/>
      <c r="D132" s="150" t="s">
        <v>125</v>
      </c>
      <c r="E132" s="187"/>
      <c r="F132" s="151" t="s">
        <v>216</v>
      </c>
      <c r="G132" s="187"/>
      <c r="H132" s="187"/>
      <c r="I132" s="147"/>
      <c r="J132" s="187"/>
      <c r="K132" s="187"/>
      <c r="L132" s="32"/>
      <c r="M132" s="148"/>
      <c r="N132" s="149"/>
      <c r="O132" s="52"/>
      <c r="P132" s="52"/>
      <c r="Q132" s="52"/>
      <c r="R132" s="52"/>
      <c r="S132" s="52"/>
      <c r="T132" s="53"/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T132" s="16" t="s">
        <v>125</v>
      </c>
      <c r="AU132" s="16" t="s">
        <v>76</v>
      </c>
    </row>
    <row r="133" spans="1:65" s="2" customFormat="1" ht="33" customHeight="1">
      <c r="A133" s="187"/>
      <c r="B133" s="131"/>
      <c r="C133" s="132" t="s">
        <v>9</v>
      </c>
      <c r="D133" s="132" t="s">
        <v>116</v>
      </c>
      <c r="E133" s="133" t="s">
        <v>218</v>
      </c>
      <c r="F133" s="134" t="s">
        <v>219</v>
      </c>
      <c r="G133" s="135" t="s">
        <v>172</v>
      </c>
      <c r="H133" s="136">
        <v>1.2E-2</v>
      </c>
      <c r="I133" s="137"/>
      <c r="J133" s="138">
        <f>ROUND(I133*H133,2)</f>
        <v>0</v>
      </c>
      <c r="K133" s="134" t="s">
        <v>120</v>
      </c>
      <c r="L133" s="32"/>
      <c r="M133" s="139" t="s">
        <v>3</v>
      </c>
      <c r="N133" s="140" t="s">
        <v>40</v>
      </c>
      <c r="O133" s="52"/>
      <c r="P133" s="141">
        <f>O133*H133</f>
        <v>0</v>
      </c>
      <c r="Q133" s="141">
        <v>0</v>
      </c>
      <c r="R133" s="141">
        <f>Q133*H133</f>
        <v>0</v>
      </c>
      <c r="S133" s="141">
        <v>0</v>
      </c>
      <c r="T133" s="142">
        <f>S133*H133</f>
        <v>0</v>
      </c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R133" s="143" t="s">
        <v>207</v>
      </c>
      <c r="AT133" s="143" t="s">
        <v>116</v>
      </c>
      <c r="AU133" s="143" t="s">
        <v>76</v>
      </c>
      <c r="AY133" s="16" t="s">
        <v>113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6" t="s">
        <v>74</v>
      </c>
      <c r="BK133" s="144">
        <f>ROUND(I133*H133,2)</f>
        <v>0</v>
      </c>
      <c r="BL133" s="16" t="s">
        <v>207</v>
      </c>
      <c r="BM133" s="143" t="s">
        <v>220</v>
      </c>
    </row>
    <row r="134" spans="1:65" s="2" customFormat="1" ht="39">
      <c r="A134" s="187"/>
      <c r="B134" s="32"/>
      <c r="C134" s="187"/>
      <c r="D134" s="145" t="s">
        <v>123</v>
      </c>
      <c r="E134" s="187"/>
      <c r="F134" s="146" t="s">
        <v>221</v>
      </c>
      <c r="G134" s="187"/>
      <c r="H134" s="187"/>
      <c r="I134" s="147"/>
      <c r="J134" s="187"/>
      <c r="K134" s="187"/>
      <c r="L134" s="32"/>
      <c r="M134" s="148"/>
      <c r="N134" s="149"/>
      <c r="O134" s="52"/>
      <c r="P134" s="52"/>
      <c r="Q134" s="52"/>
      <c r="R134" s="52"/>
      <c r="S134" s="52"/>
      <c r="T134" s="53"/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T134" s="16" t="s">
        <v>123</v>
      </c>
      <c r="AU134" s="16" t="s">
        <v>76</v>
      </c>
    </row>
    <row r="135" spans="1:65" s="2" customFormat="1">
      <c r="A135" s="187"/>
      <c r="B135" s="32"/>
      <c r="C135" s="187"/>
      <c r="D135" s="150" t="s">
        <v>125</v>
      </c>
      <c r="E135" s="187"/>
      <c r="F135" s="151" t="s">
        <v>222</v>
      </c>
      <c r="G135" s="187"/>
      <c r="H135" s="187"/>
      <c r="I135" s="147"/>
      <c r="J135" s="187"/>
      <c r="K135" s="187"/>
      <c r="L135" s="32"/>
      <c r="M135" s="148"/>
      <c r="N135" s="149"/>
      <c r="O135" s="52"/>
      <c r="P135" s="52"/>
      <c r="Q135" s="52"/>
      <c r="R135" s="52"/>
      <c r="S135" s="52"/>
      <c r="T135" s="53"/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T135" s="16" t="s">
        <v>125</v>
      </c>
      <c r="AU135" s="16" t="s">
        <v>76</v>
      </c>
    </row>
    <row r="136" spans="1:65" s="12" customFormat="1" ht="22.9" customHeight="1">
      <c r="B136" s="118"/>
      <c r="D136" s="119" t="s">
        <v>68</v>
      </c>
      <c r="E136" s="129" t="s">
        <v>223</v>
      </c>
      <c r="F136" s="129" t="s">
        <v>224</v>
      </c>
      <c r="I136" s="121"/>
      <c r="J136" s="130">
        <f>BK136</f>
        <v>0</v>
      </c>
      <c r="L136" s="118"/>
      <c r="M136" s="123"/>
      <c r="N136" s="124"/>
      <c r="O136" s="124"/>
      <c r="P136" s="125">
        <f>SUM(P137:P159)</f>
        <v>0</v>
      </c>
      <c r="Q136" s="124"/>
      <c r="R136" s="125">
        <f>SUM(R137:R159)</f>
        <v>2.7899999999999999E-3</v>
      </c>
      <c r="S136" s="124"/>
      <c r="T136" s="126">
        <f>SUM(T137:T159)</f>
        <v>4.2849999999999999E-2</v>
      </c>
      <c r="AR136" s="119" t="s">
        <v>76</v>
      </c>
      <c r="AT136" s="127" t="s">
        <v>68</v>
      </c>
      <c r="AU136" s="127" t="s">
        <v>74</v>
      </c>
      <c r="AY136" s="119" t="s">
        <v>113</v>
      </c>
      <c r="BK136" s="128">
        <f>SUM(BK137:BK159)</f>
        <v>0</v>
      </c>
    </row>
    <row r="137" spans="1:65" s="2" customFormat="1" ht="16.5" customHeight="1">
      <c r="A137" s="187"/>
      <c r="B137" s="131"/>
      <c r="C137" s="132" t="s">
        <v>204</v>
      </c>
      <c r="D137" s="132" t="s">
        <v>116</v>
      </c>
      <c r="E137" s="133" t="s">
        <v>225</v>
      </c>
      <c r="F137" s="134" t="s">
        <v>226</v>
      </c>
      <c r="G137" s="135" t="s">
        <v>227</v>
      </c>
      <c r="H137" s="136">
        <v>1</v>
      </c>
      <c r="I137" s="137"/>
      <c r="J137" s="138">
        <f>ROUND(I137*H137,2)</f>
        <v>0</v>
      </c>
      <c r="K137" s="134" t="s">
        <v>120</v>
      </c>
      <c r="L137" s="32"/>
      <c r="M137" s="139" t="s">
        <v>3</v>
      </c>
      <c r="N137" s="140" t="s">
        <v>40</v>
      </c>
      <c r="O137" s="52"/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R137" s="143" t="s">
        <v>207</v>
      </c>
      <c r="AT137" s="143" t="s">
        <v>116</v>
      </c>
      <c r="AU137" s="143" t="s">
        <v>76</v>
      </c>
      <c r="AY137" s="16" t="s">
        <v>113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6" t="s">
        <v>74</v>
      </c>
      <c r="BK137" s="144">
        <f>ROUND(I137*H137,2)</f>
        <v>0</v>
      </c>
      <c r="BL137" s="16" t="s">
        <v>207</v>
      </c>
      <c r="BM137" s="143" t="s">
        <v>228</v>
      </c>
    </row>
    <row r="138" spans="1:65" s="2" customFormat="1">
      <c r="A138" s="187"/>
      <c r="B138" s="32"/>
      <c r="C138" s="187"/>
      <c r="D138" s="145" t="s">
        <v>123</v>
      </c>
      <c r="E138" s="187"/>
      <c r="F138" s="146" t="s">
        <v>229</v>
      </c>
      <c r="G138" s="187"/>
      <c r="H138" s="187"/>
      <c r="I138" s="147"/>
      <c r="J138" s="187"/>
      <c r="K138" s="187"/>
      <c r="L138" s="32"/>
      <c r="M138" s="148"/>
      <c r="N138" s="149"/>
      <c r="O138" s="52"/>
      <c r="P138" s="52"/>
      <c r="Q138" s="52"/>
      <c r="R138" s="52"/>
      <c r="S138" s="52"/>
      <c r="T138" s="53"/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T138" s="16" t="s">
        <v>123</v>
      </c>
      <c r="AU138" s="16" t="s">
        <v>76</v>
      </c>
    </row>
    <row r="139" spans="1:65" s="2" customFormat="1">
      <c r="A139" s="187"/>
      <c r="B139" s="32"/>
      <c r="C139" s="187"/>
      <c r="D139" s="150" t="s">
        <v>125</v>
      </c>
      <c r="E139" s="187"/>
      <c r="F139" s="151" t="s">
        <v>230</v>
      </c>
      <c r="G139" s="187"/>
      <c r="H139" s="187"/>
      <c r="I139" s="147"/>
      <c r="J139" s="187"/>
      <c r="K139" s="187"/>
      <c r="L139" s="32"/>
      <c r="M139" s="148"/>
      <c r="N139" s="149"/>
      <c r="O139" s="52"/>
      <c r="P139" s="52"/>
      <c r="Q139" s="52"/>
      <c r="R139" s="52"/>
      <c r="S139" s="52"/>
      <c r="T139" s="53"/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T139" s="16" t="s">
        <v>125</v>
      </c>
      <c r="AU139" s="16" t="s">
        <v>76</v>
      </c>
    </row>
    <row r="140" spans="1:65" s="2" customFormat="1" ht="16.5" customHeight="1">
      <c r="A140" s="187"/>
      <c r="B140" s="131"/>
      <c r="C140" s="132" t="s">
        <v>211</v>
      </c>
      <c r="D140" s="132" t="s">
        <v>116</v>
      </c>
      <c r="E140" s="133" t="s">
        <v>232</v>
      </c>
      <c r="F140" s="134" t="s">
        <v>233</v>
      </c>
      <c r="G140" s="135" t="s">
        <v>227</v>
      </c>
      <c r="H140" s="136">
        <v>1</v>
      </c>
      <c r="I140" s="137"/>
      <c r="J140" s="138">
        <f>ROUND(I140*H140,2)</f>
        <v>0</v>
      </c>
      <c r="K140" s="134" t="s">
        <v>120</v>
      </c>
      <c r="L140" s="32"/>
      <c r="M140" s="139" t="s">
        <v>3</v>
      </c>
      <c r="N140" s="140" t="s">
        <v>40</v>
      </c>
      <c r="O140" s="52"/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R140" s="143" t="s">
        <v>207</v>
      </c>
      <c r="AT140" s="143" t="s">
        <v>116</v>
      </c>
      <c r="AU140" s="143" t="s">
        <v>76</v>
      </c>
      <c r="AY140" s="16" t="s">
        <v>113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6" t="s">
        <v>74</v>
      </c>
      <c r="BK140" s="144">
        <f>ROUND(I140*H140,2)</f>
        <v>0</v>
      </c>
      <c r="BL140" s="16" t="s">
        <v>207</v>
      </c>
      <c r="BM140" s="143" t="s">
        <v>234</v>
      </c>
    </row>
    <row r="141" spans="1:65" s="2" customFormat="1">
      <c r="A141" s="187"/>
      <c r="B141" s="32"/>
      <c r="C141" s="187"/>
      <c r="D141" s="145" t="s">
        <v>123</v>
      </c>
      <c r="E141" s="187"/>
      <c r="F141" s="146" t="s">
        <v>235</v>
      </c>
      <c r="G141" s="187"/>
      <c r="H141" s="187"/>
      <c r="I141" s="147"/>
      <c r="J141" s="187"/>
      <c r="K141" s="187"/>
      <c r="L141" s="32"/>
      <c r="M141" s="148"/>
      <c r="N141" s="149"/>
      <c r="O141" s="52"/>
      <c r="P141" s="52"/>
      <c r="Q141" s="52"/>
      <c r="R141" s="52"/>
      <c r="S141" s="52"/>
      <c r="T141" s="53"/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T141" s="16" t="s">
        <v>123</v>
      </c>
      <c r="AU141" s="16" t="s">
        <v>76</v>
      </c>
    </row>
    <row r="142" spans="1:65" s="2" customFormat="1">
      <c r="A142" s="187"/>
      <c r="B142" s="32"/>
      <c r="C142" s="187"/>
      <c r="D142" s="150" t="s">
        <v>125</v>
      </c>
      <c r="E142" s="187"/>
      <c r="F142" s="151" t="s">
        <v>236</v>
      </c>
      <c r="G142" s="187"/>
      <c r="H142" s="187"/>
      <c r="I142" s="147"/>
      <c r="J142" s="187"/>
      <c r="K142" s="187"/>
      <c r="L142" s="32"/>
      <c r="M142" s="148"/>
      <c r="N142" s="149"/>
      <c r="O142" s="52"/>
      <c r="P142" s="52"/>
      <c r="Q142" s="52"/>
      <c r="R142" s="52"/>
      <c r="S142" s="52"/>
      <c r="T142" s="53"/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  <c r="AT142" s="16" t="s">
        <v>125</v>
      </c>
      <c r="AU142" s="16" t="s">
        <v>76</v>
      </c>
    </row>
    <row r="143" spans="1:65" s="2" customFormat="1" ht="16.5" customHeight="1">
      <c r="A143" s="187"/>
      <c r="B143" s="131"/>
      <c r="C143" s="132" t="s">
        <v>217</v>
      </c>
      <c r="D143" s="132" t="s">
        <v>116</v>
      </c>
      <c r="E143" s="133" t="s">
        <v>238</v>
      </c>
      <c r="F143" s="134" t="s">
        <v>239</v>
      </c>
      <c r="G143" s="135" t="s">
        <v>227</v>
      </c>
      <c r="H143" s="136">
        <v>1</v>
      </c>
      <c r="I143" s="137"/>
      <c r="J143" s="138">
        <f>ROUND(I143*H143,2)</f>
        <v>0</v>
      </c>
      <c r="K143" s="134" t="s">
        <v>120</v>
      </c>
      <c r="L143" s="32"/>
      <c r="M143" s="139" t="s">
        <v>3</v>
      </c>
      <c r="N143" s="140" t="s">
        <v>40</v>
      </c>
      <c r="O143" s="52"/>
      <c r="P143" s="141">
        <f>O143*H143</f>
        <v>0</v>
      </c>
      <c r="Q143" s="141">
        <v>2.7E-4</v>
      </c>
      <c r="R143" s="141">
        <f>Q143*H143</f>
        <v>2.7E-4</v>
      </c>
      <c r="S143" s="141">
        <v>0</v>
      </c>
      <c r="T143" s="142">
        <f>S143*H143</f>
        <v>0</v>
      </c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87"/>
      <c r="AE143" s="187"/>
      <c r="AR143" s="143" t="s">
        <v>207</v>
      </c>
      <c r="AT143" s="143" t="s">
        <v>116</v>
      </c>
      <c r="AU143" s="143" t="s">
        <v>76</v>
      </c>
      <c r="AY143" s="16" t="s">
        <v>113</v>
      </c>
      <c r="BE143" s="144">
        <f>IF(N143="základní",J143,0)</f>
        <v>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6" t="s">
        <v>74</v>
      </c>
      <c r="BK143" s="144">
        <f>ROUND(I143*H143,2)</f>
        <v>0</v>
      </c>
      <c r="BL143" s="16" t="s">
        <v>207</v>
      </c>
      <c r="BM143" s="143" t="s">
        <v>240</v>
      </c>
    </row>
    <row r="144" spans="1:65" s="2" customFormat="1" ht="19.5">
      <c r="A144" s="187"/>
      <c r="B144" s="32"/>
      <c r="C144" s="187"/>
      <c r="D144" s="145" t="s">
        <v>123</v>
      </c>
      <c r="E144" s="187"/>
      <c r="F144" s="146" t="s">
        <v>241</v>
      </c>
      <c r="G144" s="187"/>
      <c r="H144" s="187"/>
      <c r="I144" s="147"/>
      <c r="J144" s="187"/>
      <c r="K144" s="187"/>
      <c r="L144" s="32"/>
      <c r="M144" s="148"/>
      <c r="N144" s="149"/>
      <c r="O144" s="52"/>
      <c r="P144" s="52"/>
      <c r="Q144" s="52"/>
      <c r="R144" s="52"/>
      <c r="S144" s="52"/>
      <c r="T144" s="53"/>
      <c r="U144" s="187"/>
      <c r="V144" s="187"/>
      <c r="W144" s="187"/>
      <c r="X144" s="187"/>
      <c r="Y144" s="187"/>
      <c r="Z144" s="187"/>
      <c r="AA144" s="187"/>
      <c r="AB144" s="187"/>
      <c r="AC144" s="187"/>
      <c r="AD144" s="187"/>
      <c r="AE144" s="187"/>
      <c r="AT144" s="16" t="s">
        <v>123</v>
      </c>
      <c r="AU144" s="16" t="s">
        <v>76</v>
      </c>
    </row>
    <row r="145" spans="1:65" s="2" customFormat="1">
      <c r="A145" s="187"/>
      <c r="B145" s="32"/>
      <c r="C145" s="187"/>
      <c r="D145" s="150" t="s">
        <v>125</v>
      </c>
      <c r="E145" s="187"/>
      <c r="F145" s="151" t="s">
        <v>242</v>
      </c>
      <c r="G145" s="187"/>
      <c r="H145" s="187"/>
      <c r="I145" s="147"/>
      <c r="J145" s="187"/>
      <c r="K145" s="187"/>
      <c r="L145" s="32"/>
      <c r="M145" s="148"/>
      <c r="N145" s="149"/>
      <c r="O145" s="52"/>
      <c r="P145" s="52"/>
      <c r="Q145" s="52"/>
      <c r="R145" s="52"/>
      <c r="S145" s="52"/>
      <c r="T145" s="53"/>
      <c r="U145" s="187"/>
      <c r="V145" s="187"/>
      <c r="W145" s="187"/>
      <c r="X145" s="187"/>
      <c r="Y145" s="187"/>
      <c r="Z145" s="187"/>
      <c r="AA145" s="187"/>
      <c r="AB145" s="187"/>
      <c r="AC145" s="187"/>
      <c r="AD145" s="187"/>
      <c r="AE145" s="187"/>
      <c r="AT145" s="16" t="s">
        <v>125</v>
      </c>
      <c r="AU145" s="16" t="s">
        <v>76</v>
      </c>
    </row>
    <row r="146" spans="1:65" s="2" customFormat="1" ht="16.5" customHeight="1">
      <c r="A146" s="187"/>
      <c r="B146" s="131"/>
      <c r="C146" s="132" t="s">
        <v>207</v>
      </c>
      <c r="D146" s="132" t="s">
        <v>116</v>
      </c>
      <c r="E146" s="133" t="s">
        <v>244</v>
      </c>
      <c r="F146" s="134" t="s">
        <v>245</v>
      </c>
      <c r="G146" s="135" t="s">
        <v>227</v>
      </c>
      <c r="H146" s="136">
        <v>1</v>
      </c>
      <c r="I146" s="137"/>
      <c r="J146" s="138">
        <f>ROUND(I146*H146,2)</f>
        <v>0</v>
      </c>
      <c r="K146" s="134" t="s">
        <v>120</v>
      </c>
      <c r="L146" s="32"/>
      <c r="M146" s="139" t="s">
        <v>3</v>
      </c>
      <c r="N146" s="140" t="s">
        <v>40</v>
      </c>
      <c r="O146" s="52"/>
      <c r="P146" s="141">
        <f>O146*H146</f>
        <v>0</v>
      </c>
      <c r="Q146" s="141">
        <v>1E-3</v>
      </c>
      <c r="R146" s="141">
        <f>Q146*H146</f>
        <v>1E-3</v>
      </c>
      <c r="S146" s="141">
        <v>0</v>
      </c>
      <c r="T146" s="142">
        <f>S146*H146</f>
        <v>0</v>
      </c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87"/>
      <c r="AE146" s="187"/>
      <c r="AR146" s="143" t="s">
        <v>207</v>
      </c>
      <c r="AT146" s="143" t="s">
        <v>116</v>
      </c>
      <c r="AU146" s="143" t="s">
        <v>76</v>
      </c>
      <c r="AY146" s="16" t="s">
        <v>113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6" t="s">
        <v>74</v>
      </c>
      <c r="BK146" s="144">
        <f>ROUND(I146*H146,2)</f>
        <v>0</v>
      </c>
      <c r="BL146" s="16" t="s">
        <v>207</v>
      </c>
      <c r="BM146" s="143" t="s">
        <v>246</v>
      </c>
    </row>
    <row r="147" spans="1:65" s="2" customFormat="1" ht="19.5">
      <c r="A147" s="187"/>
      <c r="B147" s="32"/>
      <c r="C147" s="187"/>
      <c r="D147" s="145" t="s">
        <v>123</v>
      </c>
      <c r="E147" s="187"/>
      <c r="F147" s="146" t="s">
        <v>247</v>
      </c>
      <c r="G147" s="187"/>
      <c r="H147" s="187"/>
      <c r="I147" s="147"/>
      <c r="J147" s="187"/>
      <c r="K147" s="187"/>
      <c r="L147" s="32"/>
      <c r="M147" s="148"/>
      <c r="N147" s="149"/>
      <c r="O147" s="52"/>
      <c r="P147" s="52"/>
      <c r="Q147" s="52"/>
      <c r="R147" s="52"/>
      <c r="S147" s="52"/>
      <c r="T147" s="53"/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  <c r="AT147" s="16" t="s">
        <v>123</v>
      </c>
      <c r="AU147" s="16" t="s">
        <v>76</v>
      </c>
    </row>
    <row r="148" spans="1:65" s="2" customFormat="1">
      <c r="A148" s="187"/>
      <c r="B148" s="32"/>
      <c r="C148" s="187"/>
      <c r="D148" s="150" t="s">
        <v>125</v>
      </c>
      <c r="E148" s="187"/>
      <c r="F148" s="151" t="s">
        <v>248</v>
      </c>
      <c r="G148" s="187"/>
      <c r="H148" s="187"/>
      <c r="I148" s="147"/>
      <c r="J148" s="187"/>
      <c r="K148" s="187"/>
      <c r="L148" s="32"/>
      <c r="M148" s="148"/>
      <c r="N148" s="149"/>
      <c r="O148" s="52"/>
      <c r="P148" s="52"/>
      <c r="Q148" s="52"/>
      <c r="R148" s="52"/>
      <c r="S148" s="52"/>
      <c r="T148" s="53"/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T148" s="16" t="s">
        <v>125</v>
      </c>
      <c r="AU148" s="16" t="s">
        <v>76</v>
      </c>
    </row>
    <row r="149" spans="1:65" s="2" customFormat="1" ht="24.2" customHeight="1">
      <c r="A149" s="187"/>
      <c r="B149" s="131"/>
      <c r="C149" s="132" t="s">
        <v>231</v>
      </c>
      <c r="D149" s="132" t="s">
        <v>116</v>
      </c>
      <c r="E149" s="133" t="s">
        <v>250</v>
      </c>
      <c r="F149" s="134" t="s">
        <v>251</v>
      </c>
      <c r="G149" s="135" t="s">
        <v>227</v>
      </c>
      <c r="H149" s="136">
        <v>1</v>
      </c>
      <c r="I149" s="137"/>
      <c r="J149" s="138">
        <f>ROUND(I149*H149,2)</f>
        <v>0</v>
      </c>
      <c r="K149" s="134" t="s">
        <v>120</v>
      </c>
      <c r="L149" s="32"/>
      <c r="M149" s="139" t="s">
        <v>3</v>
      </c>
      <c r="N149" s="140" t="s">
        <v>40</v>
      </c>
      <c r="O149" s="52"/>
      <c r="P149" s="141">
        <f>O149*H149</f>
        <v>0</v>
      </c>
      <c r="Q149" s="141">
        <v>0</v>
      </c>
      <c r="R149" s="141">
        <f>Q149*H149</f>
        <v>0</v>
      </c>
      <c r="S149" s="141">
        <v>4.2849999999999999E-2</v>
      </c>
      <c r="T149" s="142">
        <f>S149*H149</f>
        <v>4.2849999999999999E-2</v>
      </c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87"/>
      <c r="AE149" s="187"/>
      <c r="AR149" s="143" t="s">
        <v>207</v>
      </c>
      <c r="AT149" s="143" t="s">
        <v>116</v>
      </c>
      <c r="AU149" s="143" t="s">
        <v>76</v>
      </c>
      <c r="AY149" s="16" t="s">
        <v>113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6" t="s">
        <v>74</v>
      </c>
      <c r="BK149" s="144">
        <f>ROUND(I149*H149,2)</f>
        <v>0</v>
      </c>
      <c r="BL149" s="16" t="s">
        <v>207</v>
      </c>
      <c r="BM149" s="143" t="s">
        <v>252</v>
      </c>
    </row>
    <row r="150" spans="1:65" s="2" customFormat="1" ht="19.5">
      <c r="A150" s="187"/>
      <c r="B150" s="32"/>
      <c r="C150" s="187"/>
      <c r="D150" s="145" t="s">
        <v>123</v>
      </c>
      <c r="E150" s="187"/>
      <c r="F150" s="146" t="s">
        <v>253</v>
      </c>
      <c r="G150" s="187"/>
      <c r="H150" s="187"/>
      <c r="I150" s="147"/>
      <c r="J150" s="187"/>
      <c r="K150" s="187"/>
      <c r="L150" s="32"/>
      <c r="M150" s="148"/>
      <c r="N150" s="149"/>
      <c r="O150" s="52"/>
      <c r="P150" s="52"/>
      <c r="Q150" s="52"/>
      <c r="R150" s="52"/>
      <c r="S150" s="52"/>
      <c r="T150" s="53"/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T150" s="16" t="s">
        <v>123</v>
      </c>
      <c r="AU150" s="16" t="s">
        <v>76</v>
      </c>
    </row>
    <row r="151" spans="1:65" s="2" customFormat="1">
      <c r="A151" s="187"/>
      <c r="B151" s="32"/>
      <c r="C151" s="187"/>
      <c r="D151" s="150" t="s">
        <v>125</v>
      </c>
      <c r="E151" s="187"/>
      <c r="F151" s="151" t="s">
        <v>254</v>
      </c>
      <c r="G151" s="187"/>
      <c r="H151" s="187"/>
      <c r="I151" s="147"/>
      <c r="J151" s="187"/>
      <c r="K151" s="187"/>
      <c r="L151" s="32"/>
      <c r="M151" s="148"/>
      <c r="N151" s="149"/>
      <c r="O151" s="52"/>
      <c r="P151" s="52"/>
      <c r="Q151" s="52"/>
      <c r="R151" s="52"/>
      <c r="S151" s="52"/>
      <c r="T151" s="53"/>
      <c r="U151" s="187"/>
      <c r="V151" s="187"/>
      <c r="W151" s="187"/>
      <c r="X151" s="187"/>
      <c r="Y151" s="187"/>
      <c r="Z151" s="187"/>
      <c r="AA151" s="187"/>
      <c r="AB151" s="187"/>
      <c r="AC151" s="187"/>
      <c r="AD151" s="187"/>
      <c r="AE151" s="187"/>
      <c r="AT151" s="16" t="s">
        <v>125</v>
      </c>
      <c r="AU151" s="16" t="s">
        <v>76</v>
      </c>
    </row>
    <row r="152" spans="1:65" s="2" customFormat="1" ht="37.9" customHeight="1">
      <c r="A152" s="187"/>
      <c r="B152" s="131"/>
      <c r="C152" s="132" t="s">
        <v>237</v>
      </c>
      <c r="D152" s="132" t="s">
        <v>116</v>
      </c>
      <c r="E152" s="133" t="s">
        <v>712</v>
      </c>
      <c r="F152" s="134" t="s">
        <v>713</v>
      </c>
      <c r="G152" s="135" t="s">
        <v>227</v>
      </c>
      <c r="H152" s="136">
        <v>1</v>
      </c>
      <c r="I152" s="137"/>
      <c r="J152" s="138">
        <f>ROUND(I152*H152,2)</f>
        <v>0</v>
      </c>
      <c r="K152" s="134" t="s">
        <v>3</v>
      </c>
      <c r="L152" s="32"/>
      <c r="M152" s="139" t="s">
        <v>3</v>
      </c>
      <c r="N152" s="140" t="s">
        <v>40</v>
      </c>
      <c r="O152" s="52"/>
      <c r="P152" s="141">
        <f>O152*H152</f>
        <v>0</v>
      </c>
      <c r="Q152" s="141">
        <v>1.5200000000000001E-3</v>
      </c>
      <c r="R152" s="141">
        <f>Q152*H152</f>
        <v>1.5200000000000001E-3</v>
      </c>
      <c r="S152" s="141">
        <v>0</v>
      </c>
      <c r="T152" s="142">
        <f>S152*H152</f>
        <v>0</v>
      </c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87"/>
      <c r="AE152" s="187"/>
      <c r="AR152" s="143" t="s">
        <v>207</v>
      </c>
      <c r="AT152" s="143" t="s">
        <v>116</v>
      </c>
      <c r="AU152" s="143" t="s">
        <v>76</v>
      </c>
      <c r="AY152" s="16" t="s">
        <v>113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6" t="s">
        <v>74</v>
      </c>
      <c r="BK152" s="144">
        <f>ROUND(I152*H152,2)</f>
        <v>0</v>
      </c>
      <c r="BL152" s="16" t="s">
        <v>207</v>
      </c>
      <c r="BM152" s="143" t="s">
        <v>714</v>
      </c>
    </row>
    <row r="153" spans="1:65" s="2" customFormat="1" ht="19.5">
      <c r="A153" s="187"/>
      <c r="B153" s="32"/>
      <c r="C153" s="187"/>
      <c r="D153" s="145" t="s">
        <v>123</v>
      </c>
      <c r="E153" s="187"/>
      <c r="F153" s="146" t="s">
        <v>713</v>
      </c>
      <c r="G153" s="187"/>
      <c r="H153" s="187"/>
      <c r="I153" s="147"/>
      <c r="J153" s="187"/>
      <c r="K153" s="187"/>
      <c r="L153" s="32"/>
      <c r="M153" s="148"/>
      <c r="N153" s="149"/>
      <c r="O153" s="52"/>
      <c r="P153" s="52"/>
      <c r="Q153" s="52"/>
      <c r="R153" s="52"/>
      <c r="S153" s="52"/>
      <c r="T153" s="53"/>
      <c r="U153" s="187"/>
      <c r="V153" s="187"/>
      <c r="W153" s="187"/>
      <c r="X153" s="187"/>
      <c r="Y153" s="187"/>
      <c r="Z153" s="187"/>
      <c r="AA153" s="187"/>
      <c r="AB153" s="187"/>
      <c r="AC153" s="187"/>
      <c r="AD153" s="187"/>
      <c r="AE153" s="187"/>
      <c r="AT153" s="16" t="s">
        <v>123</v>
      </c>
      <c r="AU153" s="16" t="s">
        <v>76</v>
      </c>
    </row>
    <row r="154" spans="1:65" s="2" customFormat="1" ht="24.2" customHeight="1">
      <c r="A154" s="187"/>
      <c r="B154" s="131"/>
      <c r="C154" s="132" t="s">
        <v>243</v>
      </c>
      <c r="D154" s="132" t="s">
        <v>116</v>
      </c>
      <c r="E154" s="133" t="s">
        <v>261</v>
      </c>
      <c r="F154" s="134" t="s">
        <v>262</v>
      </c>
      <c r="G154" s="135" t="s">
        <v>172</v>
      </c>
      <c r="H154" s="136">
        <v>3.0000000000000001E-3</v>
      </c>
      <c r="I154" s="137"/>
      <c r="J154" s="138">
        <f>ROUND(I154*H154,2)</f>
        <v>0</v>
      </c>
      <c r="K154" s="134" t="s">
        <v>120</v>
      </c>
      <c r="L154" s="32"/>
      <c r="M154" s="139" t="s">
        <v>3</v>
      </c>
      <c r="N154" s="140" t="s">
        <v>40</v>
      </c>
      <c r="O154" s="52"/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87"/>
      <c r="AE154" s="187"/>
      <c r="AR154" s="143" t="s">
        <v>207</v>
      </c>
      <c r="AT154" s="143" t="s">
        <v>116</v>
      </c>
      <c r="AU154" s="143" t="s">
        <v>76</v>
      </c>
      <c r="AY154" s="16" t="s">
        <v>113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6" t="s">
        <v>74</v>
      </c>
      <c r="BK154" s="144">
        <f>ROUND(I154*H154,2)</f>
        <v>0</v>
      </c>
      <c r="BL154" s="16" t="s">
        <v>207</v>
      </c>
      <c r="BM154" s="143" t="s">
        <v>263</v>
      </c>
    </row>
    <row r="155" spans="1:65" s="2" customFormat="1" ht="29.25">
      <c r="A155" s="187"/>
      <c r="B155" s="32"/>
      <c r="C155" s="187"/>
      <c r="D155" s="145" t="s">
        <v>123</v>
      </c>
      <c r="E155" s="187"/>
      <c r="F155" s="146" t="s">
        <v>264</v>
      </c>
      <c r="G155" s="187"/>
      <c r="H155" s="187"/>
      <c r="I155" s="147"/>
      <c r="J155" s="187"/>
      <c r="K155" s="187"/>
      <c r="L155" s="32"/>
      <c r="M155" s="148"/>
      <c r="N155" s="149"/>
      <c r="O155" s="52"/>
      <c r="P155" s="52"/>
      <c r="Q155" s="52"/>
      <c r="R155" s="52"/>
      <c r="S155" s="52"/>
      <c r="T155" s="53"/>
      <c r="U155" s="187"/>
      <c r="V155" s="187"/>
      <c r="W155" s="187"/>
      <c r="X155" s="187"/>
      <c r="Y155" s="187"/>
      <c r="Z155" s="187"/>
      <c r="AA155" s="187"/>
      <c r="AB155" s="187"/>
      <c r="AC155" s="187"/>
      <c r="AD155" s="187"/>
      <c r="AE155" s="187"/>
      <c r="AT155" s="16" t="s">
        <v>123</v>
      </c>
      <c r="AU155" s="16" t="s">
        <v>76</v>
      </c>
    </row>
    <row r="156" spans="1:65" s="2" customFormat="1">
      <c r="A156" s="187"/>
      <c r="B156" s="32"/>
      <c r="C156" s="187"/>
      <c r="D156" s="150" t="s">
        <v>125</v>
      </c>
      <c r="E156" s="187"/>
      <c r="F156" s="151" t="s">
        <v>265</v>
      </c>
      <c r="G156" s="187"/>
      <c r="H156" s="187"/>
      <c r="I156" s="147"/>
      <c r="J156" s="187"/>
      <c r="K156" s="187"/>
      <c r="L156" s="32"/>
      <c r="M156" s="148"/>
      <c r="N156" s="149"/>
      <c r="O156" s="52"/>
      <c r="P156" s="52"/>
      <c r="Q156" s="52"/>
      <c r="R156" s="52"/>
      <c r="S156" s="52"/>
      <c r="T156" s="53"/>
      <c r="U156" s="187"/>
      <c r="V156" s="187"/>
      <c r="W156" s="187"/>
      <c r="X156" s="187"/>
      <c r="Y156" s="187"/>
      <c r="Z156" s="187"/>
      <c r="AA156" s="187"/>
      <c r="AB156" s="187"/>
      <c r="AC156" s="187"/>
      <c r="AD156" s="187"/>
      <c r="AE156" s="187"/>
      <c r="AT156" s="16" t="s">
        <v>125</v>
      </c>
      <c r="AU156" s="16" t="s">
        <v>76</v>
      </c>
    </row>
    <row r="157" spans="1:65" s="2" customFormat="1" ht="33" customHeight="1">
      <c r="A157" s="187"/>
      <c r="B157" s="131"/>
      <c r="C157" s="132" t="s">
        <v>249</v>
      </c>
      <c r="D157" s="132" t="s">
        <v>116</v>
      </c>
      <c r="E157" s="133" t="s">
        <v>267</v>
      </c>
      <c r="F157" s="134" t="s">
        <v>268</v>
      </c>
      <c r="G157" s="135" t="s">
        <v>172</v>
      </c>
      <c r="H157" s="136">
        <v>3.0000000000000001E-3</v>
      </c>
      <c r="I157" s="137"/>
      <c r="J157" s="138">
        <f>ROUND(I157*H157,2)</f>
        <v>0</v>
      </c>
      <c r="K157" s="134" t="s">
        <v>120</v>
      </c>
      <c r="L157" s="32"/>
      <c r="M157" s="139" t="s">
        <v>3</v>
      </c>
      <c r="N157" s="140" t="s">
        <v>40</v>
      </c>
      <c r="O157" s="52"/>
      <c r="P157" s="141">
        <f>O157*H157</f>
        <v>0</v>
      </c>
      <c r="Q157" s="141">
        <v>0</v>
      </c>
      <c r="R157" s="141">
        <f>Q157*H157</f>
        <v>0</v>
      </c>
      <c r="S157" s="141">
        <v>0</v>
      </c>
      <c r="T157" s="142">
        <f>S157*H157</f>
        <v>0</v>
      </c>
      <c r="U157" s="187"/>
      <c r="V157" s="187"/>
      <c r="W157" s="187"/>
      <c r="X157" s="187"/>
      <c r="Y157" s="187"/>
      <c r="Z157" s="187"/>
      <c r="AA157" s="187"/>
      <c r="AB157" s="187"/>
      <c r="AC157" s="187"/>
      <c r="AD157" s="187"/>
      <c r="AE157" s="187"/>
      <c r="AR157" s="143" t="s">
        <v>207</v>
      </c>
      <c r="AT157" s="143" t="s">
        <v>116</v>
      </c>
      <c r="AU157" s="143" t="s">
        <v>76</v>
      </c>
      <c r="AY157" s="16" t="s">
        <v>113</v>
      </c>
      <c r="BE157" s="144">
        <f>IF(N157="základní",J157,0)</f>
        <v>0</v>
      </c>
      <c r="BF157" s="144">
        <f>IF(N157="snížená",J157,0)</f>
        <v>0</v>
      </c>
      <c r="BG157" s="144">
        <f>IF(N157="zákl. přenesená",J157,0)</f>
        <v>0</v>
      </c>
      <c r="BH157" s="144">
        <f>IF(N157="sníž. přenesená",J157,0)</f>
        <v>0</v>
      </c>
      <c r="BI157" s="144">
        <f>IF(N157="nulová",J157,0)</f>
        <v>0</v>
      </c>
      <c r="BJ157" s="16" t="s">
        <v>74</v>
      </c>
      <c r="BK157" s="144">
        <f>ROUND(I157*H157,2)</f>
        <v>0</v>
      </c>
      <c r="BL157" s="16" t="s">
        <v>207</v>
      </c>
      <c r="BM157" s="143" t="s">
        <v>269</v>
      </c>
    </row>
    <row r="158" spans="1:65" s="2" customFormat="1" ht="48.75">
      <c r="A158" s="187"/>
      <c r="B158" s="32"/>
      <c r="C158" s="187"/>
      <c r="D158" s="145" t="s">
        <v>123</v>
      </c>
      <c r="E158" s="187"/>
      <c r="F158" s="146" t="s">
        <v>270</v>
      </c>
      <c r="G158" s="187"/>
      <c r="H158" s="187"/>
      <c r="I158" s="147"/>
      <c r="J158" s="187"/>
      <c r="K158" s="187"/>
      <c r="L158" s="32"/>
      <c r="M158" s="148"/>
      <c r="N158" s="149"/>
      <c r="O158" s="52"/>
      <c r="P158" s="52"/>
      <c r="Q158" s="52"/>
      <c r="R158" s="52"/>
      <c r="S158" s="52"/>
      <c r="T158" s="53"/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87"/>
      <c r="AE158" s="187"/>
      <c r="AT158" s="16" t="s">
        <v>123</v>
      </c>
      <c r="AU158" s="16" t="s">
        <v>76</v>
      </c>
    </row>
    <row r="159" spans="1:65" s="2" customFormat="1">
      <c r="A159" s="187"/>
      <c r="B159" s="32"/>
      <c r="C159" s="187"/>
      <c r="D159" s="150" t="s">
        <v>125</v>
      </c>
      <c r="E159" s="187"/>
      <c r="F159" s="151" t="s">
        <v>271</v>
      </c>
      <c r="G159" s="187"/>
      <c r="H159" s="187"/>
      <c r="I159" s="147"/>
      <c r="J159" s="187"/>
      <c r="K159" s="187"/>
      <c r="L159" s="32"/>
      <c r="M159" s="148"/>
      <c r="N159" s="149"/>
      <c r="O159" s="52"/>
      <c r="P159" s="52"/>
      <c r="Q159" s="52"/>
      <c r="R159" s="52"/>
      <c r="S159" s="52"/>
      <c r="T159" s="53"/>
      <c r="U159" s="187"/>
      <c r="V159" s="187"/>
      <c r="W159" s="187"/>
      <c r="X159" s="187"/>
      <c r="Y159" s="187"/>
      <c r="Z159" s="187"/>
      <c r="AA159" s="187"/>
      <c r="AB159" s="187"/>
      <c r="AC159" s="187"/>
      <c r="AD159" s="187"/>
      <c r="AE159" s="187"/>
      <c r="AT159" s="16" t="s">
        <v>125</v>
      </c>
      <c r="AU159" s="16" t="s">
        <v>76</v>
      </c>
    </row>
    <row r="160" spans="1:65" s="12" customFormat="1" ht="22.9" customHeight="1">
      <c r="B160" s="118"/>
      <c r="D160" s="119" t="s">
        <v>68</v>
      </c>
      <c r="E160" s="129" t="s">
        <v>272</v>
      </c>
      <c r="F160" s="129" t="s">
        <v>273</v>
      </c>
      <c r="I160" s="121"/>
      <c r="J160" s="130">
        <f>BK160</f>
        <v>0</v>
      </c>
      <c r="L160" s="118"/>
      <c r="M160" s="123"/>
      <c r="N160" s="124"/>
      <c r="O160" s="124"/>
      <c r="P160" s="125">
        <f>SUM(P161:P187)</f>
        <v>0</v>
      </c>
      <c r="Q160" s="124"/>
      <c r="R160" s="125">
        <f>SUM(R161:R187)</f>
        <v>2.3300000000000005E-3</v>
      </c>
      <c r="S160" s="124"/>
      <c r="T160" s="126">
        <f>SUM(T161:T187)</f>
        <v>5.5999999999999995E-4</v>
      </c>
      <c r="AR160" s="119" t="s">
        <v>76</v>
      </c>
      <c r="AT160" s="127" t="s">
        <v>68</v>
      </c>
      <c r="AU160" s="127" t="s">
        <v>74</v>
      </c>
      <c r="AY160" s="119" t="s">
        <v>113</v>
      </c>
      <c r="BK160" s="128">
        <f>SUM(BK161:BK187)</f>
        <v>0</v>
      </c>
    </row>
    <row r="161" spans="1:65" s="2" customFormat="1" ht="16.5" customHeight="1">
      <c r="A161" s="187"/>
      <c r="B161" s="131"/>
      <c r="C161" s="132" t="s">
        <v>8</v>
      </c>
      <c r="D161" s="132" t="s">
        <v>116</v>
      </c>
      <c r="E161" s="133" t="s">
        <v>275</v>
      </c>
      <c r="F161" s="134" t="s">
        <v>276</v>
      </c>
      <c r="G161" s="135" t="s">
        <v>277</v>
      </c>
      <c r="H161" s="136">
        <v>2</v>
      </c>
      <c r="I161" s="137"/>
      <c r="J161" s="138">
        <f>ROUND(I161*H161,2)</f>
        <v>0</v>
      </c>
      <c r="K161" s="134" t="s">
        <v>120</v>
      </c>
      <c r="L161" s="32"/>
      <c r="M161" s="139" t="s">
        <v>3</v>
      </c>
      <c r="N161" s="140" t="s">
        <v>40</v>
      </c>
      <c r="O161" s="52"/>
      <c r="P161" s="141">
        <f>O161*H161</f>
        <v>0</v>
      </c>
      <c r="Q161" s="141">
        <v>0</v>
      </c>
      <c r="R161" s="141">
        <f>Q161*H161</f>
        <v>0</v>
      </c>
      <c r="S161" s="141">
        <v>2.7999999999999998E-4</v>
      </c>
      <c r="T161" s="142">
        <f>S161*H161</f>
        <v>5.5999999999999995E-4</v>
      </c>
      <c r="U161" s="187"/>
      <c r="V161" s="187"/>
      <c r="W161" s="187"/>
      <c r="X161" s="187"/>
      <c r="Y161" s="187"/>
      <c r="Z161" s="187"/>
      <c r="AA161" s="187"/>
      <c r="AB161" s="187"/>
      <c r="AC161" s="187"/>
      <c r="AD161" s="187"/>
      <c r="AE161" s="187"/>
      <c r="AR161" s="143" t="s">
        <v>207</v>
      </c>
      <c r="AT161" s="143" t="s">
        <v>116</v>
      </c>
      <c r="AU161" s="143" t="s">
        <v>76</v>
      </c>
      <c r="AY161" s="16" t="s">
        <v>113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6" t="s">
        <v>74</v>
      </c>
      <c r="BK161" s="144">
        <f>ROUND(I161*H161,2)</f>
        <v>0</v>
      </c>
      <c r="BL161" s="16" t="s">
        <v>207</v>
      </c>
      <c r="BM161" s="143" t="s">
        <v>278</v>
      </c>
    </row>
    <row r="162" spans="1:65" s="2" customFormat="1">
      <c r="A162" s="187"/>
      <c r="B162" s="32"/>
      <c r="C162" s="187"/>
      <c r="D162" s="145" t="s">
        <v>123</v>
      </c>
      <c r="E162" s="187"/>
      <c r="F162" s="146" t="s">
        <v>279</v>
      </c>
      <c r="G162" s="187"/>
      <c r="H162" s="187"/>
      <c r="I162" s="147"/>
      <c r="J162" s="187"/>
      <c r="K162" s="187"/>
      <c r="L162" s="32"/>
      <c r="M162" s="148"/>
      <c r="N162" s="149"/>
      <c r="O162" s="52"/>
      <c r="P162" s="52"/>
      <c r="Q162" s="52"/>
      <c r="R162" s="52"/>
      <c r="S162" s="52"/>
      <c r="T162" s="53"/>
      <c r="U162" s="187"/>
      <c r="V162" s="187"/>
      <c r="W162" s="187"/>
      <c r="X162" s="187"/>
      <c r="Y162" s="187"/>
      <c r="Z162" s="187"/>
      <c r="AA162" s="187"/>
      <c r="AB162" s="187"/>
      <c r="AC162" s="187"/>
      <c r="AD162" s="187"/>
      <c r="AE162" s="187"/>
      <c r="AT162" s="16" t="s">
        <v>123</v>
      </c>
      <c r="AU162" s="16" t="s">
        <v>76</v>
      </c>
    </row>
    <row r="163" spans="1:65" s="2" customFormat="1">
      <c r="A163" s="187"/>
      <c r="B163" s="32"/>
      <c r="C163" s="187"/>
      <c r="D163" s="150" t="s">
        <v>125</v>
      </c>
      <c r="E163" s="187"/>
      <c r="F163" s="151" t="s">
        <v>280</v>
      </c>
      <c r="G163" s="187"/>
      <c r="H163" s="187"/>
      <c r="I163" s="147"/>
      <c r="J163" s="187"/>
      <c r="K163" s="187"/>
      <c r="L163" s="32"/>
      <c r="M163" s="148"/>
      <c r="N163" s="149"/>
      <c r="O163" s="52"/>
      <c r="P163" s="52"/>
      <c r="Q163" s="52"/>
      <c r="R163" s="52"/>
      <c r="S163" s="52"/>
      <c r="T163" s="53"/>
      <c r="U163" s="187"/>
      <c r="V163" s="187"/>
      <c r="W163" s="187"/>
      <c r="X163" s="187"/>
      <c r="Y163" s="187"/>
      <c r="Z163" s="187"/>
      <c r="AA163" s="187"/>
      <c r="AB163" s="187"/>
      <c r="AC163" s="187"/>
      <c r="AD163" s="187"/>
      <c r="AE163" s="187"/>
      <c r="AT163" s="16" t="s">
        <v>125</v>
      </c>
      <c r="AU163" s="16" t="s">
        <v>76</v>
      </c>
    </row>
    <row r="164" spans="1:65" s="2" customFormat="1" ht="21.75" customHeight="1">
      <c r="A164" s="187"/>
      <c r="B164" s="131"/>
      <c r="C164" s="132" t="s">
        <v>260</v>
      </c>
      <c r="D164" s="132" t="s">
        <v>116</v>
      </c>
      <c r="E164" s="133" t="s">
        <v>282</v>
      </c>
      <c r="F164" s="134" t="s">
        <v>283</v>
      </c>
      <c r="G164" s="135" t="s">
        <v>227</v>
      </c>
      <c r="H164" s="136">
        <v>5</v>
      </c>
      <c r="I164" s="137"/>
      <c r="J164" s="138">
        <f>ROUND(I164*H164,2)</f>
        <v>0</v>
      </c>
      <c r="K164" s="134" t="s">
        <v>120</v>
      </c>
      <c r="L164" s="32"/>
      <c r="M164" s="139" t="s">
        <v>3</v>
      </c>
      <c r="N164" s="140" t="s">
        <v>40</v>
      </c>
      <c r="O164" s="52"/>
      <c r="P164" s="141">
        <f>O164*H164</f>
        <v>0</v>
      </c>
      <c r="Q164" s="141">
        <v>2.5000000000000001E-4</v>
      </c>
      <c r="R164" s="141">
        <f>Q164*H164</f>
        <v>1.25E-3</v>
      </c>
      <c r="S164" s="141">
        <v>0</v>
      </c>
      <c r="T164" s="142">
        <f>S164*H164</f>
        <v>0</v>
      </c>
      <c r="U164" s="187"/>
      <c r="V164" s="187"/>
      <c r="W164" s="187"/>
      <c r="X164" s="187"/>
      <c r="Y164" s="187"/>
      <c r="Z164" s="187"/>
      <c r="AA164" s="187"/>
      <c r="AB164" s="187"/>
      <c r="AC164" s="187"/>
      <c r="AD164" s="187"/>
      <c r="AE164" s="187"/>
      <c r="AR164" s="143" t="s">
        <v>207</v>
      </c>
      <c r="AT164" s="143" t="s">
        <v>116</v>
      </c>
      <c r="AU164" s="143" t="s">
        <v>76</v>
      </c>
      <c r="AY164" s="16" t="s">
        <v>113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6" t="s">
        <v>74</v>
      </c>
      <c r="BK164" s="144">
        <f>ROUND(I164*H164,2)</f>
        <v>0</v>
      </c>
      <c r="BL164" s="16" t="s">
        <v>207</v>
      </c>
      <c r="BM164" s="143" t="s">
        <v>284</v>
      </c>
    </row>
    <row r="165" spans="1:65" s="2" customFormat="1" ht="19.5">
      <c r="A165" s="187"/>
      <c r="B165" s="32"/>
      <c r="C165" s="187"/>
      <c r="D165" s="145" t="s">
        <v>123</v>
      </c>
      <c r="E165" s="187"/>
      <c r="F165" s="146" t="s">
        <v>285</v>
      </c>
      <c r="G165" s="187"/>
      <c r="H165" s="187"/>
      <c r="I165" s="147"/>
      <c r="J165" s="187"/>
      <c r="K165" s="187"/>
      <c r="L165" s="32"/>
      <c r="M165" s="148"/>
      <c r="N165" s="149"/>
      <c r="O165" s="52"/>
      <c r="P165" s="52"/>
      <c r="Q165" s="52"/>
      <c r="R165" s="52"/>
      <c r="S165" s="52"/>
      <c r="T165" s="53"/>
      <c r="U165" s="187"/>
      <c r="V165" s="187"/>
      <c r="W165" s="187"/>
      <c r="X165" s="187"/>
      <c r="Y165" s="187"/>
      <c r="Z165" s="187"/>
      <c r="AA165" s="187"/>
      <c r="AB165" s="187"/>
      <c r="AC165" s="187"/>
      <c r="AD165" s="187"/>
      <c r="AE165" s="187"/>
      <c r="AT165" s="16" t="s">
        <v>123</v>
      </c>
      <c r="AU165" s="16" t="s">
        <v>76</v>
      </c>
    </row>
    <row r="166" spans="1:65" s="2" customFormat="1">
      <c r="A166" s="187"/>
      <c r="B166" s="32"/>
      <c r="C166" s="187"/>
      <c r="D166" s="150" t="s">
        <v>125</v>
      </c>
      <c r="E166" s="187"/>
      <c r="F166" s="151" t="s">
        <v>286</v>
      </c>
      <c r="G166" s="187"/>
      <c r="H166" s="187"/>
      <c r="I166" s="147"/>
      <c r="J166" s="187"/>
      <c r="K166" s="187"/>
      <c r="L166" s="32"/>
      <c r="M166" s="148"/>
      <c r="N166" s="149"/>
      <c r="O166" s="52"/>
      <c r="P166" s="52"/>
      <c r="Q166" s="52"/>
      <c r="R166" s="52"/>
      <c r="S166" s="52"/>
      <c r="T166" s="53"/>
      <c r="U166" s="187"/>
      <c r="V166" s="187"/>
      <c r="W166" s="187"/>
      <c r="X166" s="187"/>
      <c r="Y166" s="187"/>
      <c r="Z166" s="187"/>
      <c r="AA166" s="187"/>
      <c r="AB166" s="187"/>
      <c r="AC166" s="187"/>
      <c r="AD166" s="187"/>
      <c r="AE166" s="187"/>
      <c r="AT166" s="16" t="s">
        <v>125</v>
      </c>
      <c r="AU166" s="16" t="s">
        <v>76</v>
      </c>
    </row>
    <row r="167" spans="1:65" s="2" customFormat="1" ht="21.75" customHeight="1">
      <c r="A167" s="187"/>
      <c r="B167" s="131"/>
      <c r="C167" s="132" t="s">
        <v>266</v>
      </c>
      <c r="D167" s="132" t="s">
        <v>116</v>
      </c>
      <c r="E167" s="133" t="s">
        <v>288</v>
      </c>
      <c r="F167" s="134" t="s">
        <v>289</v>
      </c>
      <c r="G167" s="135" t="s">
        <v>227</v>
      </c>
      <c r="H167" s="136">
        <v>4</v>
      </c>
      <c r="I167" s="137"/>
      <c r="J167" s="138">
        <f>ROUND(I167*H167,2)</f>
        <v>0</v>
      </c>
      <c r="K167" s="134" t="s">
        <v>120</v>
      </c>
      <c r="L167" s="32"/>
      <c r="M167" s="139" t="s">
        <v>3</v>
      </c>
      <c r="N167" s="140" t="s">
        <v>40</v>
      </c>
      <c r="O167" s="52"/>
      <c r="P167" s="141">
        <f>O167*H167</f>
        <v>0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U167" s="187"/>
      <c r="V167" s="187"/>
      <c r="W167" s="187"/>
      <c r="X167" s="187"/>
      <c r="Y167" s="187"/>
      <c r="Z167" s="187"/>
      <c r="AA167" s="187"/>
      <c r="AB167" s="187"/>
      <c r="AC167" s="187"/>
      <c r="AD167" s="187"/>
      <c r="AE167" s="187"/>
      <c r="AR167" s="143" t="s">
        <v>207</v>
      </c>
      <c r="AT167" s="143" t="s">
        <v>116</v>
      </c>
      <c r="AU167" s="143" t="s">
        <v>76</v>
      </c>
      <c r="AY167" s="16" t="s">
        <v>113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6" t="s">
        <v>74</v>
      </c>
      <c r="BK167" s="144">
        <f>ROUND(I167*H167,2)</f>
        <v>0</v>
      </c>
      <c r="BL167" s="16" t="s">
        <v>207</v>
      </c>
      <c r="BM167" s="143" t="s">
        <v>290</v>
      </c>
    </row>
    <row r="168" spans="1:65" s="2" customFormat="1" ht="19.5">
      <c r="A168" s="187"/>
      <c r="B168" s="32"/>
      <c r="C168" s="187"/>
      <c r="D168" s="145" t="s">
        <v>123</v>
      </c>
      <c r="E168" s="187"/>
      <c r="F168" s="146" t="s">
        <v>291</v>
      </c>
      <c r="G168" s="187"/>
      <c r="H168" s="187"/>
      <c r="I168" s="147"/>
      <c r="J168" s="187"/>
      <c r="K168" s="187"/>
      <c r="L168" s="32"/>
      <c r="M168" s="148"/>
      <c r="N168" s="149"/>
      <c r="O168" s="52"/>
      <c r="P168" s="52"/>
      <c r="Q168" s="52"/>
      <c r="R168" s="52"/>
      <c r="S168" s="52"/>
      <c r="T168" s="53"/>
      <c r="U168" s="187"/>
      <c r="V168" s="187"/>
      <c r="W168" s="187"/>
      <c r="X168" s="187"/>
      <c r="Y168" s="187"/>
      <c r="Z168" s="187"/>
      <c r="AA168" s="187"/>
      <c r="AB168" s="187"/>
      <c r="AC168" s="187"/>
      <c r="AD168" s="187"/>
      <c r="AE168" s="187"/>
      <c r="AT168" s="16" t="s">
        <v>123</v>
      </c>
      <c r="AU168" s="16" t="s">
        <v>76</v>
      </c>
    </row>
    <row r="169" spans="1:65" s="2" customFormat="1">
      <c r="A169" s="187"/>
      <c r="B169" s="32"/>
      <c r="C169" s="187"/>
      <c r="D169" s="150" t="s">
        <v>125</v>
      </c>
      <c r="E169" s="187"/>
      <c r="F169" s="151" t="s">
        <v>292</v>
      </c>
      <c r="G169" s="187"/>
      <c r="H169" s="187"/>
      <c r="I169" s="147"/>
      <c r="J169" s="187"/>
      <c r="K169" s="187"/>
      <c r="L169" s="32"/>
      <c r="M169" s="148"/>
      <c r="N169" s="149"/>
      <c r="O169" s="52"/>
      <c r="P169" s="52"/>
      <c r="Q169" s="52"/>
      <c r="R169" s="52"/>
      <c r="S169" s="52"/>
      <c r="T169" s="53"/>
      <c r="U169" s="187"/>
      <c r="V169" s="187"/>
      <c r="W169" s="187"/>
      <c r="X169" s="187"/>
      <c r="Y169" s="187"/>
      <c r="Z169" s="187"/>
      <c r="AA169" s="187"/>
      <c r="AB169" s="187"/>
      <c r="AC169" s="187"/>
      <c r="AD169" s="187"/>
      <c r="AE169" s="187"/>
      <c r="AT169" s="16" t="s">
        <v>125</v>
      </c>
      <c r="AU169" s="16" t="s">
        <v>76</v>
      </c>
    </row>
    <row r="170" spans="1:65" s="2" customFormat="1" ht="24.2" customHeight="1">
      <c r="A170" s="187"/>
      <c r="B170" s="131"/>
      <c r="C170" s="132" t="s">
        <v>274</v>
      </c>
      <c r="D170" s="132" t="s">
        <v>116</v>
      </c>
      <c r="E170" s="133" t="s">
        <v>294</v>
      </c>
      <c r="F170" s="134" t="s">
        <v>295</v>
      </c>
      <c r="G170" s="135" t="s">
        <v>277</v>
      </c>
      <c r="H170" s="136">
        <v>2</v>
      </c>
      <c r="I170" s="137"/>
      <c r="J170" s="138">
        <f>ROUND(I170*H170,2)</f>
        <v>0</v>
      </c>
      <c r="K170" s="134" t="s">
        <v>120</v>
      </c>
      <c r="L170" s="32"/>
      <c r="M170" s="139" t="s">
        <v>3</v>
      </c>
      <c r="N170" s="140" t="s">
        <v>40</v>
      </c>
      <c r="O170" s="52"/>
      <c r="P170" s="141">
        <f>O170*H170</f>
        <v>0</v>
      </c>
      <c r="Q170" s="141">
        <v>5.0000000000000001E-4</v>
      </c>
      <c r="R170" s="141">
        <f>Q170*H170</f>
        <v>1E-3</v>
      </c>
      <c r="S170" s="141">
        <v>0</v>
      </c>
      <c r="T170" s="142">
        <f>S170*H170</f>
        <v>0</v>
      </c>
      <c r="U170" s="187"/>
      <c r="V170" s="187"/>
      <c r="W170" s="187"/>
      <c r="X170" s="187"/>
      <c r="Y170" s="187"/>
      <c r="Z170" s="187"/>
      <c r="AA170" s="187"/>
      <c r="AB170" s="187"/>
      <c r="AC170" s="187"/>
      <c r="AD170" s="187"/>
      <c r="AE170" s="187"/>
      <c r="AR170" s="143" t="s">
        <v>207</v>
      </c>
      <c r="AT170" s="143" t="s">
        <v>116</v>
      </c>
      <c r="AU170" s="143" t="s">
        <v>76</v>
      </c>
      <c r="AY170" s="16" t="s">
        <v>113</v>
      </c>
      <c r="BE170" s="144">
        <f>IF(N170="základní",J170,0)</f>
        <v>0</v>
      </c>
      <c r="BF170" s="144">
        <f>IF(N170="snížená",J170,0)</f>
        <v>0</v>
      </c>
      <c r="BG170" s="144">
        <f>IF(N170="zákl. přenesená",J170,0)</f>
        <v>0</v>
      </c>
      <c r="BH170" s="144">
        <f>IF(N170="sníž. přenesená",J170,0)</f>
        <v>0</v>
      </c>
      <c r="BI170" s="144">
        <f>IF(N170="nulová",J170,0)</f>
        <v>0</v>
      </c>
      <c r="BJ170" s="16" t="s">
        <v>74</v>
      </c>
      <c r="BK170" s="144">
        <f>ROUND(I170*H170,2)</f>
        <v>0</v>
      </c>
      <c r="BL170" s="16" t="s">
        <v>207</v>
      </c>
      <c r="BM170" s="143" t="s">
        <v>296</v>
      </c>
    </row>
    <row r="171" spans="1:65" s="2" customFormat="1" ht="19.5">
      <c r="A171" s="187"/>
      <c r="B171" s="32"/>
      <c r="C171" s="187"/>
      <c r="D171" s="145" t="s">
        <v>123</v>
      </c>
      <c r="E171" s="187"/>
      <c r="F171" s="146" t="s">
        <v>297</v>
      </c>
      <c r="G171" s="187"/>
      <c r="H171" s="187"/>
      <c r="I171" s="147"/>
      <c r="J171" s="187"/>
      <c r="K171" s="187"/>
      <c r="L171" s="32"/>
      <c r="M171" s="148"/>
      <c r="N171" s="149"/>
      <c r="O171" s="52"/>
      <c r="P171" s="52"/>
      <c r="Q171" s="52"/>
      <c r="R171" s="52"/>
      <c r="S171" s="52"/>
      <c r="T171" s="53"/>
      <c r="U171" s="187"/>
      <c r="V171" s="187"/>
      <c r="W171" s="187"/>
      <c r="X171" s="187"/>
      <c r="Y171" s="187"/>
      <c r="Z171" s="187"/>
      <c r="AA171" s="187"/>
      <c r="AB171" s="187"/>
      <c r="AC171" s="187"/>
      <c r="AD171" s="187"/>
      <c r="AE171" s="187"/>
      <c r="AT171" s="16" t="s">
        <v>123</v>
      </c>
      <c r="AU171" s="16" t="s">
        <v>76</v>
      </c>
    </row>
    <row r="172" spans="1:65" s="2" customFormat="1">
      <c r="A172" s="187"/>
      <c r="B172" s="32"/>
      <c r="C172" s="187"/>
      <c r="D172" s="150" t="s">
        <v>125</v>
      </c>
      <c r="E172" s="187"/>
      <c r="F172" s="151" t="s">
        <v>298</v>
      </c>
      <c r="G172" s="187"/>
      <c r="H172" s="187"/>
      <c r="I172" s="147"/>
      <c r="J172" s="187"/>
      <c r="K172" s="187"/>
      <c r="L172" s="32"/>
      <c r="M172" s="148"/>
      <c r="N172" s="149"/>
      <c r="O172" s="52"/>
      <c r="P172" s="52"/>
      <c r="Q172" s="52"/>
      <c r="R172" s="52"/>
      <c r="S172" s="52"/>
      <c r="T172" s="53"/>
      <c r="U172" s="187"/>
      <c r="V172" s="187"/>
      <c r="W172" s="187"/>
      <c r="X172" s="187"/>
      <c r="Y172" s="187"/>
      <c r="Z172" s="187"/>
      <c r="AA172" s="187"/>
      <c r="AB172" s="187"/>
      <c r="AC172" s="187"/>
      <c r="AD172" s="187"/>
      <c r="AE172" s="187"/>
      <c r="AT172" s="16" t="s">
        <v>125</v>
      </c>
      <c r="AU172" s="16" t="s">
        <v>76</v>
      </c>
    </row>
    <row r="173" spans="1:65" s="2" customFormat="1" ht="37.9" customHeight="1">
      <c r="A173" s="187"/>
      <c r="B173" s="131"/>
      <c r="C173" s="132" t="s">
        <v>281</v>
      </c>
      <c r="D173" s="132" t="s">
        <v>116</v>
      </c>
      <c r="E173" s="133" t="s">
        <v>300</v>
      </c>
      <c r="F173" s="134" t="s">
        <v>301</v>
      </c>
      <c r="G173" s="135" t="s">
        <v>277</v>
      </c>
      <c r="H173" s="136">
        <v>1</v>
      </c>
      <c r="I173" s="137"/>
      <c r="J173" s="138">
        <f>ROUND(I173*H173,2)</f>
        <v>0</v>
      </c>
      <c r="K173" s="134" t="s">
        <v>120</v>
      </c>
      <c r="L173" s="32"/>
      <c r="M173" s="139" t="s">
        <v>3</v>
      </c>
      <c r="N173" s="140" t="s">
        <v>40</v>
      </c>
      <c r="O173" s="52"/>
      <c r="P173" s="141">
        <f>O173*H173</f>
        <v>0</v>
      </c>
      <c r="Q173" s="141">
        <v>4.0000000000000003E-5</v>
      </c>
      <c r="R173" s="141">
        <f>Q173*H173</f>
        <v>4.0000000000000003E-5</v>
      </c>
      <c r="S173" s="141">
        <v>0</v>
      </c>
      <c r="T173" s="142">
        <f>S173*H173</f>
        <v>0</v>
      </c>
      <c r="U173" s="187"/>
      <c r="V173" s="187"/>
      <c r="W173" s="187"/>
      <c r="X173" s="187"/>
      <c r="Y173" s="187"/>
      <c r="Z173" s="187"/>
      <c r="AA173" s="187"/>
      <c r="AB173" s="187"/>
      <c r="AC173" s="187"/>
      <c r="AD173" s="187"/>
      <c r="AE173" s="187"/>
      <c r="AR173" s="143" t="s">
        <v>207</v>
      </c>
      <c r="AT173" s="143" t="s">
        <v>116</v>
      </c>
      <c r="AU173" s="143" t="s">
        <v>76</v>
      </c>
      <c r="AY173" s="16" t="s">
        <v>113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6" t="s">
        <v>74</v>
      </c>
      <c r="BK173" s="144">
        <f>ROUND(I173*H173,2)</f>
        <v>0</v>
      </c>
      <c r="BL173" s="16" t="s">
        <v>207</v>
      </c>
      <c r="BM173" s="143" t="s">
        <v>302</v>
      </c>
    </row>
    <row r="174" spans="1:65" s="2" customFormat="1" ht="29.25">
      <c r="A174" s="187"/>
      <c r="B174" s="32"/>
      <c r="C174" s="187"/>
      <c r="D174" s="145" t="s">
        <v>123</v>
      </c>
      <c r="E174" s="187"/>
      <c r="F174" s="146" t="s">
        <v>303</v>
      </c>
      <c r="G174" s="187"/>
      <c r="H174" s="187"/>
      <c r="I174" s="147"/>
      <c r="J174" s="187"/>
      <c r="K174" s="187"/>
      <c r="L174" s="32"/>
      <c r="M174" s="148"/>
      <c r="N174" s="149"/>
      <c r="O174" s="52"/>
      <c r="P174" s="52"/>
      <c r="Q174" s="52"/>
      <c r="R174" s="52"/>
      <c r="S174" s="52"/>
      <c r="T174" s="53"/>
      <c r="U174" s="187"/>
      <c r="V174" s="187"/>
      <c r="W174" s="187"/>
      <c r="X174" s="187"/>
      <c r="Y174" s="187"/>
      <c r="Z174" s="187"/>
      <c r="AA174" s="187"/>
      <c r="AB174" s="187"/>
      <c r="AC174" s="187"/>
      <c r="AD174" s="187"/>
      <c r="AE174" s="187"/>
      <c r="AT174" s="16" t="s">
        <v>123</v>
      </c>
      <c r="AU174" s="16" t="s">
        <v>76</v>
      </c>
    </row>
    <row r="175" spans="1:65" s="2" customFormat="1">
      <c r="A175" s="187"/>
      <c r="B175" s="32"/>
      <c r="C175" s="187"/>
      <c r="D175" s="150" t="s">
        <v>125</v>
      </c>
      <c r="E175" s="187"/>
      <c r="F175" s="151" t="s">
        <v>304</v>
      </c>
      <c r="G175" s="187"/>
      <c r="H175" s="187"/>
      <c r="I175" s="147"/>
      <c r="J175" s="187"/>
      <c r="K175" s="187"/>
      <c r="L175" s="32"/>
      <c r="M175" s="148"/>
      <c r="N175" s="149"/>
      <c r="O175" s="52"/>
      <c r="P175" s="52"/>
      <c r="Q175" s="52"/>
      <c r="R175" s="52"/>
      <c r="S175" s="52"/>
      <c r="T175" s="53"/>
      <c r="U175" s="187"/>
      <c r="V175" s="187"/>
      <c r="W175" s="187"/>
      <c r="X175" s="187"/>
      <c r="Y175" s="187"/>
      <c r="Z175" s="187"/>
      <c r="AA175" s="187"/>
      <c r="AB175" s="187"/>
      <c r="AC175" s="187"/>
      <c r="AD175" s="187"/>
      <c r="AE175" s="187"/>
      <c r="AT175" s="16" t="s">
        <v>125</v>
      </c>
      <c r="AU175" s="16" t="s">
        <v>76</v>
      </c>
    </row>
    <row r="176" spans="1:65" s="2" customFormat="1" ht="24.2" customHeight="1">
      <c r="A176" s="187"/>
      <c r="B176" s="131"/>
      <c r="C176" s="132" t="s">
        <v>287</v>
      </c>
      <c r="D176" s="132" t="s">
        <v>116</v>
      </c>
      <c r="E176" s="133" t="s">
        <v>306</v>
      </c>
      <c r="F176" s="134" t="s">
        <v>307</v>
      </c>
      <c r="G176" s="135" t="s">
        <v>227</v>
      </c>
      <c r="H176" s="136">
        <v>2</v>
      </c>
      <c r="I176" s="137"/>
      <c r="J176" s="138">
        <f>ROUND(I176*H176,2)</f>
        <v>0</v>
      </c>
      <c r="K176" s="134" t="s">
        <v>120</v>
      </c>
      <c r="L176" s="32"/>
      <c r="M176" s="139" t="s">
        <v>3</v>
      </c>
      <c r="N176" s="140" t="s">
        <v>40</v>
      </c>
      <c r="O176" s="52"/>
      <c r="P176" s="141">
        <f>O176*H176</f>
        <v>0</v>
      </c>
      <c r="Q176" s="141">
        <v>0</v>
      </c>
      <c r="R176" s="141">
        <f>Q176*H176</f>
        <v>0</v>
      </c>
      <c r="S176" s="141">
        <v>0</v>
      </c>
      <c r="T176" s="142">
        <f>S176*H176</f>
        <v>0</v>
      </c>
      <c r="U176" s="187"/>
      <c r="V176" s="187"/>
      <c r="W176" s="187"/>
      <c r="X176" s="187"/>
      <c r="Y176" s="187"/>
      <c r="Z176" s="187"/>
      <c r="AA176" s="187"/>
      <c r="AB176" s="187"/>
      <c r="AC176" s="187"/>
      <c r="AD176" s="187"/>
      <c r="AE176" s="187"/>
      <c r="AR176" s="143" t="s">
        <v>207</v>
      </c>
      <c r="AT176" s="143" t="s">
        <v>116</v>
      </c>
      <c r="AU176" s="143" t="s">
        <v>76</v>
      </c>
      <c r="AY176" s="16" t="s">
        <v>113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6" t="s">
        <v>74</v>
      </c>
      <c r="BK176" s="144">
        <f>ROUND(I176*H176,2)</f>
        <v>0</v>
      </c>
      <c r="BL176" s="16" t="s">
        <v>207</v>
      </c>
      <c r="BM176" s="143" t="s">
        <v>308</v>
      </c>
    </row>
    <row r="177" spans="1:65" s="2" customFormat="1" ht="19.5">
      <c r="A177" s="187"/>
      <c r="B177" s="32"/>
      <c r="C177" s="187"/>
      <c r="D177" s="145" t="s">
        <v>123</v>
      </c>
      <c r="E177" s="187"/>
      <c r="F177" s="146" t="s">
        <v>309</v>
      </c>
      <c r="G177" s="187"/>
      <c r="H177" s="187"/>
      <c r="I177" s="147"/>
      <c r="J177" s="187"/>
      <c r="K177" s="187"/>
      <c r="L177" s="32"/>
      <c r="M177" s="148"/>
      <c r="N177" s="149"/>
      <c r="O177" s="52"/>
      <c r="P177" s="52"/>
      <c r="Q177" s="52"/>
      <c r="R177" s="52"/>
      <c r="S177" s="52"/>
      <c r="T177" s="53"/>
      <c r="U177" s="187"/>
      <c r="V177" s="187"/>
      <c r="W177" s="187"/>
      <c r="X177" s="187"/>
      <c r="Y177" s="187"/>
      <c r="Z177" s="187"/>
      <c r="AA177" s="187"/>
      <c r="AB177" s="187"/>
      <c r="AC177" s="187"/>
      <c r="AD177" s="187"/>
      <c r="AE177" s="187"/>
      <c r="AT177" s="16" t="s">
        <v>123</v>
      </c>
      <c r="AU177" s="16" t="s">
        <v>76</v>
      </c>
    </row>
    <row r="178" spans="1:65" s="2" customFormat="1">
      <c r="A178" s="187"/>
      <c r="B178" s="32"/>
      <c r="C178" s="187"/>
      <c r="D178" s="150" t="s">
        <v>125</v>
      </c>
      <c r="E178" s="187"/>
      <c r="F178" s="151" t="s">
        <v>310</v>
      </c>
      <c r="G178" s="187"/>
      <c r="H178" s="187"/>
      <c r="I178" s="147"/>
      <c r="J178" s="187"/>
      <c r="K178" s="187"/>
      <c r="L178" s="32"/>
      <c r="M178" s="148"/>
      <c r="N178" s="149"/>
      <c r="O178" s="52"/>
      <c r="P178" s="52"/>
      <c r="Q178" s="52"/>
      <c r="R178" s="52"/>
      <c r="S178" s="52"/>
      <c r="T178" s="53"/>
      <c r="U178" s="187"/>
      <c r="V178" s="187"/>
      <c r="W178" s="187"/>
      <c r="X178" s="187"/>
      <c r="Y178" s="187"/>
      <c r="Z178" s="187"/>
      <c r="AA178" s="187"/>
      <c r="AB178" s="187"/>
      <c r="AC178" s="187"/>
      <c r="AD178" s="187"/>
      <c r="AE178" s="187"/>
      <c r="AT178" s="16" t="s">
        <v>125</v>
      </c>
      <c r="AU178" s="16" t="s">
        <v>76</v>
      </c>
    </row>
    <row r="179" spans="1:65" s="2" customFormat="1" ht="24.2" customHeight="1">
      <c r="A179" s="187"/>
      <c r="B179" s="131"/>
      <c r="C179" s="132" t="s">
        <v>293</v>
      </c>
      <c r="D179" s="132" t="s">
        <v>116</v>
      </c>
      <c r="E179" s="133" t="s">
        <v>312</v>
      </c>
      <c r="F179" s="134" t="s">
        <v>313</v>
      </c>
      <c r="G179" s="135" t="s">
        <v>277</v>
      </c>
      <c r="H179" s="136">
        <v>2</v>
      </c>
      <c r="I179" s="137"/>
      <c r="J179" s="138">
        <f>ROUND(I179*H179,2)</f>
        <v>0</v>
      </c>
      <c r="K179" s="134" t="s">
        <v>120</v>
      </c>
      <c r="L179" s="32"/>
      <c r="M179" s="139" t="s">
        <v>3</v>
      </c>
      <c r="N179" s="140" t="s">
        <v>40</v>
      </c>
      <c r="O179" s="52"/>
      <c r="P179" s="141">
        <f>O179*H179</f>
        <v>0</v>
      </c>
      <c r="Q179" s="141">
        <v>2.0000000000000002E-5</v>
      </c>
      <c r="R179" s="141">
        <f>Q179*H179</f>
        <v>4.0000000000000003E-5</v>
      </c>
      <c r="S179" s="141">
        <v>0</v>
      </c>
      <c r="T179" s="142">
        <f>S179*H179</f>
        <v>0</v>
      </c>
      <c r="U179" s="187"/>
      <c r="V179" s="187"/>
      <c r="W179" s="187"/>
      <c r="X179" s="187"/>
      <c r="Y179" s="187"/>
      <c r="Z179" s="187"/>
      <c r="AA179" s="187"/>
      <c r="AB179" s="187"/>
      <c r="AC179" s="187"/>
      <c r="AD179" s="187"/>
      <c r="AE179" s="187"/>
      <c r="AR179" s="143" t="s">
        <v>207</v>
      </c>
      <c r="AT179" s="143" t="s">
        <v>116</v>
      </c>
      <c r="AU179" s="143" t="s">
        <v>76</v>
      </c>
      <c r="AY179" s="16" t="s">
        <v>113</v>
      </c>
      <c r="BE179" s="144">
        <f>IF(N179="základní",J179,0)</f>
        <v>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6" t="s">
        <v>74</v>
      </c>
      <c r="BK179" s="144">
        <f>ROUND(I179*H179,2)</f>
        <v>0</v>
      </c>
      <c r="BL179" s="16" t="s">
        <v>207</v>
      </c>
      <c r="BM179" s="143" t="s">
        <v>314</v>
      </c>
    </row>
    <row r="180" spans="1:65" s="2" customFormat="1" ht="19.5">
      <c r="A180" s="187"/>
      <c r="B180" s="32"/>
      <c r="C180" s="187"/>
      <c r="D180" s="145" t="s">
        <v>123</v>
      </c>
      <c r="E180" s="187"/>
      <c r="F180" s="146" t="s">
        <v>315</v>
      </c>
      <c r="G180" s="187"/>
      <c r="H180" s="187"/>
      <c r="I180" s="147"/>
      <c r="J180" s="187"/>
      <c r="K180" s="187"/>
      <c r="L180" s="32"/>
      <c r="M180" s="148"/>
      <c r="N180" s="149"/>
      <c r="O180" s="52"/>
      <c r="P180" s="52"/>
      <c r="Q180" s="52"/>
      <c r="R180" s="52"/>
      <c r="S180" s="52"/>
      <c r="T180" s="53"/>
      <c r="U180" s="187"/>
      <c r="V180" s="187"/>
      <c r="W180" s="187"/>
      <c r="X180" s="187"/>
      <c r="Y180" s="187"/>
      <c r="Z180" s="187"/>
      <c r="AA180" s="187"/>
      <c r="AB180" s="187"/>
      <c r="AC180" s="187"/>
      <c r="AD180" s="187"/>
      <c r="AE180" s="187"/>
      <c r="AT180" s="16" t="s">
        <v>123</v>
      </c>
      <c r="AU180" s="16" t="s">
        <v>76</v>
      </c>
    </row>
    <row r="181" spans="1:65" s="2" customFormat="1">
      <c r="A181" s="187"/>
      <c r="B181" s="32"/>
      <c r="C181" s="187"/>
      <c r="D181" s="150" t="s">
        <v>125</v>
      </c>
      <c r="E181" s="187"/>
      <c r="F181" s="151" t="s">
        <v>316</v>
      </c>
      <c r="G181" s="187"/>
      <c r="H181" s="187"/>
      <c r="I181" s="147"/>
      <c r="J181" s="187"/>
      <c r="K181" s="187"/>
      <c r="L181" s="32"/>
      <c r="M181" s="148"/>
      <c r="N181" s="149"/>
      <c r="O181" s="52"/>
      <c r="P181" s="52"/>
      <c r="Q181" s="52"/>
      <c r="R181" s="52"/>
      <c r="S181" s="52"/>
      <c r="T181" s="53"/>
      <c r="U181" s="187"/>
      <c r="V181" s="187"/>
      <c r="W181" s="187"/>
      <c r="X181" s="187"/>
      <c r="Y181" s="187"/>
      <c r="Z181" s="187"/>
      <c r="AA181" s="187"/>
      <c r="AB181" s="187"/>
      <c r="AC181" s="187"/>
      <c r="AD181" s="187"/>
      <c r="AE181" s="187"/>
      <c r="AT181" s="16" t="s">
        <v>125</v>
      </c>
      <c r="AU181" s="16" t="s">
        <v>76</v>
      </c>
    </row>
    <row r="182" spans="1:65" s="2" customFormat="1" ht="24.2" customHeight="1">
      <c r="A182" s="187"/>
      <c r="B182" s="131"/>
      <c r="C182" s="132" t="s">
        <v>299</v>
      </c>
      <c r="D182" s="132" t="s">
        <v>116</v>
      </c>
      <c r="E182" s="133" t="s">
        <v>318</v>
      </c>
      <c r="F182" s="134" t="s">
        <v>319</v>
      </c>
      <c r="G182" s="135" t="s">
        <v>172</v>
      </c>
      <c r="H182" s="136">
        <v>2E-3</v>
      </c>
      <c r="I182" s="137"/>
      <c r="J182" s="138">
        <f>ROUND(I182*H182,2)</f>
        <v>0</v>
      </c>
      <c r="K182" s="134" t="s">
        <v>120</v>
      </c>
      <c r="L182" s="32"/>
      <c r="M182" s="139" t="s">
        <v>3</v>
      </c>
      <c r="N182" s="140" t="s">
        <v>40</v>
      </c>
      <c r="O182" s="52"/>
      <c r="P182" s="141">
        <f>O182*H182</f>
        <v>0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U182" s="187"/>
      <c r="V182" s="187"/>
      <c r="W182" s="187"/>
      <c r="X182" s="187"/>
      <c r="Y182" s="187"/>
      <c r="Z182" s="187"/>
      <c r="AA182" s="187"/>
      <c r="AB182" s="187"/>
      <c r="AC182" s="187"/>
      <c r="AD182" s="187"/>
      <c r="AE182" s="187"/>
      <c r="AR182" s="143" t="s">
        <v>207</v>
      </c>
      <c r="AT182" s="143" t="s">
        <v>116</v>
      </c>
      <c r="AU182" s="143" t="s">
        <v>76</v>
      </c>
      <c r="AY182" s="16" t="s">
        <v>113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6" t="s">
        <v>74</v>
      </c>
      <c r="BK182" s="144">
        <f>ROUND(I182*H182,2)</f>
        <v>0</v>
      </c>
      <c r="BL182" s="16" t="s">
        <v>207</v>
      </c>
      <c r="BM182" s="143" t="s">
        <v>320</v>
      </c>
    </row>
    <row r="183" spans="1:65" s="2" customFormat="1" ht="29.25">
      <c r="A183" s="187"/>
      <c r="B183" s="32"/>
      <c r="C183" s="187"/>
      <c r="D183" s="145" t="s">
        <v>123</v>
      </c>
      <c r="E183" s="187"/>
      <c r="F183" s="146" t="s">
        <v>321</v>
      </c>
      <c r="G183" s="187"/>
      <c r="H183" s="187"/>
      <c r="I183" s="147"/>
      <c r="J183" s="187"/>
      <c r="K183" s="187"/>
      <c r="L183" s="32"/>
      <c r="M183" s="148"/>
      <c r="N183" s="149"/>
      <c r="O183" s="52"/>
      <c r="P183" s="52"/>
      <c r="Q183" s="52"/>
      <c r="R183" s="52"/>
      <c r="S183" s="52"/>
      <c r="T183" s="53"/>
      <c r="U183" s="187"/>
      <c r="V183" s="187"/>
      <c r="W183" s="187"/>
      <c r="X183" s="187"/>
      <c r="Y183" s="187"/>
      <c r="Z183" s="187"/>
      <c r="AA183" s="187"/>
      <c r="AB183" s="187"/>
      <c r="AC183" s="187"/>
      <c r="AD183" s="187"/>
      <c r="AE183" s="187"/>
      <c r="AT183" s="16" t="s">
        <v>123</v>
      </c>
      <c r="AU183" s="16" t="s">
        <v>76</v>
      </c>
    </row>
    <row r="184" spans="1:65" s="2" customFormat="1">
      <c r="A184" s="187"/>
      <c r="B184" s="32"/>
      <c r="C184" s="187"/>
      <c r="D184" s="150" t="s">
        <v>125</v>
      </c>
      <c r="E184" s="187"/>
      <c r="F184" s="151" t="s">
        <v>322</v>
      </c>
      <c r="G184" s="187"/>
      <c r="H184" s="187"/>
      <c r="I184" s="147"/>
      <c r="J184" s="187"/>
      <c r="K184" s="187"/>
      <c r="L184" s="32"/>
      <c r="M184" s="148"/>
      <c r="N184" s="149"/>
      <c r="O184" s="52"/>
      <c r="P184" s="52"/>
      <c r="Q184" s="52"/>
      <c r="R184" s="52"/>
      <c r="S184" s="52"/>
      <c r="T184" s="53"/>
      <c r="U184" s="187"/>
      <c r="V184" s="187"/>
      <c r="W184" s="187"/>
      <c r="X184" s="187"/>
      <c r="Y184" s="187"/>
      <c r="Z184" s="187"/>
      <c r="AA184" s="187"/>
      <c r="AB184" s="187"/>
      <c r="AC184" s="187"/>
      <c r="AD184" s="187"/>
      <c r="AE184" s="187"/>
      <c r="AT184" s="16" t="s">
        <v>125</v>
      </c>
      <c r="AU184" s="16" t="s">
        <v>76</v>
      </c>
    </row>
    <row r="185" spans="1:65" s="2" customFormat="1" ht="33" customHeight="1">
      <c r="A185" s="187"/>
      <c r="B185" s="131"/>
      <c r="C185" s="132" t="s">
        <v>305</v>
      </c>
      <c r="D185" s="132" t="s">
        <v>116</v>
      </c>
      <c r="E185" s="133" t="s">
        <v>324</v>
      </c>
      <c r="F185" s="134" t="s">
        <v>325</v>
      </c>
      <c r="G185" s="135" t="s">
        <v>172</v>
      </c>
      <c r="H185" s="136">
        <v>2E-3</v>
      </c>
      <c r="I185" s="137"/>
      <c r="J185" s="138">
        <f>ROUND(I185*H185,2)</f>
        <v>0</v>
      </c>
      <c r="K185" s="134" t="s">
        <v>120</v>
      </c>
      <c r="L185" s="32"/>
      <c r="M185" s="139" t="s">
        <v>3</v>
      </c>
      <c r="N185" s="140" t="s">
        <v>40</v>
      </c>
      <c r="O185" s="52"/>
      <c r="P185" s="141">
        <f>O185*H185</f>
        <v>0</v>
      </c>
      <c r="Q185" s="141">
        <v>0</v>
      </c>
      <c r="R185" s="141">
        <f>Q185*H185</f>
        <v>0</v>
      </c>
      <c r="S185" s="141">
        <v>0</v>
      </c>
      <c r="T185" s="142">
        <f>S185*H185</f>
        <v>0</v>
      </c>
      <c r="U185" s="187"/>
      <c r="V185" s="187"/>
      <c r="W185" s="187"/>
      <c r="X185" s="187"/>
      <c r="Y185" s="187"/>
      <c r="Z185" s="187"/>
      <c r="AA185" s="187"/>
      <c r="AB185" s="187"/>
      <c r="AC185" s="187"/>
      <c r="AD185" s="187"/>
      <c r="AE185" s="187"/>
      <c r="AR185" s="143" t="s">
        <v>207</v>
      </c>
      <c r="AT185" s="143" t="s">
        <v>116</v>
      </c>
      <c r="AU185" s="143" t="s">
        <v>76</v>
      </c>
      <c r="AY185" s="16" t="s">
        <v>113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6" t="s">
        <v>74</v>
      </c>
      <c r="BK185" s="144">
        <f>ROUND(I185*H185,2)</f>
        <v>0</v>
      </c>
      <c r="BL185" s="16" t="s">
        <v>207</v>
      </c>
      <c r="BM185" s="143" t="s">
        <v>326</v>
      </c>
    </row>
    <row r="186" spans="1:65" s="2" customFormat="1" ht="48.75">
      <c r="A186" s="187"/>
      <c r="B186" s="32"/>
      <c r="C186" s="187"/>
      <c r="D186" s="145" t="s">
        <v>123</v>
      </c>
      <c r="E186" s="187"/>
      <c r="F186" s="146" t="s">
        <v>327</v>
      </c>
      <c r="G186" s="187"/>
      <c r="H186" s="187"/>
      <c r="I186" s="147"/>
      <c r="J186" s="187"/>
      <c r="K186" s="187"/>
      <c r="L186" s="32"/>
      <c r="M186" s="148"/>
      <c r="N186" s="149"/>
      <c r="O186" s="52"/>
      <c r="P186" s="52"/>
      <c r="Q186" s="52"/>
      <c r="R186" s="52"/>
      <c r="S186" s="52"/>
      <c r="T186" s="53"/>
      <c r="U186" s="187"/>
      <c r="V186" s="187"/>
      <c r="W186" s="187"/>
      <c r="X186" s="187"/>
      <c r="Y186" s="187"/>
      <c r="Z186" s="187"/>
      <c r="AA186" s="187"/>
      <c r="AB186" s="187"/>
      <c r="AC186" s="187"/>
      <c r="AD186" s="187"/>
      <c r="AE186" s="187"/>
      <c r="AT186" s="16" t="s">
        <v>123</v>
      </c>
      <c r="AU186" s="16" t="s">
        <v>76</v>
      </c>
    </row>
    <row r="187" spans="1:65" s="2" customFormat="1">
      <c r="A187" s="187"/>
      <c r="B187" s="32"/>
      <c r="C187" s="187"/>
      <c r="D187" s="150" t="s">
        <v>125</v>
      </c>
      <c r="E187" s="187"/>
      <c r="F187" s="151" t="s">
        <v>328</v>
      </c>
      <c r="G187" s="187"/>
      <c r="H187" s="187"/>
      <c r="I187" s="147"/>
      <c r="J187" s="187"/>
      <c r="K187" s="187"/>
      <c r="L187" s="32"/>
      <c r="M187" s="148"/>
      <c r="N187" s="149"/>
      <c r="O187" s="52"/>
      <c r="P187" s="52"/>
      <c r="Q187" s="52"/>
      <c r="R187" s="52"/>
      <c r="S187" s="52"/>
      <c r="T187" s="53"/>
      <c r="U187" s="187"/>
      <c r="V187" s="187"/>
      <c r="W187" s="187"/>
      <c r="X187" s="187"/>
      <c r="Y187" s="187"/>
      <c r="Z187" s="187"/>
      <c r="AA187" s="187"/>
      <c r="AB187" s="187"/>
      <c r="AC187" s="187"/>
      <c r="AD187" s="187"/>
      <c r="AE187" s="187"/>
      <c r="AT187" s="16" t="s">
        <v>125</v>
      </c>
      <c r="AU187" s="16" t="s">
        <v>76</v>
      </c>
    </row>
    <row r="188" spans="1:65" s="12" customFormat="1" ht="22.9" customHeight="1">
      <c r="B188" s="118"/>
      <c r="D188" s="119" t="s">
        <v>68</v>
      </c>
      <c r="E188" s="129" t="s">
        <v>329</v>
      </c>
      <c r="F188" s="129" t="s">
        <v>330</v>
      </c>
      <c r="I188" s="121"/>
      <c r="J188" s="130">
        <f>BK188</f>
        <v>0</v>
      </c>
      <c r="L188" s="118"/>
      <c r="M188" s="123"/>
      <c r="N188" s="124"/>
      <c r="O188" s="124"/>
      <c r="P188" s="125">
        <f>SUM(P189:P229)</f>
        <v>0</v>
      </c>
      <c r="Q188" s="124"/>
      <c r="R188" s="125">
        <f>SUM(R189:R229)</f>
        <v>2.24E-2</v>
      </c>
      <c r="S188" s="124"/>
      <c r="T188" s="126">
        <f>SUM(T189:T229)</f>
        <v>2.308E-2</v>
      </c>
      <c r="AR188" s="119" t="s">
        <v>76</v>
      </c>
      <c r="AT188" s="127" t="s">
        <v>68</v>
      </c>
      <c r="AU188" s="127" t="s">
        <v>74</v>
      </c>
      <c r="AY188" s="119" t="s">
        <v>113</v>
      </c>
      <c r="BK188" s="128">
        <f>SUM(BK189:BK229)</f>
        <v>0</v>
      </c>
    </row>
    <row r="189" spans="1:65" s="2" customFormat="1" ht="16.5" customHeight="1">
      <c r="A189" s="187"/>
      <c r="B189" s="131"/>
      <c r="C189" s="132" t="s">
        <v>311</v>
      </c>
      <c r="D189" s="132" t="s">
        <v>116</v>
      </c>
      <c r="E189" s="133" t="s">
        <v>345</v>
      </c>
      <c r="F189" s="134" t="s">
        <v>346</v>
      </c>
      <c r="G189" s="135" t="s">
        <v>334</v>
      </c>
      <c r="H189" s="136">
        <v>1</v>
      </c>
      <c r="I189" s="137"/>
      <c r="J189" s="138">
        <f>ROUND(I189*H189,2)</f>
        <v>0</v>
      </c>
      <c r="K189" s="134" t="s">
        <v>120</v>
      </c>
      <c r="L189" s="32"/>
      <c r="M189" s="139" t="s">
        <v>3</v>
      </c>
      <c r="N189" s="140" t="s">
        <v>40</v>
      </c>
      <c r="O189" s="52"/>
      <c r="P189" s="141">
        <f>O189*H189</f>
        <v>0</v>
      </c>
      <c r="Q189" s="141">
        <v>0</v>
      </c>
      <c r="R189" s="141">
        <f>Q189*H189</f>
        <v>0</v>
      </c>
      <c r="S189" s="141">
        <v>1.9460000000000002E-2</v>
      </c>
      <c r="T189" s="142">
        <f>S189*H189</f>
        <v>1.9460000000000002E-2</v>
      </c>
      <c r="U189" s="187"/>
      <c r="V189" s="187"/>
      <c r="W189" s="187"/>
      <c r="X189" s="187"/>
      <c r="Y189" s="187"/>
      <c r="Z189" s="187"/>
      <c r="AA189" s="187"/>
      <c r="AB189" s="187"/>
      <c r="AC189" s="187"/>
      <c r="AD189" s="187"/>
      <c r="AE189" s="187"/>
      <c r="AR189" s="143" t="s">
        <v>207</v>
      </c>
      <c r="AT189" s="143" t="s">
        <v>116</v>
      </c>
      <c r="AU189" s="143" t="s">
        <v>76</v>
      </c>
      <c r="AY189" s="16" t="s">
        <v>113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6" t="s">
        <v>74</v>
      </c>
      <c r="BK189" s="144">
        <f>ROUND(I189*H189,2)</f>
        <v>0</v>
      </c>
      <c r="BL189" s="16" t="s">
        <v>207</v>
      </c>
      <c r="BM189" s="143" t="s">
        <v>715</v>
      </c>
    </row>
    <row r="190" spans="1:65" s="2" customFormat="1">
      <c r="A190" s="187"/>
      <c r="B190" s="32"/>
      <c r="C190" s="187"/>
      <c r="D190" s="145" t="s">
        <v>123</v>
      </c>
      <c r="E190" s="187"/>
      <c r="F190" s="146" t="s">
        <v>348</v>
      </c>
      <c r="G190" s="187"/>
      <c r="H190" s="187"/>
      <c r="I190" s="147"/>
      <c r="J190" s="187"/>
      <c r="K190" s="187"/>
      <c r="L190" s="32"/>
      <c r="M190" s="148"/>
      <c r="N190" s="149"/>
      <c r="O190" s="52"/>
      <c r="P190" s="52"/>
      <c r="Q190" s="52"/>
      <c r="R190" s="52"/>
      <c r="S190" s="52"/>
      <c r="T190" s="53"/>
      <c r="U190" s="187"/>
      <c r="V190" s="187"/>
      <c r="W190" s="187"/>
      <c r="X190" s="187"/>
      <c r="Y190" s="187"/>
      <c r="Z190" s="187"/>
      <c r="AA190" s="187"/>
      <c r="AB190" s="187"/>
      <c r="AC190" s="187"/>
      <c r="AD190" s="187"/>
      <c r="AE190" s="187"/>
      <c r="AT190" s="16" t="s">
        <v>123</v>
      </c>
      <c r="AU190" s="16" t="s">
        <v>76</v>
      </c>
    </row>
    <row r="191" spans="1:65" s="2" customFormat="1">
      <c r="A191" s="187"/>
      <c r="B191" s="32"/>
      <c r="C191" s="187"/>
      <c r="D191" s="150" t="s">
        <v>125</v>
      </c>
      <c r="E191" s="187"/>
      <c r="F191" s="151" t="s">
        <v>349</v>
      </c>
      <c r="G191" s="187"/>
      <c r="H191" s="187"/>
      <c r="I191" s="147"/>
      <c r="J191" s="187"/>
      <c r="K191" s="187"/>
      <c r="L191" s="32"/>
      <c r="M191" s="148"/>
      <c r="N191" s="149"/>
      <c r="O191" s="52"/>
      <c r="P191" s="52"/>
      <c r="Q191" s="52"/>
      <c r="R191" s="52"/>
      <c r="S191" s="52"/>
      <c r="T191" s="53"/>
      <c r="U191" s="187"/>
      <c r="V191" s="187"/>
      <c r="W191" s="187"/>
      <c r="X191" s="187"/>
      <c r="Y191" s="187"/>
      <c r="Z191" s="187"/>
      <c r="AA191" s="187"/>
      <c r="AB191" s="187"/>
      <c r="AC191" s="187"/>
      <c r="AD191" s="187"/>
      <c r="AE191" s="187"/>
      <c r="AT191" s="16" t="s">
        <v>125</v>
      </c>
      <c r="AU191" s="16" t="s">
        <v>76</v>
      </c>
    </row>
    <row r="192" spans="1:65" s="2" customFormat="1" ht="24.2" customHeight="1">
      <c r="A192" s="187"/>
      <c r="B192" s="131"/>
      <c r="C192" s="132" t="s">
        <v>317</v>
      </c>
      <c r="D192" s="132" t="s">
        <v>116</v>
      </c>
      <c r="E192" s="133" t="s">
        <v>351</v>
      </c>
      <c r="F192" s="134" t="s">
        <v>352</v>
      </c>
      <c r="G192" s="135" t="s">
        <v>334</v>
      </c>
      <c r="H192" s="136">
        <v>1</v>
      </c>
      <c r="I192" s="137"/>
      <c r="J192" s="138">
        <f>ROUND(I192*H192,2)</f>
        <v>0</v>
      </c>
      <c r="K192" s="134" t="s">
        <v>120</v>
      </c>
      <c r="L192" s="32"/>
      <c r="M192" s="139" t="s">
        <v>3</v>
      </c>
      <c r="N192" s="140" t="s">
        <v>40</v>
      </c>
      <c r="O192" s="52"/>
      <c r="P192" s="141">
        <f>O192*H192</f>
        <v>0</v>
      </c>
      <c r="Q192" s="141">
        <v>1.5469999999999999E-2</v>
      </c>
      <c r="R192" s="141">
        <f>Q192*H192</f>
        <v>1.5469999999999999E-2</v>
      </c>
      <c r="S192" s="141">
        <v>0</v>
      </c>
      <c r="T192" s="142">
        <f>S192*H192</f>
        <v>0</v>
      </c>
      <c r="U192" s="187"/>
      <c r="V192" s="187"/>
      <c r="W192" s="187"/>
      <c r="X192" s="187"/>
      <c r="Y192" s="187"/>
      <c r="Z192" s="187"/>
      <c r="AA192" s="187"/>
      <c r="AB192" s="187"/>
      <c r="AC192" s="187"/>
      <c r="AD192" s="187"/>
      <c r="AE192" s="187"/>
      <c r="AR192" s="143" t="s">
        <v>207</v>
      </c>
      <c r="AT192" s="143" t="s">
        <v>116</v>
      </c>
      <c r="AU192" s="143" t="s">
        <v>76</v>
      </c>
      <c r="AY192" s="16" t="s">
        <v>113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6" t="s">
        <v>74</v>
      </c>
      <c r="BK192" s="144">
        <f>ROUND(I192*H192,2)</f>
        <v>0</v>
      </c>
      <c r="BL192" s="16" t="s">
        <v>207</v>
      </c>
      <c r="BM192" s="143" t="s">
        <v>716</v>
      </c>
    </row>
    <row r="193" spans="1:65" s="2" customFormat="1" ht="29.25">
      <c r="A193" s="187"/>
      <c r="B193" s="32"/>
      <c r="C193" s="187"/>
      <c r="D193" s="145" t="s">
        <v>123</v>
      </c>
      <c r="E193" s="187"/>
      <c r="F193" s="146" t="s">
        <v>354</v>
      </c>
      <c r="G193" s="187"/>
      <c r="H193" s="187"/>
      <c r="I193" s="147"/>
      <c r="J193" s="187"/>
      <c r="K193" s="187"/>
      <c r="L193" s="32"/>
      <c r="M193" s="148"/>
      <c r="N193" s="149"/>
      <c r="O193" s="52"/>
      <c r="P193" s="52"/>
      <c r="Q193" s="52"/>
      <c r="R193" s="52"/>
      <c r="S193" s="52"/>
      <c r="T193" s="53"/>
      <c r="U193" s="187"/>
      <c r="V193" s="187"/>
      <c r="W193" s="187"/>
      <c r="X193" s="187"/>
      <c r="Y193" s="187"/>
      <c r="Z193" s="187"/>
      <c r="AA193" s="187"/>
      <c r="AB193" s="187"/>
      <c r="AC193" s="187"/>
      <c r="AD193" s="187"/>
      <c r="AE193" s="187"/>
      <c r="AT193" s="16" t="s">
        <v>123</v>
      </c>
      <c r="AU193" s="16" t="s">
        <v>76</v>
      </c>
    </row>
    <row r="194" spans="1:65" s="2" customFormat="1">
      <c r="A194" s="187"/>
      <c r="B194" s="32"/>
      <c r="C194" s="187"/>
      <c r="D194" s="150" t="s">
        <v>125</v>
      </c>
      <c r="E194" s="187"/>
      <c r="F194" s="151" t="s">
        <v>355</v>
      </c>
      <c r="G194" s="187"/>
      <c r="H194" s="187"/>
      <c r="I194" s="147"/>
      <c r="J194" s="187"/>
      <c r="K194" s="187"/>
      <c r="L194" s="32"/>
      <c r="M194" s="148"/>
      <c r="N194" s="149"/>
      <c r="O194" s="52"/>
      <c r="P194" s="52"/>
      <c r="Q194" s="52"/>
      <c r="R194" s="52"/>
      <c r="S194" s="52"/>
      <c r="T194" s="53"/>
      <c r="U194" s="187"/>
      <c r="V194" s="187"/>
      <c r="W194" s="187"/>
      <c r="X194" s="187"/>
      <c r="Y194" s="187"/>
      <c r="Z194" s="187"/>
      <c r="AA194" s="187"/>
      <c r="AB194" s="187"/>
      <c r="AC194" s="187"/>
      <c r="AD194" s="187"/>
      <c r="AE194" s="187"/>
      <c r="AT194" s="16" t="s">
        <v>125</v>
      </c>
      <c r="AU194" s="16" t="s">
        <v>76</v>
      </c>
    </row>
    <row r="195" spans="1:65" s="2" customFormat="1" ht="16.5" customHeight="1">
      <c r="A195" s="187"/>
      <c r="B195" s="131"/>
      <c r="C195" s="132" t="s">
        <v>323</v>
      </c>
      <c r="D195" s="132" t="s">
        <v>116</v>
      </c>
      <c r="E195" s="133" t="s">
        <v>673</v>
      </c>
      <c r="F195" s="134" t="s">
        <v>674</v>
      </c>
      <c r="G195" s="135" t="s">
        <v>227</v>
      </c>
      <c r="H195" s="136">
        <v>1</v>
      </c>
      <c r="I195" s="137"/>
      <c r="J195" s="138">
        <f>ROUND(I195*H195,2)</f>
        <v>0</v>
      </c>
      <c r="K195" s="134" t="s">
        <v>120</v>
      </c>
      <c r="L195" s="32"/>
      <c r="M195" s="139" t="s">
        <v>3</v>
      </c>
      <c r="N195" s="140" t="s">
        <v>40</v>
      </c>
      <c r="O195" s="52"/>
      <c r="P195" s="141">
        <f>O195*H195</f>
        <v>0</v>
      </c>
      <c r="Q195" s="141">
        <v>0</v>
      </c>
      <c r="R195" s="141">
        <f>Q195*H195</f>
        <v>0</v>
      </c>
      <c r="S195" s="141">
        <v>0</v>
      </c>
      <c r="T195" s="142">
        <f>S195*H195</f>
        <v>0</v>
      </c>
      <c r="U195" s="187"/>
      <c r="V195" s="187"/>
      <c r="W195" s="187"/>
      <c r="X195" s="187"/>
      <c r="Y195" s="187"/>
      <c r="Z195" s="187"/>
      <c r="AA195" s="187"/>
      <c r="AB195" s="187"/>
      <c r="AC195" s="187"/>
      <c r="AD195" s="187"/>
      <c r="AE195" s="187"/>
      <c r="AR195" s="143" t="s">
        <v>207</v>
      </c>
      <c r="AT195" s="143" t="s">
        <v>116</v>
      </c>
      <c r="AU195" s="143" t="s">
        <v>76</v>
      </c>
      <c r="AY195" s="16" t="s">
        <v>113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6" t="s">
        <v>74</v>
      </c>
      <c r="BK195" s="144">
        <f>ROUND(I195*H195,2)</f>
        <v>0</v>
      </c>
      <c r="BL195" s="16" t="s">
        <v>207</v>
      </c>
      <c r="BM195" s="143" t="s">
        <v>675</v>
      </c>
    </row>
    <row r="196" spans="1:65" s="2" customFormat="1" ht="19.5">
      <c r="A196" s="187"/>
      <c r="B196" s="32"/>
      <c r="C196" s="187"/>
      <c r="D196" s="145" t="s">
        <v>123</v>
      </c>
      <c r="E196" s="187"/>
      <c r="F196" s="146" t="s">
        <v>676</v>
      </c>
      <c r="G196" s="187"/>
      <c r="H196" s="187"/>
      <c r="I196" s="147"/>
      <c r="J196" s="187"/>
      <c r="K196" s="187"/>
      <c r="L196" s="32"/>
      <c r="M196" s="148"/>
      <c r="N196" s="149"/>
      <c r="O196" s="52"/>
      <c r="P196" s="52"/>
      <c r="Q196" s="52"/>
      <c r="R196" s="52"/>
      <c r="S196" s="52"/>
      <c r="T196" s="53"/>
      <c r="U196" s="187"/>
      <c r="V196" s="187"/>
      <c r="W196" s="187"/>
      <c r="X196" s="187"/>
      <c r="Y196" s="187"/>
      <c r="Z196" s="187"/>
      <c r="AA196" s="187"/>
      <c r="AB196" s="187"/>
      <c r="AC196" s="187"/>
      <c r="AD196" s="187"/>
      <c r="AE196" s="187"/>
      <c r="AT196" s="16" t="s">
        <v>123</v>
      </c>
      <c r="AU196" s="16" t="s">
        <v>76</v>
      </c>
    </row>
    <row r="197" spans="1:65" s="2" customFormat="1">
      <c r="A197" s="187"/>
      <c r="B197" s="32"/>
      <c r="C197" s="187"/>
      <c r="D197" s="150" t="s">
        <v>125</v>
      </c>
      <c r="E197" s="187"/>
      <c r="F197" s="151" t="s">
        <v>677</v>
      </c>
      <c r="G197" s="187"/>
      <c r="H197" s="187"/>
      <c r="I197" s="147"/>
      <c r="J197" s="187"/>
      <c r="K197" s="187"/>
      <c r="L197" s="32"/>
      <c r="M197" s="148"/>
      <c r="N197" s="149"/>
      <c r="O197" s="52"/>
      <c r="P197" s="52"/>
      <c r="Q197" s="52"/>
      <c r="R197" s="52"/>
      <c r="S197" s="52"/>
      <c r="T197" s="53"/>
      <c r="U197" s="187"/>
      <c r="V197" s="187"/>
      <c r="W197" s="187"/>
      <c r="X197" s="187"/>
      <c r="Y197" s="187"/>
      <c r="Z197" s="187"/>
      <c r="AA197" s="187"/>
      <c r="AB197" s="187"/>
      <c r="AC197" s="187"/>
      <c r="AD197" s="187"/>
      <c r="AE197" s="187"/>
      <c r="AT197" s="16" t="s">
        <v>125</v>
      </c>
      <c r="AU197" s="16" t="s">
        <v>76</v>
      </c>
    </row>
    <row r="198" spans="1:65" s="2" customFormat="1" ht="16.5" customHeight="1">
      <c r="A198" s="187"/>
      <c r="B198" s="131"/>
      <c r="C198" s="160" t="s">
        <v>331</v>
      </c>
      <c r="D198" s="160" t="s">
        <v>381</v>
      </c>
      <c r="E198" s="161" t="s">
        <v>678</v>
      </c>
      <c r="F198" s="162" t="s">
        <v>679</v>
      </c>
      <c r="G198" s="163" t="s">
        <v>227</v>
      </c>
      <c r="H198" s="164">
        <v>1</v>
      </c>
      <c r="I198" s="165"/>
      <c r="J198" s="166">
        <f>ROUND(I198*H198,2)</f>
        <v>0</v>
      </c>
      <c r="K198" s="162" t="s">
        <v>120</v>
      </c>
      <c r="L198" s="167"/>
      <c r="M198" s="168" t="s">
        <v>3</v>
      </c>
      <c r="N198" s="169" t="s">
        <v>40</v>
      </c>
      <c r="O198" s="52"/>
      <c r="P198" s="141">
        <f>O198*H198</f>
        <v>0</v>
      </c>
      <c r="Q198" s="141">
        <v>1.1000000000000001E-3</v>
      </c>
      <c r="R198" s="141">
        <f>Q198*H198</f>
        <v>1.1000000000000001E-3</v>
      </c>
      <c r="S198" s="141">
        <v>0</v>
      </c>
      <c r="T198" s="142">
        <f>S198*H198</f>
        <v>0</v>
      </c>
      <c r="U198" s="187"/>
      <c r="V198" s="187"/>
      <c r="W198" s="187"/>
      <c r="X198" s="187"/>
      <c r="Y198" s="187"/>
      <c r="Z198" s="187"/>
      <c r="AA198" s="187"/>
      <c r="AB198" s="187"/>
      <c r="AC198" s="187"/>
      <c r="AD198" s="187"/>
      <c r="AE198" s="187"/>
      <c r="AR198" s="143" t="s">
        <v>323</v>
      </c>
      <c r="AT198" s="143" t="s">
        <v>381</v>
      </c>
      <c r="AU198" s="143" t="s">
        <v>76</v>
      </c>
      <c r="AY198" s="16" t="s">
        <v>113</v>
      </c>
      <c r="BE198" s="144">
        <f>IF(N198="základní",J198,0)</f>
        <v>0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6" t="s">
        <v>74</v>
      </c>
      <c r="BK198" s="144">
        <f>ROUND(I198*H198,2)</f>
        <v>0</v>
      </c>
      <c r="BL198" s="16" t="s">
        <v>207</v>
      </c>
      <c r="BM198" s="143" t="s">
        <v>680</v>
      </c>
    </row>
    <row r="199" spans="1:65" s="2" customFormat="1">
      <c r="A199" s="187"/>
      <c r="B199" s="32"/>
      <c r="C199" s="187"/>
      <c r="D199" s="145" t="s">
        <v>123</v>
      </c>
      <c r="E199" s="187"/>
      <c r="F199" s="146" t="s">
        <v>679</v>
      </c>
      <c r="G199" s="187"/>
      <c r="H199" s="187"/>
      <c r="I199" s="147"/>
      <c r="J199" s="187"/>
      <c r="K199" s="187"/>
      <c r="L199" s="32"/>
      <c r="M199" s="148"/>
      <c r="N199" s="149"/>
      <c r="O199" s="52"/>
      <c r="P199" s="52"/>
      <c r="Q199" s="52"/>
      <c r="R199" s="52"/>
      <c r="S199" s="52"/>
      <c r="T199" s="53"/>
      <c r="U199" s="187"/>
      <c r="V199" s="187"/>
      <c r="W199" s="187"/>
      <c r="X199" s="187"/>
      <c r="Y199" s="187"/>
      <c r="Z199" s="187"/>
      <c r="AA199" s="187"/>
      <c r="AB199" s="187"/>
      <c r="AC199" s="187"/>
      <c r="AD199" s="187"/>
      <c r="AE199" s="187"/>
      <c r="AT199" s="16" t="s">
        <v>123</v>
      </c>
      <c r="AU199" s="16" t="s">
        <v>76</v>
      </c>
    </row>
    <row r="200" spans="1:65" s="2" customFormat="1" ht="16.5" customHeight="1">
      <c r="A200" s="187"/>
      <c r="B200" s="131"/>
      <c r="C200" s="160" t="s">
        <v>338</v>
      </c>
      <c r="D200" s="160" t="s">
        <v>381</v>
      </c>
      <c r="E200" s="161" t="s">
        <v>681</v>
      </c>
      <c r="F200" s="162" t="s">
        <v>682</v>
      </c>
      <c r="G200" s="163" t="s">
        <v>227</v>
      </c>
      <c r="H200" s="164">
        <v>1</v>
      </c>
      <c r="I200" s="165"/>
      <c r="J200" s="166">
        <f>ROUND(I200*H200,2)</f>
        <v>0</v>
      </c>
      <c r="K200" s="162" t="s">
        <v>120</v>
      </c>
      <c r="L200" s="167"/>
      <c r="M200" s="168" t="s">
        <v>3</v>
      </c>
      <c r="N200" s="169" t="s">
        <v>40</v>
      </c>
      <c r="O200" s="52"/>
      <c r="P200" s="141">
        <f>O200*H200</f>
        <v>0</v>
      </c>
      <c r="Q200" s="141">
        <v>1.2999999999999999E-3</v>
      </c>
      <c r="R200" s="141">
        <f>Q200*H200</f>
        <v>1.2999999999999999E-3</v>
      </c>
      <c r="S200" s="141">
        <v>0</v>
      </c>
      <c r="T200" s="142">
        <f>S200*H200</f>
        <v>0</v>
      </c>
      <c r="U200" s="187"/>
      <c r="V200" s="187"/>
      <c r="W200" s="187"/>
      <c r="X200" s="187"/>
      <c r="Y200" s="187"/>
      <c r="Z200" s="187"/>
      <c r="AA200" s="187"/>
      <c r="AB200" s="187"/>
      <c r="AC200" s="187"/>
      <c r="AD200" s="187"/>
      <c r="AE200" s="187"/>
      <c r="AR200" s="143" t="s">
        <v>323</v>
      </c>
      <c r="AT200" s="143" t="s">
        <v>381</v>
      </c>
      <c r="AU200" s="143" t="s">
        <v>76</v>
      </c>
      <c r="AY200" s="16" t="s">
        <v>113</v>
      </c>
      <c r="BE200" s="144">
        <f>IF(N200="základní",J200,0)</f>
        <v>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6" t="s">
        <v>74</v>
      </c>
      <c r="BK200" s="144">
        <f>ROUND(I200*H200,2)</f>
        <v>0</v>
      </c>
      <c r="BL200" s="16" t="s">
        <v>207</v>
      </c>
      <c r="BM200" s="143" t="s">
        <v>683</v>
      </c>
    </row>
    <row r="201" spans="1:65" s="2" customFormat="1">
      <c r="A201" s="187"/>
      <c r="B201" s="32"/>
      <c r="C201" s="187"/>
      <c r="D201" s="145" t="s">
        <v>123</v>
      </c>
      <c r="E201" s="187"/>
      <c r="F201" s="146" t="s">
        <v>682</v>
      </c>
      <c r="G201" s="187"/>
      <c r="H201" s="187"/>
      <c r="I201" s="147"/>
      <c r="J201" s="187"/>
      <c r="K201" s="187"/>
      <c r="L201" s="32"/>
      <c r="M201" s="148"/>
      <c r="N201" s="149"/>
      <c r="O201" s="52"/>
      <c r="P201" s="52"/>
      <c r="Q201" s="52"/>
      <c r="R201" s="52"/>
      <c r="S201" s="52"/>
      <c r="T201" s="53"/>
      <c r="U201" s="187"/>
      <c r="V201" s="187"/>
      <c r="W201" s="187"/>
      <c r="X201" s="187"/>
      <c r="Y201" s="187"/>
      <c r="Z201" s="187"/>
      <c r="AA201" s="187"/>
      <c r="AB201" s="187"/>
      <c r="AC201" s="187"/>
      <c r="AD201" s="187"/>
      <c r="AE201" s="187"/>
      <c r="AT201" s="16" t="s">
        <v>123</v>
      </c>
      <c r="AU201" s="16" t="s">
        <v>76</v>
      </c>
    </row>
    <row r="202" spans="1:65" s="2" customFormat="1" ht="16.5" customHeight="1">
      <c r="A202" s="187"/>
      <c r="B202" s="131"/>
      <c r="C202" s="132" t="s">
        <v>344</v>
      </c>
      <c r="D202" s="132" t="s">
        <v>116</v>
      </c>
      <c r="E202" s="133" t="s">
        <v>684</v>
      </c>
      <c r="F202" s="134" t="s">
        <v>685</v>
      </c>
      <c r="G202" s="135" t="s">
        <v>227</v>
      </c>
      <c r="H202" s="136">
        <v>1</v>
      </c>
      <c r="I202" s="137"/>
      <c r="J202" s="138">
        <f>ROUND(I202*H202,2)</f>
        <v>0</v>
      </c>
      <c r="K202" s="134" t="s">
        <v>686</v>
      </c>
      <c r="L202" s="32"/>
      <c r="M202" s="139" t="s">
        <v>3</v>
      </c>
      <c r="N202" s="140" t="s">
        <v>40</v>
      </c>
      <c r="O202" s="52"/>
      <c r="P202" s="141">
        <f>O202*H202</f>
        <v>0</v>
      </c>
      <c r="Q202" s="141">
        <v>0</v>
      </c>
      <c r="R202" s="141">
        <f>Q202*H202</f>
        <v>0</v>
      </c>
      <c r="S202" s="141">
        <v>0</v>
      </c>
      <c r="T202" s="142">
        <f>S202*H202</f>
        <v>0</v>
      </c>
      <c r="U202" s="187"/>
      <c r="V202" s="187"/>
      <c r="W202" s="187"/>
      <c r="X202" s="187"/>
      <c r="Y202" s="187"/>
      <c r="Z202" s="187"/>
      <c r="AA202" s="187"/>
      <c r="AB202" s="187"/>
      <c r="AC202" s="187"/>
      <c r="AD202" s="187"/>
      <c r="AE202" s="187"/>
      <c r="AR202" s="143" t="s">
        <v>207</v>
      </c>
      <c r="AT202" s="143" t="s">
        <v>116</v>
      </c>
      <c r="AU202" s="143" t="s">
        <v>76</v>
      </c>
      <c r="AY202" s="16" t="s">
        <v>113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6" t="s">
        <v>74</v>
      </c>
      <c r="BK202" s="144">
        <f>ROUND(I202*H202,2)</f>
        <v>0</v>
      </c>
      <c r="BL202" s="16" t="s">
        <v>207</v>
      </c>
      <c r="BM202" s="143" t="s">
        <v>687</v>
      </c>
    </row>
    <row r="203" spans="1:65" s="2" customFormat="1" ht="19.5">
      <c r="A203" s="187"/>
      <c r="B203" s="32"/>
      <c r="C203" s="187"/>
      <c r="D203" s="145" t="s">
        <v>123</v>
      </c>
      <c r="E203" s="187"/>
      <c r="F203" s="146" t="s">
        <v>688</v>
      </c>
      <c r="G203" s="187"/>
      <c r="H203" s="187"/>
      <c r="I203" s="147"/>
      <c r="J203" s="187"/>
      <c r="K203" s="187"/>
      <c r="L203" s="32"/>
      <c r="M203" s="148"/>
      <c r="N203" s="149"/>
      <c r="O203" s="52"/>
      <c r="P203" s="52"/>
      <c r="Q203" s="52"/>
      <c r="R203" s="52"/>
      <c r="S203" s="52"/>
      <c r="T203" s="53"/>
      <c r="U203" s="187"/>
      <c r="V203" s="187"/>
      <c r="W203" s="187"/>
      <c r="X203" s="187"/>
      <c r="Y203" s="187"/>
      <c r="Z203" s="187"/>
      <c r="AA203" s="187"/>
      <c r="AB203" s="187"/>
      <c r="AC203" s="187"/>
      <c r="AD203" s="187"/>
      <c r="AE203" s="187"/>
      <c r="AT203" s="16" t="s">
        <v>123</v>
      </c>
      <c r="AU203" s="16" t="s">
        <v>76</v>
      </c>
    </row>
    <row r="204" spans="1:65" s="2" customFormat="1">
      <c r="A204" s="187"/>
      <c r="B204" s="32"/>
      <c r="C204" s="187"/>
      <c r="D204" s="150" t="s">
        <v>125</v>
      </c>
      <c r="E204" s="187"/>
      <c r="F204" s="151" t="s">
        <v>689</v>
      </c>
      <c r="G204" s="187"/>
      <c r="H204" s="187"/>
      <c r="I204" s="147"/>
      <c r="J204" s="187"/>
      <c r="K204" s="187"/>
      <c r="L204" s="32"/>
      <c r="M204" s="148"/>
      <c r="N204" s="149"/>
      <c r="O204" s="52"/>
      <c r="P204" s="52"/>
      <c r="Q204" s="52"/>
      <c r="R204" s="52"/>
      <c r="S204" s="52"/>
      <c r="T204" s="53"/>
      <c r="U204" s="187"/>
      <c r="V204" s="187"/>
      <c r="W204" s="187"/>
      <c r="X204" s="187"/>
      <c r="Y204" s="187"/>
      <c r="Z204" s="187"/>
      <c r="AA204" s="187"/>
      <c r="AB204" s="187"/>
      <c r="AC204" s="187"/>
      <c r="AD204" s="187"/>
      <c r="AE204" s="187"/>
      <c r="AT204" s="16" t="s">
        <v>125</v>
      </c>
      <c r="AU204" s="16" t="s">
        <v>76</v>
      </c>
    </row>
    <row r="205" spans="1:65" s="2" customFormat="1" ht="16.5" customHeight="1">
      <c r="A205" s="187"/>
      <c r="B205" s="131"/>
      <c r="C205" s="160" t="s">
        <v>350</v>
      </c>
      <c r="D205" s="160" t="s">
        <v>381</v>
      </c>
      <c r="E205" s="161" t="s">
        <v>690</v>
      </c>
      <c r="F205" s="162" t="s">
        <v>691</v>
      </c>
      <c r="G205" s="163" t="s">
        <v>227</v>
      </c>
      <c r="H205" s="164">
        <v>1</v>
      </c>
      <c r="I205" s="165"/>
      <c r="J205" s="166">
        <f>ROUND(I205*H205,2)</f>
        <v>0</v>
      </c>
      <c r="K205" s="162" t="s">
        <v>686</v>
      </c>
      <c r="L205" s="167"/>
      <c r="M205" s="168" t="s">
        <v>3</v>
      </c>
      <c r="N205" s="169" t="s">
        <v>40</v>
      </c>
      <c r="O205" s="52"/>
      <c r="P205" s="141">
        <f>O205*H205</f>
        <v>0</v>
      </c>
      <c r="Q205" s="141">
        <v>7.5000000000000002E-4</v>
      </c>
      <c r="R205" s="141">
        <f>Q205*H205</f>
        <v>7.5000000000000002E-4</v>
      </c>
      <c r="S205" s="141">
        <v>0</v>
      </c>
      <c r="T205" s="142">
        <f>S205*H205</f>
        <v>0</v>
      </c>
      <c r="U205" s="187"/>
      <c r="V205" s="187"/>
      <c r="W205" s="187"/>
      <c r="X205" s="187"/>
      <c r="Y205" s="187"/>
      <c r="Z205" s="187"/>
      <c r="AA205" s="187"/>
      <c r="AB205" s="187"/>
      <c r="AC205" s="187"/>
      <c r="AD205" s="187"/>
      <c r="AE205" s="187"/>
      <c r="AR205" s="143" t="s">
        <v>323</v>
      </c>
      <c r="AT205" s="143" t="s">
        <v>381</v>
      </c>
      <c r="AU205" s="143" t="s">
        <v>76</v>
      </c>
      <c r="AY205" s="16" t="s">
        <v>113</v>
      </c>
      <c r="BE205" s="144">
        <f>IF(N205="základní",J205,0)</f>
        <v>0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6" t="s">
        <v>74</v>
      </c>
      <c r="BK205" s="144">
        <f>ROUND(I205*H205,2)</f>
        <v>0</v>
      </c>
      <c r="BL205" s="16" t="s">
        <v>207</v>
      </c>
      <c r="BM205" s="143" t="s">
        <v>692</v>
      </c>
    </row>
    <row r="206" spans="1:65" s="2" customFormat="1">
      <c r="A206" s="187"/>
      <c r="B206" s="32"/>
      <c r="C206" s="187"/>
      <c r="D206" s="145" t="s">
        <v>123</v>
      </c>
      <c r="E206" s="187"/>
      <c r="F206" s="146" t="s">
        <v>691</v>
      </c>
      <c r="G206" s="187"/>
      <c r="H206" s="187"/>
      <c r="I206" s="147"/>
      <c r="J206" s="187"/>
      <c r="K206" s="187"/>
      <c r="L206" s="32"/>
      <c r="M206" s="148"/>
      <c r="N206" s="149"/>
      <c r="O206" s="52"/>
      <c r="P206" s="52"/>
      <c r="Q206" s="52"/>
      <c r="R206" s="52"/>
      <c r="S206" s="52"/>
      <c r="T206" s="53"/>
      <c r="U206" s="187"/>
      <c r="V206" s="187"/>
      <c r="W206" s="187"/>
      <c r="X206" s="187"/>
      <c r="Y206" s="187"/>
      <c r="Z206" s="187"/>
      <c r="AA206" s="187"/>
      <c r="AB206" s="187"/>
      <c r="AC206" s="187"/>
      <c r="AD206" s="187"/>
      <c r="AE206" s="187"/>
      <c r="AT206" s="16" t="s">
        <v>123</v>
      </c>
      <c r="AU206" s="16" t="s">
        <v>76</v>
      </c>
    </row>
    <row r="207" spans="1:65" s="2" customFormat="1" ht="16.5" customHeight="1">
      <c r="A207" s="187"/>
      <c r="B207" s="131"/>
      <c r="C207" s="132" t="s">
        <v>356</v>
      </c>
      <c r="D207" s="132" t="s">
        <v>116</v>
      </c>
      <c r="E207" s="133" t="s">
        <v>357</v>
      </c>
      <c r="F207" s="134" t="s">
        <v>358</v>
      </c>
      <c r="G207" s="135" t="s">
        <v>334</v>
      </c>
      <c r="H207" s="136">
        <v>1</v>
      </c>
      <c r="I207" s="137"/>
      <c r="J207" s="138">
        <f>ROUND(I207*H207,2)</f>
        <v>0</v>
      </c>
      <c r="K207" s="134" t="s">
        <v>120</v>
      </c>
      <c r="L207" s="32"/>
      <c r="M207" s="139" t="s">
        <v>3</v>
      </c>
      <c r="N207" s="140" t="s">
        <v>40</v>
      </c>
      <c r="O207" s="52"/>
      <c r="P207" s="141">
        <f>O207*H207</f>
        <v>0</v>
      </c>
      <c r="Q207" s="141">
        <v>1.8400000000000001E-3</v>
      </c>
      <c r="R207" s="141">
        <f>Q207*H207</f>
        <v>1.8400000000000001E-3</v>
      </c>
      <c r="S207" s="141">
        <v>0</v>
      </c>
      <c r="T207" s="142">
        <f>S207*H207</f>
        <v>0</v>
      </c>
      <c r="U207" s="187"/>
      <c r="V207" s="187"/>
      <c r="W207" s="187"/>
      <c r="X207" s="187"/>
      <c r="Y207" s="187"/>
      <c r="Z207" s="187"/>
      <c r="AA207" s="187"/>
      <c r="AB207" s="187"/>
      <c r="AC207" s="187"/>
      <c r="AD207" s="187"/>
      <c r="AE207" s="187"/>
      <c r="AR207" s="143" t="s">
        <v>207</v>
      </c>
      <c r="AT207" s="143" t="s">
        <v>116</v>
      </c>
      <c r="AU207" s="143" t="s">
        <v>76</v>
      </c>
      <c r="AY207" s="16" t="s">
        <v>113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6" t="s">
        <v>74</v>
      </c>
      <c r="BK207" s="144">
        <f>ROUND(I207*H207,2)</f>
        <v>0</v>
      </c>
      <c r="BL207" s="16" t="s">
        <v>207</v>
      </c>
      <c r="BM207" s="143" t="s">
        <v>717</v>
      </c>
    </row>
    <row r="208" spans="1:65" s="2" customFormat="1">
      <c r="A208" s="187"/>
      <c r="B208" s="32"/>
      <c r="C208" s="187"/>
      <c r="D208" s="145" t="s">
        <v>123</v>
      </c>
      <c r="E208" s="187"/>
      <c r="F208" s="146" t="s">
        <v>360</v>
      </c>
      <c r="G208" s="187"/>
      <c r="H208" s="187"/>
      <c r="I208" s="147"/>
      <c r="J208" s="187"/>
      <c r="K208" s="187"/>
      <c r="L208" s="32"/>
      <c r="M208" s="148"/>
      <c r="N208" s="149"/>
      <c r="O208" s="52"/>
      <c r="P208" s="52"/>
      <c r="Q208" s="52"/>
      <c r="R208" s="52"/>
      <c r="S208" s="52"/>
      <c r="T208" s="53"/>
      <c r="U208" s="187"/>
      <c r="V208" s="187"/>
      <c r="W208" s="187"/>
      <c r="X208" s="187"/>
      <c r="Y208" s="187"/>
      <c r="Z208" s="187"/>
      <c r="AA208" s="187"/>
      <c r="AB208" s="187"/>
      <c r="AC208" s="187"/>
      <c r="AD208" s="187"/>
      <c r="AE208" s="187"/>
      <c r="AT208" s="16" t="s">
        <v>123</v>
      </c>
      <c r="AU208" s="16" t="s">
        <v>76</v>
      </c>
    </row>
    <row r="209" spans="1:65" s="2" customFormat="1">
      <c r="A209" s="187"/>
      <c r="B209" s="32"/>
      <c r="C209" s="187"/>
      <c r="D209" s="150" t="s">
        <v>125</v>
      </c>
      <c r="E209" s="187"/>
      <c r="F209" s="151" t="s">
        <v>361</v>
      </c>
      <c r="G209" s="187"/>
      <c r="H209" s="187"/>
      <c r="I209" s="147"/>
      <c r="J209" s="187"/>
      <c r="K209" s="187"/>
      <c r="L209" s="32"/>
      <c r="M209" s="148"/>
      <c r="N209" s="149"/>
      <c r="O209" s="52"/>
      <c r="P209" s="52"/>
      <c r="Q209" s="52"/>
      <c r="R209" s="52"/>
      <c r="S209" s="52"/>
      <c r="T209" s="53"/>
      <c r="U209" s="187"/>
      <c r="V209" s="187"/>
      <c r="W209" s="187"/>
      <c r="X209" s="187"/>
      <c r="Y209" s="187"/>
      <c r="Z209" s="187"/>
      <c r="AA209" s="187"/>
      <c r="AB209" s="187"/>
      <c r="AC209" s="187"/>
      <c r="AD209" s="187"/>
      <c r="AE209" s="187"/>
      <c r="AT209" s="16" t="s">
        <v>125</v>
      </c>
      <c r="AU209" s="16" t="s">
        <v>76</v>
      </c>
    </row>
    <row r="210" spans="1:65" s="2" customFormat="1" ht="16.5" customHeight="1">
      <c r="A210" s="187"/>
      <c r="B210" s="131"/>
      <c r="C210" s="132" t="s">
        <v>362</v>
      </c>
      <c r="D210" s="132" t="s">
        <v>116</v>
      </c>
      <c r="E210" s="133" t="s">
        <v>363</v>
      </c>
      <c r="F210" s="134" t="s">
        <v>364</v>
      </c>
      <c r="G210" s="135" t="s">
        <v>227</v>
      </c>
      <c r="H210" s="136">
        <v>1</v>
      </c>
      <c r="I210" s="137"/>
      <c r="J210" s="138">
        <f>ROUND(I210*H210,2)</f>
        <v>0</v>
      </c>
      <c r="K210" s="134" t="s">
        <v>120</v>
      </c>
      <c r="L210" s="32"/>
      <c r="M210" s="139" t="s">
        <v>3</v>
      </c>
      <c r="N210" s="140" t="s">
        <v>40</v>
      </c>
      <c r="O210" s="52"/>
      <c r="P210" s="141">
        <f>O210*H210</f>
        <v>0</v>
      </c>
      <c r="Q210" s="141">
        <v>0</v>
      </c>
      <c r="R210" s="141">
        <f>Q210*H210</f>
        <v>0</v>
      </c>
      <c r="S210" s="141">
        <v>2.2499999999999998E-3</v>
      </c>
      <c r="T210" s="142">
        <f>S210*H210</f>
        <v>2.2499999999999998E-3</v>
      </c>
      <c r="U210" s="187"/>
      <c r="V210" s="187"/>
      <c r="W210" s="187"/>
      <c r="X210" s="187"/>
      <c r="Y210" s="187"/>
      <c r="Z210" s="187"/>
      <c r="AA210" s="187"/>
      <c r="AB210" s="187"/>
      <c r="AC210" s="187"/>
      <c r="AD210" s="187"/>
      <c r="AE210" s="187"/>
      <c r="AR210" s="143" t="s">
        <v>207</v>
      </c>
      <c r="AT210" s="143" t="s">
        <v>116</v>
      </c>
      <c r="AU210" s="143" t="s">
        <v>76</v>
      </c>
      <c r="AY210" s="16" t="s">
        <v>113</v>
      </c>
      <c r="BE210" s="144">
        <f>IF(N210="základní",J210,0)</f>
        <v>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6" t="s">
        <v>74</v>
      </c>
      <c r="BK210" s="144">
        <f>ROUND(I210*H210,2)</f>
        <v>0</v>
      </c>
      <c r="BL210" s="16" t="s">
        <v>207</v>
      </c>
      <c r="BM210" s="143" t="s">
        <v>718</v>
      </c>
    </row>
    <row r="211" spans="1:65" s="2" customFormat="1">
      <c r="A211" s="187"/>
      <c r="B211" s="32"/>
      <c r="C211" s="187"/>
      <c r="D211" s="145" t="s">
        <v>123</v>
      </c>
      <c r="E211" s="187"/>
      <c r="F211" s="146" t="s">
        <v>366</v>
      </c>
      <c r="G211" s="187"/>
      <c r="H211" s="187"/>
      <c r="I211" s="147"/>
      <c r="J211" s="187"/>
      <c r="K211" s="187"/>
      <c r="L211" s="32"/>
      <c r="M211" s="148"/>
      <c r="N211" s="149"/>
      <c r="O211" s="52"/>
      <c r="P211" s="52"/>
      <c r="Q211" s="52"/>
      <c r="R211" s="52"/>
      <c r="S211" s="52"/>
      <c r="T211" s="53"/>
      <c r="U211" s="187"/>
      <c r="V211" s="187"/>
      <c r="W211" s="187"/>
      <c r="X211" s="187"/>
      <c r="Y211" s="187"/>
      <c r="Z211" s="187"/>
      <c r="AA211" s="187"/>
      <c r="AB211" s="187"/>
      <c r="AC211" s="187"/>
      <c r="AD211" s="187"/>
      <c r="AE211" s="187"/>
      <c r="AT211" s="16" t="s">
        <v>123</v>
      </c>
      <c r="AU211" s="16" t="s">
        <v>76</v>
      </c>
    </row>
    <row r="212" spans="1:65" s="2" customFormat="1">
      <c r="A212" s="187"/>
      <c r="B212" s="32"/>
      <c r="C212" s="187"/>
      <c r="D212" s="150" t="s">
        <v>125</v>
      </c>
      <c r="E212" s="187"/>
      <c r="F212" s="151" t="s">
        <v>367</v>
      </c>
      <c r="G212" s="187"/>
      <c r="H212" s="187"/>
      <c r="I212" s="147"/>
      <c r="J212" s="187"/>
      <c r="K212" s="187"/>
      <c r="L212" s="32"/>
      <c r="M212" s="148"/>
      <c r="N212" s="149"/>
      <c r="O212" s="52"/>
      <c r="P212" s="52"/>
      <c r="Q212" s="52"/>
      <c r="R212" s="52"/>
      <c r="S212" s="52"/>
      <c r="T212" s="53"/>
      <c r="U212" s="187"/>
      <c r="V212" s="187"/>
      <c r="W212" s="187"/>
      <c r="X212" s="187"/>
      <c r="Y212" s="187"/>
      <c r="Z212" s="187"/>
      <c r="AA212" s="187"/>
      <c r="AB212" s="187"/>
      <c r="AC212" s="187"/>
      <c r="AD212" s="187"/>
      <c r="AE212" s="187"/>
      <c r="AT212" s="16" t="s">
        <v>125</v>
      </c>
      <c r="AU212" s="16" t="s">
        <v>76</v>
      </c>
    </row>
    <row r="213" spans="1:65" s="2" customFormat="1" ht="21.75" customHeight="1">
      <c r="A213" s="187"/>
      <c r="B213" s="131"/>
      <c r="C213" s="132" t="s">
        <v>368</v>
      </c>
      <c r="D213" s="132" t="s">
        <v>116</v>
      </c>
      <c r="E213" s="133" t="s">
        <v>369</v>
      </c>
      <c r="F213" s="134" t="s">
        <v>370</v>
      </c>
      <c r="G213" s="135" t="s">
        <v>227</v>
      </c>
      <c r="H213" s="136">
        <v>1</v>
      </c>
      <c r="I213" s="137"/>
      <c r="J213" s="138">
        <f>ROUND(I213*H213,2)</f>
        <v>0</v>
      </c>
      <c r="K213" s="134" t="s">
        <v>120</v>
      </c>
      <c r="L213" s="32"/>
      <c r="M213" s="139" t="s">
        <v>3</v>
      </c>
      <c r="N213" s="140" t="s">
        <v>40</v>
      </c>
      <c r="O213" s="52"/>
      <c r="P213" s="141">
        <f>O213*H213</f>
        <v>0</v>
      </c>
      <c r="Q213" s="141">
        <v>0</v>
      </c>
      <c r="R213" s="141">
        <f>Q213*H213</f>
        <v>0</v>
      </c>
      <c r="S213" s="141">
        <v>5.1999999999999995E-4</v>
      </c>
      <c r="T213" s="142">
        <f>S213*H213</f>
        <v>5.1999999999999995E-4</v>
      </c>
      <c r="U213" s="187"/>
      <c r="V213" s="187"/>
      <c r="W213" s="187"/>
      <c r="X213" s="187"/>
      <c r="Y213" s="187"/>
      <c r="Z213" s="187"/>
      <c r="AA213" s="187"/>
      <c r="AB213" s="187"/>
      <c r="AC213" s="187"/>
      <c r="AD213" s="187"/>
      <c r="AE213" s="187"/>
      <c r="AR213" s="143" t="s">
        <v>207</v>
      </c>
      <c r="AT213" s="143" t="s">
        <v>116</v>
      </c>
      <c r="AU213" s="143" t="s">
        <v>76</v>
      </c>
      <c r="AY213" s="16" t="s">
        <v>113</v>
      </c>
      <c r="BE213" s="144">
        <f>IF(N213="základní",J213,0)</f>
        <v>0</v>
      </c>
      <c r="BF213" s="144">
        <f>IF(N213="snížená",J213,0)</f>
        <v>0</v>
      </c>
      <c r="BG213" s="144">
        <f>IF(N213="zákl. přenesená",J213,0)</f>
        <v>0</v>
      </c>
      <c r="BH213" s="144">
        <f>IF(N213="sníž. přenesená",J213,0)</f>
        <v>0</v>
      </c>
      <c r="BI213" s="144">
        <f>IF(N213="nulová",J213,0)</f>
        <v>0</v>
      </c>
      <c r="BJ213" s="16" t="s">
        <v>74</v>
      </c>
      <c r="BK213" s="144">
        <f>ROUND(I213*H213,2)</f>
        <v>0</v>
      </c>
      <c r="BL213" s="16" t="s">
        <v>207</v>
      </c>
      <c r="BM213" s="143" t="s">
        <v>371</v>
      </c>
    </row>
    <row r="214" spans="1:65" s="2" customFormat="1" ht="19.5">
      <c r="A214" s="187"/>
      <c r="B214" s="32"/>
      <c r="C214" s="187"/>
      <c r="D214" s="145" t="s">
        <v>123</v>
      </c>
      <c r="E214" s="187"/>
      <c r="F214" s="146" t="s">
        <v>372</v>
      </c>
      <c r="G214" s="187"/>
      <c r="H214" s="187"/>
      <c r="I214" s="147"/>
      <c r="J214" s="187"/>
      <c r="K214" s="187"/>
      <c r="L214" s="32"/>
      <c r="M214" s="148"/>
      <c r="N214" s="149"/>
      <c r="O214" s="52"/>
      <c r="P214" s="52"/>
      <c r="Q214" s="52"/>
      <c r="R214" s="52"/>
      <c r="S214" s="52"/>
      <c r="T214" s="53"/>
      <c r="U214" s="187"/>
      <c r="V214" s="187"/>
      <c r="W214" s="187"/>
      <c r="X214" s="187"/>
      <c r="Y214" s="187"/>
      <c r="Z214" s="187"/>
      <c r="AA214" s="187"/>
      <c r="AB214" s="187"/>
      <c r="AC214" s="187"/>
      <c r="AD214" s="187"/>
      <c r="AE214" s="187"/>
      <c r="AT214" s="16" t="s">
        <v>123</v>
      </c>
      <c r="AU214" s="16" t="s">
        <v>76</v>
      </c>
    </row>
    <row r="215" spans="1:65" s="2" customFormat="1">
      <c r="A215" s="187"/>
      <c r="B215" s="32"/>
      <c r="C215" s="187"/>
      <c r="D215" s="150" t="s">
        <v>125</v>
      </c>
      <c r="E215" s="187"/>
      <c r="F215" s="151" t="s">
        <v>373</v>
      </c>
      <c r="G215" s="187"/>
      <c r="H215" s="187"/>
      <c r="I215" s="147"/>
      <c r="J215" s="187"/>
      <c r="K215" s="187"/>
      <c r="L215" s="32"/>
      <c r="M215" s="148"/>
      <c r="N215" s="149"/>
      <c r="O215" s="52"/>
      <c r="P215" s="52"/>
      <c r="Q215" s="52"/>
      <c r="R215" s="52"/>
      <c r="S215" s="52"/>
      <c r="T215" s="53"/>
      <c r="U215" s="187"/>
      <c r="V215" s="187"/>
      <c r="W215" s="187"/>
      <c r="X215" s="187"/>
      <c r="Y215" s="187"/>
      <c r="Z215" s="187"/>
      <c r="AA215" s="187"/>
      <c r="AB215" s="187"/>
      <c r="AC215" s="187"/>
      <c r="AD215" s="187"/>
      <c r="AE215" s="187"/>
      <c r="AT215" s="16" t="s">
        <v>125</v>
      </c>
      <c r="AU215" s="16" t="s">
        <v>76</v>
      </c>
    </row>
    <row r="216" spans="1:65" s="2" customFormat="1" ht="24.2" customHeight="1">
      <c r="A216" s="187"/>
      <c r="B216" s="131"/>
      <c r="C216" s="132" t="s">
        <v>374</v>
      </c>
      <c r="D216" s="132" t="s">
        <v>116</v>
      </c>
      <c r="E216" s="133" t="s">
        <v>375</v>
      </c>
      <c r="F216" s="134" t="s">
        <v>376</v>
      </c>
      <c r="G216" s="135" t="s">
        <v>227</v>
      </c>
      <c r="H216" s="136">
        <v>1</v>
      </c>
      <c r="I216" s="137"/>
      <c r="J216" s="138">
        <f>ROUND(I216*H216,2)</f>
        <v>0</v>
      </c>
      <c r="K216" s="134" t="s">
        <v>120</v>
      </c>
      <c r="L216" s="32"/>
      <c r="M216" s="139" t="s">
        <v>3</v>
      </c>
      <c r="N216" s="140" t="s">
        <v>40</v>
      </c>
      <c r="O216" s="52"/>
      <c r="P216" s="141">
        <f>O216*H216</f>
        <v>0</v>
      </c>
      <c r="Q216" s="141">
        <v>1.3999999999999999E-4</v>
      </c>
      <c r="R216" s="141">
        <f>Q216*H216</f>
        <v>1.3999999999999999E-4</v>
      </c>
      <c r="S216" s="141">
        <v>0</v>
      </c>
      <c r="T216" s="142">
        <f>S216*H216</f>
        <v>0</v>
      </c>
      <c r="U216" s="187"/>
      <c r="V216" s="187"/>
      <c r="W216" s="187"/>
      <c r="X216" s="187"/>
      <c r="Y216" s="187"/>
      <c r="Z216" s="187"/>
      <c r="AA216" s="187"/>
      <c r="AB216" s="187"/>
      <c r="AC216" s="187"/>
      <c r="AD216" s="187"/>
      <c r="AE216" s="187"/>
      <c r="AR216" s="143" t="s">
        <v>207</v>
      </c>
      <c r="AT216" s="143" t="s">
        <v>116</v>
      </c>
      <c r="AU216" s="143" t="s">
        <v>76</v>
      </c>
      <c r="AY216" s="16" t="s">
        <v>113</v>
      </c>
      <c r="BE216" s="144">
        <f>IF(N216="základní",J216,0)</f>
        <v>0</v>
      </c>
      <c r="BF216" s="144">
        <f>IF(N216="snížená",J216,0)</f>
        <v>0</v>
      </c>
      <c r="BG216" s="144">
        <f>IF(N216="zákl. přenesená",J216,0)</f>
        <v>0</v>
      </c>
      <c r="BH216" s="144">
        <f>IF(N216="sníž. přenesená",J216,0)</f>
        <v>0</v>
      </c>
      <c r="BI216" s="144">
        <f>IF(N216="nulová",J216,0)</f>
        <v>0</v>
      </c>
      <c r="BJ216" s="16" t="s">
        <v>74</v>
      </c>
      <c r="BK216" s="144">
        <f>ROUND(I216*H216,2)</f>
        <v>0</v>
      </c>
      <c r="BL216" s="16" t="s">
        <v>207</v>
      </c>
      <c r="BM216" s="143" t="s">
        <v>377</v>
      </c>
    </row>
    <row r="217" spans="1:65" s="2" customFormat="1" ht="19.5">
      <c r="A217" s="187"/>
      <c r="B217" s="32"/>
      <c r="C217" s="187"/>
      <c r="D217" s="145" t="s">
        <v>123</v>
      </c>
      <c r="E217" s="187"/>
      <c r="F217" s="146" t="s">
        <v>378</v>
      </c>
      <c r="G217" s="187"/>
      <c r="H217" s="187"/>
      <c r="I217" s="147"/>
      <c r="J217" s="187"/>
      <c r="K217" s="187"/>
      <c r="L217" s="32"/>
      <c r="M217" s="148"/>
      <c r="N217" s="149"/>
      <c r="O217" s="52"/>
      <c r="P217" s="52"/>
      <c r="Q217" s="52"/>
      <c r="R217" s="52"/>
      <c r="S217" s="52"/>
      <c r="T217" s="53"/>
      <c r="U217" s="187"/>
      <c r="V217" s="187"/>
      <c r="W217" s="187"/>
      <c r="X217" s="187"/>
      <c r="Y217" s="187"/>
      <c r="Z217" s="187"/>
      <c r="AA217" s="187"/>
      <c r="AB217" s="187"/>
      <c r="AC217" s="187"/>
      <c r="AD217" s="187"/>
      <c r="AE217" s="187"/>
      <c r="AT217" s="16" t="s">
        <v>123</v>
      </c>
      <c r="AU217" s="16" t="s">
        <v>76</v>
      </c>
    </row>
    <row r="218" spans="1:65" s="2" customFormat="1">
      <c r="A218" s="187"/>
      <c r="B218" s="32"/>
      <c r="C218" s="187"/>
      <c r="D218" s="150" t="s">
        <v>125</v>
      </c>
      <c r="E218" s="187"/>
      <c r="F218" s="151" t="s">
        <v>379</v>
      </c>
      <c r="G218" s="187"/>
      <c r="H218" s="187"/>
      <c r="I218" s="147"/>
      <c r="J218" s="187"/>
      <c r="K218" s="187"/>
      <c r="L218" s="32"/>
      <c r="M218" s="148"/>
      <c r="N218" s="149"/>
      <c r="O218" s="52"/>
      <c r="P218" s="52"/>
      <c r="Q218" s="52"/>
      <c r="R218" s="52"/>
      <c r="S218" s="52"/>
      <c r="T218" s="53"/>
      <c r="U218" s="187"/>
      <c r="V218" s="187"/>
      <c r="W218" s="187"/>
      <c r="X218" s="187"/>
      <c r="Y218" s="187"/>
      <c r="Z218" s="187"/>
      <c r="AA218" s="187"/>
      <c r="AB218" s="187"/>
      <c r="AC218" s="187"/>
      <c r="AD218" s="187"/>
      <c r="AE218" s="187"/>
      <c r="AT218" s="16" t="s">
        <v>125</v>
      </c>
      <c r="AU218" s="16" t="s">
        <v>76</v>
      </c>
    </row>
    <row r="219" spans="1:65" s="2" customFormat="1" ht="16.5" customHeight="1">
      <c r="A219" s="187"/>
      <c r="B219" s="131"/>
      <c r="C219" s="160" t="s">
        <v>380</v>
      </c>
      <c r="D219" s="160" t="s">
        <v>381</v>
      </c>
      <c r="E219" s="161" t="s">
        <v>382</v>
      </c>
      <c r="F219" s="162" t="s">
        <v>383</v>
      </c>
      <c r="G219" s="163" t="s">
        <v>227</v>
      </c>
      <c r="H219" s="164">
        <v>1</v>
      </c>
      <c r="I219" s="165"/>
      <c r="J219" s="166">
        <f>ROUND(I219*H219,2)</f>
        <v>0</v>
      </c>
      <c r="K219" s="162" t="s">
        <v>120</v>
      </c>
      <c r="L219" s="167"/>
      <c r="M219" s="168" t="s">
        <v>3</v>
      </c>
      <c r="N219" s="169" t="s">
        <v>40</v>
      </c>
      <c r="O219" s="52"/>
      <c r="P219" s="141">
        <f>O219*H219</f>
        <v>0</v>
      </c>
      <c r="Q219" s="141">
        <v>1.8E-3</v>
      </c>
      <c r="R219" s="141">
        <f>Q219*H219</f>
        <v>1.8E-3</v>
      </c>
      <c r="S219" s="141">
        <v>0</v>
      </c>
      <c r="T219" s="142">
        <f>S219*H219</f>
        <v>0</v>
      </c>
      <c r="U219" s="187"/>
      <c r="V219" s="187"/>
      <c r="W219" s="187"/>
      <c r="X219" s="187"/>
      <c r="Y219" s="187"/>
      <c r="Z219" s="187"/>
      <c r="AA219" s="187"/>
      <c r="AB219" s="187"/>
      <c r="AC219" s="187"/>
      <c r="AD219" s="187"/>
      <c r="AE219" s="187"/>
      <c r="AR219" s="143" t="s">
        <v>323</v>
      </c>
      <c r="AT219" s="143" t="s">
        <v>381</v>
      </c>
      <c r="AU219" s="143" t="s">
        <v>76</v>
      </c>
      <c r="AY219" s="16" t="s">
        <v>113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6" t="s">
        <v>74</v>
      </c>
      <c r="BK219" s="144">
        <f>ROUND(I219*H219,2)</f>
        <v>0</v>
      </c>
      <c r="BL219" s="16" t="s">
        <v>207</v>
      </c>
      <c r="BM219" s="143" t="s">
        <v>384</v>
      </c>
    </row>
    <row r="220" spans="1:65" s="2" customFormat="1">
      <c r="A220" s="187"/>
      <c r="B220" s="32"/>
      <c r="C220" s="187"/>
      <c r="D220" s="145" t="s">
        <v>123</v>
      </c>
      <c r="E220" s="187"/>
      <c r="F220" s="146" t="s">
        <v>383</v>
      </c>
      <c r="G220" s="187"/>
      <c r="H220" s="187"/>
      <c r="I220" s="147"/>
      <c r="J220" s="187"/>
      <c r="K220" s="187"/>
      <c r="L220" s="32"/>
      <c r="M220" s="148"/>
      <c r="N220" s="149"/>
      <c r="O220" s="52"/>
      <c r="P220" s="52"/>
      <c r="Q220" s="52"/>
      <c r="R220" s="52"/>
      <c r="S220" s="52"/>
      <c r="T220" s="53"/>
      <c r="U220" s="187"/>
      <c r="V220" s="187"/>
      <c r="W220" s="187"/>
      <c r="X220" s="187"/>
      <c r="Y220" s="187"/>
      <c r="Z220" s="187"/>
      <c r="AA220" s="187"/>
      <c r="AB220" s="187"/>
      <c r="AC220" s="187"/>
      <c r="AD220" s="187"/>
      <c r="AE220" s="187"/>
      <c r="AT220" s="16" t="s">
        <v>123</v>
      </c>
      <c r="AU220" s="16" t="s">
        <v>76</v>
      </c>
    </row>
    <row r="221" spans="1:65" s="2" customFormat="1" ht="16.5" customHeight="1">
      <c r="A221" s="187"/>
      <c r="B221" s="131"/>
      <c r="C221" s="132" t="s">
        <v>385</v>
      </c>
      <c r="D221" s="132" t="s">
        <v>116</v>
      </c>
      <c r="E221" s="133" t="s">
        <v>386</v>
      </c>
      <c r="F221" s="134" t="s">
        <v>387</v>
      </c>
      <c r="G221" s="135" t="s">
        <v>227</v>
      </c>
      <c r="H221" s="136">
        <v>1</v>
      </c>
      <c r="I221" s="137"/>
      <c r="J221" s="138">
        <f>ROUND(I221*H221,2)</f>
        <v>0</v>
      </c>
      <c r="K221" s="134" t="s">
        <v>120</v>
      </c>
      <c r="L221" s="32"/>
      <c r="M221" s="139" t="s">
        <v>3</v>
      </c>
      <c r="N221" s="140" t="s">
        <v>40</v>
      </c>
      <c r="O221" s="52"/>
      <c r="P221" s="141">
        <f>O221*H221</f>
        <v>0</v>
      </c>
      <c r="Q221" s="141">
        <v>0</v>
      </c>
      <c r="R221" s="141">
        <f>Q221*H221</f>
        <v>0</v>
      </c>
      <c r="S221" s="141">
        <v>8.4999999999999995E-4</v>
      </c>
      <c r="T221" s="142">
        <f>S221*H221</f>
        <v>8.4999999999999995E-4</v>
      </c>
      <c r="U221" s="187"/>
      <c r="V221" s="187"/>
      <c r="W221" s="187"/>
      <c r="X221" s="187"/>
      <c r="Y221" s="187"/>
      <c r="Z221" s="187"/>
      <c r="AA221" s="187"/>
      <c r="AB221" s="187"/>
      <c r="AC221" s="187"/>
      <c r="AD221" s="187"/>
      <c r="AE221" s="187"/>
      <c r="AR221" s="143" t="s">
        <v>207</v>
      </c>
      <c r="AT221" s="143" t="s">
        <v>116</v>
      </c>
      <c r="AU221" s="143" t="s">
        <v>76</v>
      </c>
      <c r="AY221" s="16" t="s">
        <v>113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6" t="s">
        <v>74</v>
      </c>
      <c r="BK221" s="144">
        <f>ROUND(I221*H221,2)</f>
        <v>0</v>
      </c>
      <c r="BL221" s="16" t="s">
        <v>207</v>
      </c>
      <c r="BM221" s="143" t="s">
        <v>719</v>
      </c>
    </row>
    <row r="222" spans="1:65" s="2" customFormat="1" ht="19.5">
      <c r="A222" s="187"/>
      <c r="B222" s="32"/>
      <c r="C222" s="187"/>
      <c r="D222" s="145" t="s">
        <v>123</v>
      </c>
      <c r="E222" s="187"/>
      <c r="F222" s="146" t="s">
        <v>389</v>
      </c>
      <c r="G222" s="187"/>
      <c r="H222" s="187"/>
      <c r="I222" s="147"/>
      <c r="J222" s="187"/>
      <c r="K222" s="187"/>
      <c r="L222" s="32"/>
      <c r="M222" s="148"/>
      <c r="N222" s="149"/>
      <c r="O222" s="52"/>
      <c r="P222" s="52"/>
      <c r="Q222" s="52"/>
      <c r="R222" s="52"/>
      <c r="S222" s="52"/>
      <c r="T222" s="53"/>
      <c r="U222" s="187"/>
      <c r="V222" s="187"/>
      <c r="W222" s="187"/>
      <c r="X222" s="187"/>
      <c r="Y222" s="187"/>
      <c r="Z222" s="187"/>
      <c r="AA222" s="187"/>
      <c r="AB222" s="187"/>
      <c r="AC222" s="187"/>
      <c r="AD222" s="187"/>
      <c r="AE222" s="187"/>
      <c r="AT222" s="16" t="s">
        <v>123</v>
      </c>
      <c r="AU222" s="16" t="s">
        <v>76</v>
      </c>
    </row>
    <row r="223" spans="1:65" s="2" customFormat="1">
      <c r="A223" s="187"/>
      <c r="B223" s="32"/>
      <c r="C223" s="187"/>
      <c r="D223" s="150" t="s">
        <v>125</v>
      </c>
      <c r="E223" s="187"/>
      <c r="F223" s="151" t="s">
        <v>390</v>
      </c>
      <c r="G223" s="187"/>
      <c r="H223" s="187"/>
      <c r="I223" s="147"/>
      <c r="J223" s="187"/>
      <c r="K223" s="187"/>
      <c r="L223" s="32"/>
      <c r="M223" s="148"/>
      <c r="N223" s="149"/>
      <c r="O223" s="52"/>
      <c r="P223" s="52"/>
      <c r="Q223" s="52"/>
      <c r="R223" s="52"/>
      <c r="S223" s="52"/>
      <c r="T223" s="53"/>
      <c r="U223" s="187"/>
      <c r="V223" s="187"/>
      <c r="W223" s="187"/>
      <c r="X223" s="187"/>
      <c r="Y223" s="187"/>
      <c r="Z223" s="187"/>
      <c r="AA223" s="187"/>
      <c r="AB223" s="187"/>
      <c r="AC223" s="187"/>
      <c r="AD223" s="187"/>
      <c r="AE223" s="187"/>
      <c r="AT223" s="16" t="s">
        <v>125</v>
      </c>
      <c r="AU223" s="16" t="s">
        <v>76</v>
      </c>
    </row>
    <row r="224" spans="1:65" s="2" customFormat="1" ht="24.2" customHeight="1">
      <c r="A224" s="187"/>
      <c r="B224" s="131"/>
      <c r="C224" s="132" t="s">
        <v>391</v>
      </c>
      <c r="D224" s="132" t="s">
        <v>116</v>
      </c>
      <c r="E224" s="133" t="s">
        <v>392</v>
      </c>
      <c r="F224" s="134" t="s">
        <v>393</v>
      </c>
      <c r="G224" s="135" t="s">
        <v>172</v>
      </c>
      <c r="H224" s="136">
        <v>2.1999999999999999E-2</v>
      </c>
      <c r="I224" s="137"/>
      <c r="J224" s="138">
        <f>ROUND(I224*H224,2)</f>
        <v>0</v>
      </c>
      <c r="K224" s="134" t="s">
        <v>120</v>
      </c>
      <c r="L224" s="32"/>
      <c r="M224" s="139" t="s">
        <v>3</v>
      </c>
      <c r="N224" s="140" t="s">
        <v>40</v>
      </c>
      <c r="O224" s="52"/>
      <c r="P224" s="141">
        <f>O224*H224</f>
        <v>0</v>
      </c>
      <c r="Q224" s="141">
        <v>0</v>
      </c>
      <c r="R224" s="141">
        <f>Q224*H224</f>
        <v>0</v>
      </c>
      <c r="S224" s="141">
        <v>0</v>
      </c>
      <c r="T224" s="142">
        <f>S224*H224</f>
        <v>0</v>
      </c>
      <c r="U224" s="187"/>
      <c r="V224" s="187"/>
      <c r="W224" s="187"/>
      <c r="X224" s="187"/>
      <c r="Y224" s="187"/>
      <c r="Z224" s="187"/>
      <c r="AA224" s="187"/>
      <c r="AB224" s="187"/>
      <c r="AC224" s="187"/>
      <c r="AD224" s="187"/>
      <c r="AE224" s="187"/>
      <c r="AR224" s="143" t="s">
        <v>207</v>
      </c>
      <c r="AT224" s="143" t="s">
        <v>116</v>
      </c>
      <c r="AU224" s="143" t="s">
        <v>76</v>
      </c>
      <c r="AY224" s="16" t="s">
        <v>113</v>
      </c>
      <c r="BE224" s="144">
        <f>IF(N224="základní",J224,0)</f>
        <v>0</v>
      </c>
      <c r="BF224" s="144">
        <f>IF(N224="snížená",J224,0)</f>
        <v>0</v>
      </c>
      <c r="BG224" s="144">
        <f>IF(N224="zákl. přenesená",J224,0)</f>
        <v>0</v>
      </c>
      <c r="BH224" s="144">
        <f>IF(N224="sníž. přenesená",J224,0)</f>
        <v>0</v>
      </c>
      <c r="BI224" s="144">
        <f>IF(N224="nulová",J224,0)</f>
        <v>0</v>
      </c>
      <c r="BJ224" s="16" t="s">
        <v>74</v>
      </c>
      <c r="BK224" s="144">
        <f>ROUND(I224*H224,2)</f>
        <v>0</v>
      </c>
      <c r="BL224" s="16" t="s">
        <v>207</v>
      </c>
      <c r="BM224" s="143" t="s">
        <v>720</v>
      </c>
    </row>
    <row r="225" spans="1:65" s="2" customFormat="1" ht="29.25">
      <c r="A225" s="187"/>
      <c r="B225" s="32"/>
      <c r="C225" s="187"/>
      <c r="D225" s="145" t="s">
        <v>123</v>
      </c>
      <c r="E225" s="187"/>
      <c r="F225" s="146" t="s">
        <v>395</v>
      </c>
      <c r="G225" s="187"/>
      <c r="H225" s="187"/>
      <c r="I225" s="147"/>
      <c r="J225" s="187"/>
      <c r="K225" s="187"/>
      <c r="L225" s="32"/>
      <c r="M225" s="148"/>
      <c r="N225" s="149"/>
      <c r="O225" s="52"/>
      <c r="P225" s="52"/>
      <c r="Q225" s="52"/>
      <c r="R225" s="52"/>
      <c r="S225" s="52"/>
      <c r="T225" s="53"/>
      <c r="U225" s="187"/>
      <c r="V225" s="187"/>
      <c r="W225" s="187"/>
      <c r="X225" s="187"/>
      <c r="Y225" s="187"/>
      <c r="Z225" s="187"/>
      <c r="AA225" s="187"/>
      <c r="AB225" s="187"/>
      <c r="AC225" s="187"/>
      <c r="AD225" s="187"/>
      <c r="AE225" s="187"/>
      <c r="AT225" s="16" t="s">
        <v>123</v>
      </c>
      <c r="AU225" s="16" t="s">
        <v>76</v>
      </c>
    </row>
    <row r="226" spans="1:65" s="2" customFormat="1">
      <c r="A226" s="187"/>
      <c r="B226" s="32"/>
      <c r="C226" s="187"/>
      <c r="D226" s="150" t="s">
        <v>125</v>
      </c>
      <c r="E226" s="187"/>
      <c r="F226" s="151" t="s">
        <v>396</v>
      </c>
      <c r="G226" s="187"/>
      <c r="H226" s="187"/>
      <c r="I226" s="147"/>
      <c r="J226" s="187"/>
      <c r="K226" s="187"/>
      <c r="L226" s="32"/>
      <c r="M226" s="148"/>
      <c r="N226" s="149"/>
      <c r="O226" s="52"/>
      <c r="P226" s="52"/>
      <c r="Q226" s="52"/>
      <c r="R226" s="52"/>
      <c r="S226" s="52"/>
      <c r="T226" s="53"/>
      <c r="U226" s="187"/>
      <c r="V226" s="187"/>
      <c r="W226" s="187"/>
      <c r="X226" s="187"/>
      <c r="Y226" s="187"/>
      <c r="Z226" s="187"/>
      <c r="AA226" s="187"/>
      <c r="AB226" s="187"/>
      <c r="AC226" s="187"/>
      <c r="AD226" s="187"/>
      <c r="AE226" s="187"/>
      <c r="AT226" s="16" t="s">
        <v>125</v>
      </c>
      <c r="AU226" s="16" t="s">
        <v>76</v>
      </c>
    </row>
    <row r="227" spans="1:65" s="2" customFormat="1" ht="33" customHeight="1">
      <c r="A227" s="187"/>
      <c r="B227" s="131"/>
      <c r="C227" s="132" t="s">
        <v>397</v>
      </c>
      <c r="D227" s="132" t="s">
        <v>116</v>
      </c>
      <c r="E227" s="133" t="s">
        <v>398</v>
      </c>
      <c r="F227" s="134" t="s">
        <v>399</v>
      </c>
      <c r="G227" s="135" t="s">
        <v>172</v>
      </c>
      <c r="H227" s="136">
        <v>2.1999999999999999E-2</v>
      </c>
      <c r="I227" s="137"/>
      <c r="J227" s="138">
        <f>ROUND(I227*H227,2)</f>
        <v>0</v>
      </c>
      <c r="K227" s="134" t="s">
        <v>120</v>
      </c>
      <c r="L227" s="32"/>
      <c r="M227" s="139" t="s">
        <v>3</v>
      </c>
      <c r="N227" s="140" t="s">
        <v>40</v>
      </c>
      <c r="O227" s="52"/>
      <c r="P227" s="141">
        <f>O227*H227</f>
        <v>0</v>
      </c>
      <c r="Q227" s="141">
        <v>0</v>
      </c>
      <c r="R227" s="141">
        <f>Q227*H227</f>
        <v>0</v>
      </c>
      <c r="S227" s="141">
        <v>0</v>
      </c>
      <c r="T227" s="142">
        <f>S227*H227</f>
        <v>0</v>
      </c>
      <c r="U227" s="187"/>
      <c r="V227" s="187"/>
      <c r="W227" s="187"/>
      <c r="X227" s="187"/>
      <c r="Y227" s="187"/>
      <c r="Z227" s="187"/>
      <c r="AA227" s="187"/>
      <c r="AB227" s="187"/>
      <c r="AC227" s="187"/>
      <c r="AD227" s="187"/>
      <c r="AE227" s="187"/>
      <c r="AR227" s="143" t="s">
        <v>207</v>
      </c>
      <c r="AT227" s="143" t="s">
        <v>116</v>
      </c>
      <c r="AU227" s="143" t="s">
        <v>76</v>
      </c>
      <c r="AY227" s="16" t="s">
        <v>113</v>
      </c>
      <c r="BE227" s="144">
        <f>IF(N227="základní",J227,0)</f>
        <v>0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6" t="s">
        <v>74</v>
      </c>
      <c r="BK227" s="144">
        <f>ROUND(I227*H227,2)</f>
        <v>0</v>
      </c>
      <c r="BL227" s="16" t="s">
        <v>207</v>
      </c>
      <c r="BM227" s="143" t="s">
        <v>721</v>
      </c>
    </row>
    <row r="228" spans="1:65" s="2" customFormat="1" ht="48.75">
      <c r="A228" s="187"/>
      <c r="B228" s="32"/>
      <c r="C228" s="187"/>
      <c r="D228" s="145" t="s">
        <v>123</v>
      </c>
      <c r="E228" s="187"/>
      <c r="F228" s="146" t="s">
        <v>401</v>
      </c>
      <c r="G228" s="187"/>
      <c r="H228" s="187"/>
      <c r="I228" s="147"/>
      <c r="J228" s="187"/>
      <c r="K228" s="187"/>
      <c r="L228" s="32"/>
      <c r="M228" s="148"/>
      <c r="N228" s="149"/>
      <c r="O228" s="52"/>
      <c r="P228" s="52"/>
      <c r="Q228" s="52"/>
      <c r="R228" s="52"/>
      <c r="S228" s="52"/>
      <c r="T228" s="53"/>
      <c r="U228" s="187"/>
      <c r="V228" s="187"/>
      <c r="W228" s="187"/>
      <c r="X228" s="187"/>
      <c r="Y228" s="187"/>
      <c r="Z228" s="187"/>
      <c r="AA228" s="187"/>
      <c r="AB228" s="187"/>
      <c r="AC228" s="187"/>
      <c r="AD228" s="187"/>
      <c r="AE228" s="187"/>
      <c r="AT228" s="16" t="s">
        <v>123</v>
      </c>
      <c r="AU228" s="16" t="s">
        <v>76</v>
      </c>
    </row>
    <row r="229" spans="1:65" s="2" customFormat="1">
      <c r="A229" s="187"/>
      <c r="B229" s="32"/>
      <c r="C229" s="187"/>
      <c r="D229" s="150" t="s">
        <v>125</v>
      </c>
      <c r="E229" s="187"/>
      <c r="F229" s="151" t="s">
        <v>402</v>
      </c>
      <c r="G229" s="187"/>
      <c r="H229" s="187"/>
      <c r="I229" s="147"/>
      <c r="J229" s="187"/>
      <c r="K229" s="187"/>
      <c r="L229" s="32"/>
      <c r="M229" s="148"/>
      <c r="N229" s="149"/>
      <c r="O229" s="52"/>
      <c r="P229" s="52"/>
      <c r="Q229" s="52"/>
      <c r="R229" s="52"/>
      <c r="S229" s="52"/>
      <c r="T229" s="53"/>
      <c r="U229" s="187"/>
      <c r="V229" s="187"/>
      <c r="W229" s="187"/>
      <c r="X229" s="187"/>
      <c r="Y229" s="187"/>
      <c r="Z229" s="187"/>
      <c r="AA229" s="187"/>
      <c r="AB229" s="187"/>
      <c r="AC229" s="187"/>
      <c r="AD229" s="187"/>
      <c r="AE229" s="187"/>
      <c r="AT229" s="16" t="s">
        <v>125</v>
      </c>
      <c r="AU229" s="16" t="s">
        <v>76</v>
      </c>
    </row>
    <row r="230" spans="1:65" s="12" customFormat="1" ht="22.9" customHeight="1">
      <c r="B230" s="118"/>
      <c r="D230" s="119" t="s">
        <v>68</v>
      </c>
      <c r="E230" s="129" t="s">
        <v>403</v>
      </c>
      <c r="F230" s="129" t="s">
        <v>404</v>
      </c>
      <c r="I230" s="121"/>
      <c r="J230" s="130">
        <f>BK230</f>
        <v>0</v>
      </c>
      <c r="L230" s="118"/>
      <c r="M230" s="123"/>
      <c r="N230" s="124"/>
      <c r="O230" s="124"/>
      <c r="P230" s="125">
        <f>SUM(P231:P234)</f>
        <v>0</v>
      </c>
      <c r="Q230" s="124"/>
      <c r="R230" s="125">
        <f>SUM(R231:R234)</f>
        <v>0</v>
      </c>
      <c r="S230" s="124"/>
      <c r="T230" s="126">
        <f>SUM(T231:T234)</f>
        <v>0</v>
      </c>
      <c r="AR230" s="119" t="s">
        <v>76</v>
      </c>
      <c r="AT230" s="127" t="s">
        <v>68</v>
      </c>
      <c r="AU230" s="127" t="s">
        <v>74</v>
      </c>
      <c r="AY230" s="119" t="s">
        <v>113</v>
      </c>
      <c r="BK230" s="128">
        <f>SUM(BK231:BK234)</f>
        <v>0</v>
      </c>
    </row>
    <row r="231" spans="1:65" s="2" customFormat="1" ht="16.5" customHeight="1">
      <c r="A231" s="187"/>
      <c r="B231" s="131"/>
      <c r="C231" s="132" t="s">
        <v>405</v>
      </c>
      <c r="D231" s="132" t="s">
        <v>116</v>
      </c>
      <c r="E231" s="133" t="s">
        <v>406</v>
      </c>
      <c r="F231" s="134" t="s">
        <v>407</v>
      </c>
      <c r="G231" s="135" t="s">
        <v>408</v>
      </c>
      <c r="H231" s="136">
        <v>1</v>
      </c>
      <c r="I231" s="137"/>
      <c r="J231" s="138">
        <f>ROUND(I231*H231,2)</f>
        <v>0</v>
      </c>
      <c r="K231" s="134" t="s">
        <v>3</v>
      </c>
      <c r="L231" s="32"/>
      <c r="M231" s="139" t="s">
        <v>3</v>
      </c>
      <c r="N231" s="140" t="s">
        <v>40</v>
      </c>
      <c r="O231" s="52"/>
      <c r="P231" s="141">
        <f>O231*H231</f>
        <v>0</v>
      </c>
      <c r="Q231" s="141">
        <v>0</v>
      </c>
      <c r="R231" s="141">
        <f>Q231*H231</f>
        <v>0</v>
      </c>
      <c r="S231" s="141">
        <v>0</v>
      </c>
      <c r="T231" s="142">
        <f>S231*H231</f>
        <v>0</v>
      </c>
      <c r="U231" s="187"/>
      <c r="V231" s="187"/>
      <c r="W231" s="187"/>
      <c r="X231" s="187"/>
      <c r="Y231" s="187"/>
      <c r="Z231" s="187"/>
      <c r="AA231" s="187"/>
      <c r="AB231" s="187"/>
      <c r="AC231" s="187"/>
      <c r="AD231" s="187"/>
      <c r="AE231" s="187"/>
      <c r="AR231" s="143" t="s">
        <v>207</v>
      </c>
      <c r="AT231" s="143" t="s">
        <v>116</v>
      </c>
      <c r="AU231" s="143" t="s">
        <v>76</v>
      </c>
      <c r="AY231" s="16" t="s">
        <v>113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6" t="s">
        <v>74</v>
      </c>
      <c r="BK231" s="144">
        <f>ROUND(I231*H231,2)</f>
        <v>0</v>
      </c>
      <c r="BL231" s="16" t="s">
        <v>207</v>
      </c>
      <c r="BM231" s="143" t="s">
        <v>409</v>
      </c>
    </row>
    <row r="232" spans="1:65" s="2" customFormat="1">
      <c r="A232" s="187"/>
      <c r="B232" s="32"/>
      <c r="C232" s="187"/>
      <c r="D232" s="145" t="s">
        <v>123</v>
      </c>
      <c r="E232" s="187"/>
      <c r="F232" s="146" t="s">
        <v>407</v>
      </c>
      <c r="G232" s="187"/>
      <c r="H232" s="187"/>
      <c r="I232" s="147"/>
      <c r="J232" s="187"/>
      <c r="K232" s="187"/>
      <c r="L232" s="32"/>
      <c r="M232" s="148"/>
      <c r="N232" s="149"/>
      <c r="O232" s="52"/>
      <c r="P232" s="52"/>
      <c r="Q232" s="52"/>
      <c r="R232" s="52"/>
      <c r="S232" s="52"/>
      <c r="T232" s="53"/>
      <c r="U232" s="187"/>
      <c r="V232" s="187"/>
      <c r="W232" s="187"/>
      <c r="X232" s="187"/>
      <c r="Y232" s="187"/>
      <c r="Z232" s="187"/>
      <c r="AA232" s="187"/>
      <c r="AB232" s="187"/>
      <c r="AC232" s="187"/>
      <c r="AD232" s="187"/>
      <c r="AE232" s="187"/>
      <c r="AT232" s="16" t="s">
        <v>123</v>
      </c>
      <c r="AU232" s="16" t="s">
        <v>76</v>
      </c>
    </row>
    <row r="233" spans="1:65" s="2" customFormat="1" ht="24.2" customHeight="1">
      <c r="A233" s="187"/>
      <c r="B233" s="131"/>
      <c r="C233" s="132" t="s">
        <v>410</v>
      </c>
      <c r="D233" s="132" t="s">
        <v>116</v>
      </c>
      <c r="E233" s="133" t="s">
        <v>411</v>
      </c>
      <c r="F233" s="134" t="s">
        <v>412</v>
      </c>
      <c r="G233" s="135" t="s">
        <v>227</v>
      </c>
      <c r="H233" s="136">
        <v>2</v>
      </c>
      <c r="I233" s="137"/>
      <c r="J233" s="138">
        <f>ROUND(I233*H233,2)</f>
        <v>0</v>
      </c>
      <c r="K233" s="134" t="s">
        <v>3</v>
      </c>
      <c r="L233" s="32"/>
      <c r="M233" s="139" t="s">
        <v>3</v>
      </c>
      <c r="N233" s="140" t="s">
        <v>40</v>
      </c>
      <c r="O233" s="52"/>
      <c r="P233" s="141">
        <f>O233*H233</f>
        <v>0</v>
      </c>
      <c r="Q233" s="141">
        <v>0</v>
      </c>
      <c r="R233" s="141">
        <f>Q233*H233</f>
        <v>0</v>
      </c>
      <c r="S233" s="141">
        <v>0</v>
      </c>
      <c r="T233" s="142">
        <f>S233*H233</f>
        <v>0</v>
      </c>
      <c r="U233" s="187"/>
      <c r="V233" s="187"/>
      <c r="W233" s="187"/>
      <c r="X233" s="187"/>
      <c r="Y233" s="187"/>
      <c r="Z233" s="187"/>
      <c r="AA233" s="187"/>
      <c r="AB233" s="187"/>
      <c r="AC233" s="187"/>
      <c r="AD233" s="187"/>
      <c r="AE233" s="187"/>
      <c r="AR233" s="143" t="s">
        <v>207</v>
      </c>
      <c r="AT233" s="143" t="s">
        <v>116</v>
      </c>
      <c r="AU233" s="143" t="s">
        <v>76</v>
      </c>
      <c r="AY233" s="16" t="s">
        <v>113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6" t="s">
        <v>74</v>
      </c>
      <c r="BK233" s="144">
        <f>ROUND(I233*H233,2)</f>
        <v>0</v>
      </c>
      <c r="BL233" s="16" t="s">
        <v>207</v>
      </c>
      <c r="BM233" s="143" t="s">
        <v>413</v>
      </c>
    </row>
    <row r="234" spans="1:65" s="2" customFormat="1" ht="19.5">
      <c r="A234" s="187"/>
      <c r="B234" s="32"/>
      <c r="C234" s="187"/>
      <c r="D234" s="145" t="s">
        <v>123</v>
      </c>
      <c r="E234" s="187"/>
      <c r="F234" s="146" t="s">
        <v>412</v>
      </c>
      <c r="G234" s="187"/>
      <c r="H234" s="187"/>
      <c r="I234" s="147"/>
      <c r="J234" s="187"/>
      <c r="K234" s="187"/>
      <c r="L234" s="32"/>
      <c r="M234" s="148"/>
      <c r="N234" s="149"/>
      <c r="O234" s="52"/>
      <c r="P234" s="52"/>
      <c r="Q234" s="52"/>
      <c r="R234" s="52"/>
      <c r="S234" s="52"/>
      <c r="T234" s="53"/>
      <c r="U234" s="187"/>
      <c r="V234" s="187"/>
      <c r="W234" s="187"/>
      <c r="X234" s="187"/>
      <c r="Y234" s="187"/>
      <c r="Z234" s="187"/>
      <c r="AA234" s="187"/>
      <c r="AB234" s="187"/>
      <c r="AC234" s="187"/>
      <c r="AD234" s="187"/>
      <c r="AE234" s="187"/>
      <c r="AT234" s="16" t="s">
        <v>123</v>
      </c>
      <c r="AU234" s="16" t="s">
        <v>76</v>
      </c>
    </row>
    <row r="235" spans="1:65" s="12" customFormat="1" ht="22.9" customHeight="1">
      <c r="B235" s="118"/>
      <c r="D235" s="119" t="s">
        <v>68</v>
      </c>
      <c r="E235" s="129" t="s">
        <v>414</v>
      </c>
      <c r="F235" s="129" t="s">
        <v>415</v>
      </c>
      <c r="I235" s="121"/>
      <c r="J235" s="130">
        <f>BK235</f>
        <v>0</v>
      </c>
      <c r="L235" s="118"/>
      <c r="M235" s="123"/>
      <c r="N235" s="124"/>
      <c r="O235" s="124"/>
      <c r="P235" s="125">
        <f>SUM(P236:P249)</f>
        <v>0</v>
      </c>
      <c r="Q235" s="124"/>
      <c r="R235" s="125">
        <f>SUM(R236:R249)</f>
        <v>3.3E-3</v>
      </c>
      <c r="S235" s="124"/>
      <c r="T235" s="126">
        <f>SUM(T236:T249)</f>
        <v>5.0000000000000002E-5</v>
      </c>
      <c r="AR235" s="119" t="s">
        <v>76</v>
      </c>
      <c r="AT235" s="127" t="s">
        <v>68</v>
      </c>
      <c r="AU235" s="127" t="s">
        <v>74</v>
      </c>
      <c r="AY235" s="119" t="s">
        <v>113</v>
      </c>
      <c r="BK235" s="128">
        <f>SUM(BK236:BK249)</f>
        <v>0</v>
      </c>
    </row>
    <row r="236" spans="1:65" s="2" customFormat="1" ht="16.5" customHeight="1">
      <c r="A236" s="187"/>
      <c r="B236" s="131"/>
      <c r="C236" s="132" t="s">
        <v>416</v>
      </c>
      <c r="D236" s="132" t="s">
        <v>116</v>
      </c>
      <c r="E236" s="133" t="s">
        <v>417</v>
      </c>
      <c r="F236" s="134" t="s">
        <v>418</v>
      </c>
      <c r="G236" s="135" t="s">
        <v>227</v>
      </c>
      <c r="H236" s="136">
        <v>3</v>
      </c>
      <c r="I236" s="137"/>
      <c r="J236" s="138">
        <f>ROUND(I236*H236,2)</f>
        <v>0</v>
      </c>
      <c r="K236" s="134" t="s">
        <v>120</v>
      </c>
      <c r="L236" s="32"/>
      <c r="M236" s="139" t="s">
        <v>3</v>
      </c>
      <c r="N236" s="140" t="s">
        <v>40</v>
      </c>
      <c r="O236" s="52"/>
      <c r="P236" s="141">
        <f>O236*H236</f>
        <v>0</v>
      </c>
      <c r="Q236" s="141">
        <v>0</v>
      </c>
      <c r="R236" s="141">
        <f>Q236*H236</f>
        <v>0</v>
      </c>
      <c r="S236" s="141">
        <v>0</v>
      </c>
      <c r="T236" s="142">
        <f>S236*H236</f>
        <v>0</v>
      </c>
      <c r="U236" s="187"/>
      <c r="V236" s="187"/>
      <c r="W236" s="187"/>
      <c r="X236" s="187"/>
      <c r="Y236" s="187"/>
      <c r="Z236" s="187"/>
      <c r="AA236" s="187"/>
      <c r="AB236" s="187"/>
      <c r="AC236" s="187"/>
      <c r="AD236" s="187"/>
      <c r="AE236" s="187"/>
      <c r="AR236" s="143" t="s">
        <v>207</v>
      </c>
      <c r="AT236" s="143" t="s">
        <v>116</v>
      </c>
      <c r="AU236" s="143" t="s">
        <v>76</v>
      </c>
      <c r="AY236" s="16" t="s">
        <v>113</v>
      </c>
      <c r="BE236" s="144">
        <f>IF(N236="základní",J236,0)</f>
        <v>0</v>
      </c>
      <c r="BF236" s="144">
        <f>IF(N236="snížená",J236,0)</f>
        <v>0</v>
      </c>
      <c r="BG236" s="144">
        <f>IF(N236="zákl. přenesená",J236,0)</f>
        <v>0</v>
      </c>
      <c r="BH236" s="144">
        <f>IF(N236="sníž. přenesená",J236,0)</f>
        <v>0</v>
      </c>
      <c r="BI236" s="144">
        <f>IF(N236="nulová",J236,0)</f>
        <v>0</v>
      </c>
      <c r="BJ236" s="16" t="s">
        <v>74</v>
      </c>
      <c r="BK236" s="144">
        <f>ROUND(I236*H236,2)</f>
        <v>0</v>
      </c>
      <c r="BL236" s="16" t="s">
        <v>207</v>
      </c>
      <c r="BM236" s="143" t="s">
        <v>419</v>
      </c>
    </row>
    <row r="237" spans="1:65" s="2" customFormat="1" ht="19.5">
      <c r="A237" s="187"/>
      <c r="B237" s="32"/>
      <c r="C237" s="187"/>
      <c r="D237" s="145" t="s">
        <v>123</v>
      </c>
      <c r="E237" s="187"/>
      <c r="F237" s="146" t="s">
        <v>420</v>
      </c>
      <c r="G237" s="187"/>
      <c r="H237" s="187"/>
      <c r="I237" s="147"/>
      <c r="J237" s="187"/>
      <c r="K237" s="187"/>
      <c r="L237" s="32"/>
      <c r="M237" s="148"/>
      <c r="N237" s="149"/>
      <c r="O237" s="52"/>
      <c r="P237" s="52"/>
      <c r="Q237" s="52"/>
      <c r="R237" s="52"/>
      <c r="S237" s="52"/>
      <c r="T237" s="53"/>
      <c r="U237" s="187"/>
      <c r="V237" s="187"/>
      <c r="W237" s="187"/>
      <c r="X237" s="187"/>
      <c r="Y237" s="187"/>
      <c r="Z237" s="187"/>
      <c r="AA237" s="187"/>
      <c r="AB237" s="187"/>
      <c r="AC237" s="187"/>
      <c r="AD237" s="187"/>
      <c r="AE237" s="187"/>
      <c r="AT237" s="16" t="s">
        <v>123</v>
      </c>
      <c r="AU237" s="16" t="s">
        <v>76</v>
      </c>
    </row>
    <row r="238" spans="1:65" s="2" customFormat="1">
      <c r="A238" s="187"/>
      <c r="B238" s="32"/>
      <c r="C238" s="187"/>
      <c r="D238" s="150" t="s">
        <v>125</v>
      </c>
      <c r="E238" s="187"/>
      <c r="F238" s="151" t="s">
        <v>421</v>
      </c>
      <c r="G238" s="187"/>
      <c r="H238" s="187"/>
      <c r="I238" s="147"/>
      <c r="J238" s="187"/>
      <c r="K238" s="187"/>
      <c r="L238" s="32"/>
      <c r="M238" s="148"/>
      <c r="N238" s="149"/>
      <c r="O238" s="52"/>
      <c r="P238" s="52"/>
      <c r="Q238" s="52"/>
      <c r="R238" s="52"/>
      <c r="S238" s="52"/>
      <c r="T238" s="53"/>
      <c r="U238" s="187"/>
      <c r="V238" s="187"/>
      <c r="W238" s="187"/>
      <c r="X238" s="187"/>
      <c r="Y238" s="187"/>
      <c r="Z238" s="187"/>
      <c r="AA238" s="187"/>
      <c r="AB238" s="187"/>
      <c r="AC238" s="187"/>
      <c r="AD238" s="187"/>
      <c r="AE238" s="187"/>
      <c r="AT238" s="16" t="s">
        <v>125</v>
      </c>
      <c r="AU238" s="16" t="s">
        <v>76</v>
      </c>
    </row>
    <row r="239" spans="1:65" s="2" customFormat="1" ht="24.2" customHeight="1">
      <c r="A239" s="187"/>
      <c r="B239" s="131"/>
      <c r="C239" s="160" t="s">
        <v>422</v>
      </c>
      <c r="D239" s="160" t="s">
        <v>381</v>
      </c>
      <c r="E239" s="161" t="s">
        <v>423</v>
      </c>
      <c r="F239" s="162" t="s">
        <v>424</v>
      </c>
      <c r="G239" s="163" t="s">
        <v>227</v>
      </c>
      <c r="H239" s="164">
        <v>3</v>
      </c>
      <c r="I239" s="165"/>
      <c r="J239" s="166">
        <f>ROUND(I239*H239,2)</f>
        <v>0</v>
      </c>
      <c r="K239" s="162" t="s">
        <v>120</v>
      </c>
      <c r="L239" s="167"/>
      <c r="M239" s="168" t="s">
        <v>3</v>
      </c>
      <c r="N239" s="169" t="s">
        <v>40</v>
      </c>
      <c r="O239" s="52"/>
      <c r="P239" s="141">
        <f>O239*H239</f>
        <v>0</v>
      </c>
      <c r="Q239" s="141">
        <v>1.1000000000000001E-3</v>
      </c>
      <c r="R239" s="141">
        <f>Q239*H239</f>
        <v>3.3E-3</v>
      </c>
      <c r="S239" s="141">
        <v>0</v>
      </c>
      <c r="T239" s="142">
        <f>S239*H239</f>
        <v>0</v>
      </c>
      <c r="U239" s="187"/>
      <c r="V239" s="187"/>
      <c r="W239" s="187"/>
      <c r="X239" s="187"/>
      <c r="Y239" s="187"/>
      <c r="Z239" s="187"/>
      <c r="AA239" s="187"/>
      <c r="AB239" s="187"/>
      <c r="AC239" s="187"/>
      <c r="AD239" s="187"/>
      <c r="AE239" s="187"/>
      <c r="AR239" s="143" t="s">
        <v>323</v>
      </c>
      <c r="AT239" s="143" t="s">
        <v>381</v>
      </c>
      <c r="AU239" s="143" t="s">
        <v>76</v>
      </c>
      <c r="AY239" s="16" t="s">
        <v>113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6" t="s">
        <v>74</v>
      </c>
      <c r="BK239" s="144">
        <f>ROUND(I239*H239,2)</f>
        <v>0</v>
      </c>
      <c r="BL239" s="16" t="s">
        <v>207</v>
      </c>
      <c r="BM239" s="143" t="s">
        <v>425</v>
      </c>
    </row>
    <row r="240" spans="1:65" s="2" customFormat="1" ht="19.5">
      <c r="A240" s="187"/>
      <c r="B240" s="32"/>
      <c r="C240" s="187"/>
      <c r="D240" s="145" t="s">
        <v>123</v>
      </c>
      <c r="E240" s="187"/>
      <c r="F240" s="146" t="s">
        <v>424</v>
      </c>
      <c r="G240" s="187"/>
      <c r="H240" s="187"/>
      <c r="I240" s="147"/>
      <c r="J240" s="187"/>
      <c r="K240" s="187"/>
      <c r="L240" s="32"/>
      <c r="M240" s="148"/>
      <c r="N240" s="149"/>
      <c r="O240" s="52"/>
      <c r="P240" s="52"/>
      <c r="Q240" s="52"/>
      <c r="R240" s="52"/>
      <c r="S240" s="52"/>
      <c r="T240" s="53"/>
      <c r="U240" s="187"/>
      <c r="V240" s="187"/>
      <c r="W240" s="187"/>
      <c r="X240" s="187"/>
      <c r="Y240" s="187"/>
      <c r="Z240" s="187"/>
      <c r="AA240" s="187"/>
      <c r="AB240" s="187"/>
      <c r="AC240" s="187"/>
      <c r="AD240" s="187"/>
      <c r="AE240" s="187"/>
      <c r="AT240" s="16" t="s">
        <v>123</v>
      </c>
      <c r="AU240" s="16" t="s">
        <v>76</v>
      </c>
    </row>
    <row r="241" spans="1:65" s="2" customFormat="1" ht="21.75" customHeight="1">
      <c r="A241" s="187"/>
      <c r="B241" s="131"/>
      <c r="C241" s="132" t="s">
        <v>426</v>
      </c>
      <c r="D241" s="132" t="s">
        <v>116</v>
      </c>
      <c r="E241" s="133" t="s">
        <v>427</v>
      </c>
      <c r="F241" s="134" t="s">
        <v>428</v>
      </c>
      <c r="G241" s="135" t="s">
        <v>227</v>
      </c>
      <c r="H241" s="136">
        <v>1</v>
      </c>
      <c r="I241" s="137"/>
      <c r="J241" s="138">
        <f>ROUND(I241*H241,2)</f>
        <v>0</v>
      </c>
      <c r="K241" s="134" t="s">
        <v>120</v>
      </c>
      <c r="L241" s="32"/>
      <c r="M241" s="139" t="s">
        <v>3</v>
      </c>
      <c r="N241" s="140" t="s">
        <v>40</v>
      </c>
      <c r="O241" s="52"/>
      <c r="P241" s="141">
        <f>O241*H241</f>
        <v>0</v>
      </c>
      <c r="Q241" s="141">
        <v>0</v>
      </c>
      <c r="R241" s="141">
        <f>Q241*H241</f>
        <v>0</v>
      </c>
      <c r="S241" s="141">
        <v>5.0000000000000002E-5</v>
      </c>
      <c r="T241" s="142">
        <f>S241*H241</f>
        <v>5.0000000000000002E-5</v>
      </c>
      <c r="U241" s="187"/>
      <c r="V241" s="187"/>
      <c r="W241" s="187"/>
      <c r="X241" s="187"/>
      <c r="Y241" s="187"/>
      <c r="Z241" s="187"/>
      <c r="AA241" s="187"/>
      <c r="AB241" s="187"/>
      <c r="AC241" s="187"/>
      <c r="AD241" s="187"/>
      <c r="AE241" s="187"/>
      <c r="AR241" s="143" t="s">
        <v>207</v>
      </c>
      <c r="AT241" s="143" t="s">
        <v>116</v>
      </c>
      <c r="AU241" s="143" t="s">
        <v>76</v>
      </c>
      <c r="AY241" s="16" t="s">
        <v>113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6" t="s">
        <v>74</v>
      </c>
      <c r="BK241" s="144">
        <f>ROUND(I241*H241,2)</f>
        <v>0</v>
      </c>
      <c r="BL241" s="16" t="s">
        <v>207</v>
      </c>
      <c r="BM241" s="143" t="s">
        <v>429</v>
      </c>
    </row>
    <row r="242" spans="1:65" s="2" customFormat="1" ht="19.5">
      <c r="A242" s="187"/>
      <c r="B242" s="32"/>
      <c r="C242" s="187"/>
      <c r="D242" s="145" t="s">
        <v>123</v>
      </c>
      <c r="E242" s="187"/>
      <c r="F242" s="146" t="s">
        <v>430</v>
      </c>
      <c r="G242" s="187"/>
      <c r="H242" s="187"/>
      <c r="I242" s="147"/>
      <c r="J242" s="187"/>
      <c r="K242" s="187"/>
      <c r="L242" s="32"/>
      <c r="M242" s="148"/>
      <c r="N242" s="149"/>
      <c r="O242" s="52"/>
      <c r="P242" s="52"/>
      <c r="Q242" s="52"/>
      <c r="R242" s="52"/>
      <c r="S242" s="52"/>
      <c r="T242" s="53"/>
      <c r="U242" s="187"/>
      <c r="V242" s="187"/>
      <c r="W242" s="187"/>
      <c r="X242" s="187"/>
      <c r="Y242" s="187"/>
      <c r="Z242" s="187"/>
      <c r="AA242" s="187"/>
      <c r="AB242" s="187"/>
      <c r="AC242" s="187"/>
      <c r="AD242" s="187"/>
      <c r="AE242" s="187"/>
      <c r="AT242" s="16" t="s">
        <v>123</v>
      </c>
      <c r="AU242" s="16" t="s">
        <v>76</v>
      </c>
    </row>
    <row r="243" spans="1:65" s="2" customFormat="1">
      <c r="A243" s="187"/>
      <c r="B243" s="32"/>
      <c r="C243" s="187"/>
      <c r="D243" s="150" t="s">
        <v>125</v>
      </c>
      <c r="E243" s="187"/>
      <c r="F243" s="151" t="s">
        <v>431</v>
      </c>
      <c r="G243" s="187"/>
      <c r="H243" s="187"/>
      <c r="I243" s="147"/>
      <c r="J243" s="187"/>
      <c r="K243" s="187"/>
      <c r="L243" s="32"/>
      <c r="M243" s="148"/>
      <c r="N243" s="149"/>
      <c r="O243" s="52"/>
      <c r="P243" s="52"/>
      <c r="Q243" s="52"/>
      <c r="R243" s="52"/>
      <c r="S243" s="52"/>
      <c r="T243" s="53"/>
      <c r="U243" s="187"/>
      <c r="V243" s="187"/>
      <c r="W243" s="187"/>
      <c r="X243" s="187"/>
      <c r="Y243" s="187"/>
      <c r="Z243" s="187"/>
      <c r="AA243" s="187"/>
      <c r="AB243" s="187"/>
      <c r="AC243" s="187"/>
      <c r="AD243" s="187"/>
      <c r="AE243" s="187"/>
      <c r="AT243" s="16" t="s">
        <v>125</v>
      </c>
      <c r="AU243" s="16" t="s">
        <v>76</v>
      </c>
    </row>
    <row r="244" spans="1:65" s="2" customFormat="1" ht="24.2" customHeight="1">
      <c r="A244" s="187"/>
      <c r="B244" s="131"/>
      <c r="C244" s="132" t="s">
        <v>432</v>
      </c>
      <c r="D244" s="132" t="s">
        <v>116</v>
      </c>
      <c r="E244" s="133" t="s">
        <v>433</v>
      </c>
      <c r="F244" s="134" t="s">
        <v>434</v>
      </c>
      <c r="G244" s="135" t="s">
        <v>172</v>
      </c>
      <c r="H244" s="136">
        <v>3.0000000000000001E-3</v>
      </c>
      <c r="I244" s="137"/>
      <c r="J244" s="138">
        <f>ROUND(I244*H244,2)</f>
        <v>0</v>
      </c>
      <c r="K244" s="134" t="s">
        <v>120</v>
      </c>
      <c r="L244" s="32"/>
      <c r="M244" s="139" t="s">
        <v>3</v>
      </c>
      <c r="N244" s="140" t="s">
        <v>40</v>
      </c>
      <c r="O244" s="52"/>
      <c r="P244" s="141">
        <f>O244*H244</f>
        <v>0</v>
      </c>
      <c r="Q244" s="141">
        <v>0</v>
      </c>
      <c r="R244" s="141">
        <f>Q244*H244</f>
        <v>0</v>
      </c>
      <c r="S244" s="141">
        <v>0</v>
      </c>
      <c r="T244" s="142">
        <f>S244*H244</f>
        <v>0</v>
      </c>
      <c r="U244" s="187"/>
      <c r="V244" s="187"/>
      <c r="W244" s="187"/>
      <c r="X244" s="187"/>
      <c r="Y244" s="187"/>
      <c r="Z244" s="187"/>
      <c r="AA244" s="187"/>
      <c r="AB244" s="187"/>
      <c r="AC244" s="187"/>
      <c r="AD244" s="187"/>
      <c r="AE244" s="187"/>
      <c r="AR244" s="143" t="s">
        <v>207</v>
      </c>
      <c r="AT244" s="143" t="s">
        <v>116</v>
      </c>
      <c r="AU244" s="143" t="s">
        <v>76</v>
      </c>
      <c r="AY244" s="16" t="s">
        <v>113</v>
      </c>
      <c r="BE244" s="144">
        <f>IF(N244="základní",J244,0)</f>
        <v>0</v>
      </c>
      <c r="BF244" s="144">
        <f>IF(N244="snížená",J244,0)</f>
        <v>0</v>
      </c>
      <c r="BG244" s="144">
        <f>IF(N244="zákl. přenesená",J244,0)</f>
        <v>0</v>
      </c>
      <c r="BH244" s="144">
        <f>IF(N244="sníž. přenesená",J244,0)</f>
        <v>0</v>
      </c>
      <c r="BI244" s="144">
        <f>IF(N244="nulová",J244,0)</f>
        <v>0</v>
      </c>
      <c r="BJ244" s="16" t="s">
        <v>74</v>
      </c>
      <c r="BK244" s="144">
        <f>ROUND(I244*H244,2)</f>
        <v>0</v>
      </c>
      <c r="BL244" s="16" t="s">
        <v>207</v>
      </c>
      <c r="BM244" s="143" t="s">
        <v>435</v>
      </c>
    </row>
    <row r="245" spans="1:65" s="2" customFormat="1" ht="29.25">
      <c r="A245" s="187"/>
      <c r="B245" s="32"/>
      <c r="C245" s="187"/>
      <c r="D245" s="145" t="s">
        <v>123</v>
      </c>
      <c r="E245" s="187"/>
      <c r="F245" s="146" t="s">
        <v>436</v>
      </c>
      <c r="G245" s="187"/>
      <c r="H245" s="187"/>
      <c r="I245" s="147"/>
      <c r="J245" s="187"/>
      <c r="K245" s="187"/>
      <c r="L245" s="32"/>
      <c r="M245" s="148"/>
      <c r="N245" s="149"/>
      <c r="O245" s="52"/>
      <c r="P245" s="52"/>
      <c r="Q245" s="52"/>
      <c r="R245" s="52"/>
      <c r="S245" s="52"/>
      <c r="T245" s="53"/>
      <c r="U245" s="187"/>
      <c r="V245" s="187"/>
      <c r="W245" s="187"/>
      <c r="X245" s="187"/>
      <c r="Y245" s="187"/>
      <c r="Z245" s="187"/>
      <c r="AA245" s="187"/>
      <c r="AB245" s="187"/>
      <c r="AC245" s="187"/>
      <c r="AD245" s="187"/>
      <c r="AE245" s="187"/>
      <c r="AT245" s="16" t="s">
        <v>123</v>
      </c>
      <c r="AU245" s="16" t="s">
        <v>76</v>
      </c>
    </row>
    <row r="246" spans="1:65" s="2" customFormat="1">
      <c r="A246" s="187"/>
      <c r="B246" s="32"/>
      <c r="C246" s="187"/>
      <c r="D246" s="150" t="s">
        <v>125</v>
      </c>
      <c r="E246" s="187"/>
      <c r="F246" s="151" t="s">
        <v>437</v>
      </c>
      <c r="G246" s="187"/>
      <c r="H246" s="187"/>
      <c r="I246" s="147"/>
      <c r="J246" s="187"/>
      <c r="K246" s="187"/>
      <c r="L246" s="32"/>
      <c r="M246" s="148"/>
      <c r="N246" s="149"/>
      <c r="O246" s="52"/>
      <c r="P246" s="52"/>
      <c r="Q246" s="52"/>
      <c r="R246" s="52"/>
      <c r="S246" s="52"/>
      <c r="T246" s="53"/>
      <c r="U246" s="187"/>
      <c r="V246" s="187"/>
      <c r="W246" s="187"/>
      <c r="X246" s="187"/>
      <c r="Y246" s="187"/>
      <c r="Z246" s="187"/>
      <c r="AA246" s="187"/>
      <c r="AB246" s="187"/>
      <c r="AC246" s="187"/>
      <c r="AD246" s="187"/>
      <c r="AE246" s="187"/>
      <c r="AT246" s="16" t="s">
        <v>125</v>
      </c>
      <c r="AU246" s="16" t="s">
        <v>76</v>
      </c>
    </row>
    <row r="247" spans="1:65" s="2" customFormat="1" ht="33" customHeight="1">
      <c r="A247" s="187"/>
      <c r="B247" s="131"/>
      <c r="C247" s="132" t="s">
        <v>438</v>
      </c>
      <c r="D247" s="132" t="s">
        <v>116</v>
      </c>
      <c r="E247" s="133" t="s">
        <v>439</v>
      </c>
      <c r="F247" s="134" t="s">
        <v>440</v>
      </c>
      <c r="G247" s="135" t="s">
        <v>172</v>
      </c>
      <c r="H247" s="136">
        <v>3.0000000000000001E-3</v>
      </c>
      <c r="I247" s="137"/>
      <c r="J247" s="138">
        <f>ROUND(I247*H247,2)</f>
        <v>0</v>
      </c>
      <c r="K247" s="134" t="s">
        <v>120</v>
      </c>
      <c r="L247" s="32"/>
      <c r="M247" s="139" t="s">
        <v>3</v>
      </c>
      <c r="N247" s="140" t="s">
        <v>40</v>
      </c>
      <c r="O247" s="52"/>
      <c r="P247" s="141">
        <f>O247*H247</f>
        <v>0</v>
      </c>
      <c r="Q247" s="141">
        <v>0</v>
      </c>
      <c r="R247" s="141">
        <f>Q247*H247</f>
        <v>0</v>
      </c>
      <c r="S247" s="141">
        <v>0</v>
      </c>
      <c r="T247" s="142">
        <f>S247*H247</f>
        <v>0</v>
      </c>
      <c r="U247" s="187"/>
      <c r="V247" s="187"/>
      <c r="W247" s="187"/>
      <c r="X247" s="187"/>
      <c r="Y247" s="187"/>
      <c r="Z247" s="187"/>
      <c r="AA247" s="187"/>
      <c r="AB247" s="187"/>
      <c r="AC247" s="187"/>
      <c r="AD247" s="187"/>
      <c r="AE247" s="187"/>
      <c r="AR247" s="143" t="s">
        <v>207</v>
      </c>
      <c r="AT247" s="143" t="s">
        <v>116</v>
      </c>
      <c r="AU247" s="143" t="s">
        <v>76</v>
      </c>
      <c r="AY247" s="16" t="s">
        <v>113</v>
      </c>
      <c r="BE247" s="144">
        <f>IF(N247="základní",J247,0)</f>
        <v>0</v>
      </c>
      <c r="BF247" s="144">
        <f>IF(N247="snížená",J247,0)</f>
        <v>0</v>
      </c>
      <c r="BG247" s="144">
        <f>IF(N247="zákl. přenesená",J247,0)</f>
        <v>0</v>
      </c>
      <c r="BH247" s="144">
        <f>IF(N247="sníž. přenesená",J247,0)</f>
        <v>0</v>
      </c>
      <c r="BI247" s="144">
        <f>IF(N247="nulová",J247,0)</f>
        <v>0</v>
      </c>
      <c r="BJ247" s="16" t="s">
        <v>74</v>
      </c>
      <c r="BK247" s="144">
        <f>ROUND(I247*H247,2)</f>
        <v>0</v>
      </c>
      <c r="BL247" s="16" t="s">
        <v>207</v>
      </c>
      <c r="BM247" s="143" t="s">
        <v>441</v>
      </c>
    </row>
    <row r="248" spans="1:65" s="2" customFormat="1" ht="48.75">
      <c r="A248" s="187"/>
      <c r="B248" s="32"/>
      <c r="C248" s="187"/>
      <c r="D248" s="145" t="s">
        <v>123</v>
      </c>
      <c r="E248" s="187"/>
      <c r="F248" s="146" t="s">
        <v>442</v>
      </c>
      <c r="G248" s="187"/>
      <c r="H248" s="187"/>
      <c r="I248" s="147"/>
      <c r="J248" s="187"/>
      <c r="K248" s="187"/>
      <c r="L248" s="32"/>
      <c r="M248" s="148"/>
      <c r="N248" s="149"/>
      <c r="O248" s="52"/>
      <c r="P248" s="52"/>
      <c r="Q248" s="52"/>
      <c r="R248" s="52"/>
      <c r="S248" s="52"/>
      <c r="T248" s="53"/>
      <c r="U248" s="187"/>
      <c r="V248" s="187"/>
      <c r="W248" s="187"/>
      <c r="X248" s="187"/>
      <c r="Y248" s="187"/>
      <c r="Z248" s="187"/>
      <c r="AA248" s="187"/>
      <c r="AB248" s="187"/>
      <c r="AC248" s="187"/>
      <c r="AD248" s="187"/>
      <c r="AE248" s="187"/>
      <c r="AT248" s="16" t="s">
        <v>123</v>
      </c>
      <c r="AU248" s="16" t="s">
        <v>76</v>
      </c>
    </row>
    <row r="249" spans="1:65" s="2" customFormat="1">
      <c r="A249" s="187"/>
      <c r="B249" s="32"/>
      <c r="C249" s="187"/>
      <c r="D249" s="150" t="s">
        <v>125</v>
      </c>
      <c r="E249" s="187"/>
      <c r="F249" s="151" t="s">
        <v>443</v>
      </c>
      <c r="G249" s="187"/>
      <c r="H249" s="187"/>
      <c r="I249" s="147"/>
      <c r="J249" s="187"/>
      <c r="K249" s="187"/>
      <c r="L249" s="32"/>
      <c r="M249" s="148"/>
      <c r="N249" s="149"/>
      <c r="O249" s="52"/>
      <c r="P249" s="52"/>
      <c r="Q249" s="52"/>
      <c r="R249" s="52"/>
      <c r="S249" s="52"/>
      <c r="T249" s="53"/>
      <c r="U249" s="187"/>
      <c r="V249" s="187"/>
      <c r="W249" s="187"/>
      <c r="X249" s="187"/>
      <c r="Y249" s="187"/>
      <c r="Z249" s="187"/>
      <c r="AA249" s="187"/>
      <c r="AB249" s="187"/>
      <c r="AC249" s="187"/>
      <c r="AD249" s="187"/>
      <c r="AE249" s="187"/>
      <c r="AT249" s="16" t="s">
        <v>125</v>
      </c>
      <c r="AU249" s="16" t="s">
        <v>76</v>
      </c>
    </row>
    <row r="250" spans="1:65" s="12" customFormat="1" ht="22.9" customHeight="1">
      <c r="B250" s="118"/>
      <c r="D250" s="119" t="s">
        <v>68</v>
      </c>
      <c r="E250" s="129" t="s">
        <v>444</v>
      </c>
      <c r="F250" s="129" t="s">
        <v>445</v>
      </c>
      <c r="I250" s="121"/>
      <c r="J250" s="130">
        <f>BK250</f>
        <v>0</v>
      </c>
      <c r="L250" s="118"/>
      <c r="M250" s="123"/>
      <c r="N250" s="124"/>
      <c r="O250" s="124"/>
      <c r="P250" s="125">
        <f>SUM(P251:P263)</f>
        <v>0</v>
      </c>
      <c r="Q250" s="124"/>
      <c r="R250" s="125">
        <f>SUM(R251:R263)</f>
        <v>0.12446</v>
      </c>
      <c r="S250" s="124"/>
      <c r="T250" s="126">
        <f>SUM(T251:T263)</f>
        <v>0</v>
      </c>
      <c r="AR250" s="119" t="s">
        <v>76</v>
      </c>
      <c r="AT250" s="127" t="s">
        <v>68</v>
      </c>
      <c r="AU250" s="127" t="s">
        <v>74</v>
      </c>
      <c r="AY250" s="119" t="s">
        <v>113</v>
      </c>
      <c r="BK250" s="128">
        <f>SUM(BK251:BK263)</f>
        <v>0</v>
      </c>
    </row>
    <row r="251" spans="1:65" s="2" customFormat="1" ht="24.2" customHeight="1">
      <c r="A251" s="187"/>
      <c r="B251" s="131"/>
      <c r="C251" s="132" t="s">
        <v>446</v>
      </c>
      <c r="D251" s="132" t="s">
        <v>116</v>
      </c>
      <c r="E251" s="133" t="s">
        <v>447</v>
      </c>
      <c r="F251" s="134" t="s">
        <v>448</v>
      </c>
      <c r="G251" s="135" t="s">
        <v>119</v>
      </c>
      <c r="H251" s="136">
        <v>9.8000000000000007</v>
      </c>
      <c r="I251" s="137"/>
      <c r="J251" s="138">
        <f>ROUND(I251*H251,2)</f>
        <v>0</v>
      </c>
      <c r="K251" s="134" t="s">
        <v>120</v>
      </c>
      <c r="L251" s="32"/>
      <c r="M251" s="139" t="s">
        <v>3</v>
      </c>
      <c r="N251" s="140" t="s">
        <v>40</v>
      </c>
      <c r="O251" s="52"/>
      <c r="P251" s="141">
        <f>O251*H251</f>
        <v>0</v>
      </c>
      <c r="Q251" s="141">
        <v>1.26E-2</v>
      </c>
      <c r="R251" s="141">
        <f>Q251*H251</f>
        <v>0.12348000000000001</v>
      </c>
      <c r="S251" s="141">
        <v>0</v>
      </c>
      <c r="T251" s="142">
        <f>S251*H251</f>
        <v>0</v>
      </c>
      <c r="U251" s="187"/>
      <c r="V251" s="187"/>
      <c r="W251" s="187"/>
      <c r="X251" s="187"/>
      <c r="Y251" s="187"/>
      <c r="Z251" s="187"/>
      <c r="AA251" s="187"/>
      <c r="AB251" s="187"/>
      <c r="AC251" s="187"/>
      <c r="AD251" s="187"/>
      <c r="AE251" s="187"/>
      <c r="AR251" s="143" t="s">
        <v>207</v>
      </c>
      <c r="AT251" s="143" t="s">
        <v>116</v>
      </c>
      <c r="AU251" s="143" t="s">
        <v>76</v>
      </c>
      <c r="AY251" s="16" t="s">
        <v>113</v>
      </c>
      <c r="BE251" s="144">
        <f>IF(N251="základní",J251,0)</f>
        <v>0</v>
      </c>
      <c r="BF251" s="144">
        <f>IF(N251="snížená",J251,0)</f>
        <v>0</v>
      </c>
      <c r="BG251" s="144">
        <f>IF(N251="zákl. přenesená",J251,0)</f>
        <v>0</v>
      </c>
      <c r="BH251" s="144">
        <f>IF(N251="sníž. přenesená",J251,0)</f>
        <v>0</v>
      </c>
      <c r="BI251" s="144">
        <f>IF(N251="nulová",J251,0)</f>
        <v>0</v>
      </c>
      <c r="BJ251" s="16" t="s">
        <v>74</v>
      </c>
      <c r="BK251" s="144">
        <f>ROUND(I251*H251,2)</f>
        <v>0</v>
      </c>
      <c r="BL251" s="16" t="s">
        <v>207</v>
      </c>
      <c r="BM251" s="143" t="s">
        <v>449</v>
      </c>
    </row>
    <row r="252" spans="1:65" s="2" customFormat="1" ht="29.25">
      <c r="A252" s="187"/>
      <c r="B252" s="32"/>
      <c r="C252" s="187"/>
      <c r="D252" s="145" t="s">
        <v>123</v>
      </c>
      <c r="E252" s="187"/>
      <c r="F252" s="146" t="s">
        <v>450</v>
      </c>
      <c r="G252" s="187"/>
      <c r="H252" s="187"/>
      <c r="I252" s="147"/>
      <c r="J252" s="187"/>
      <c r="K252" s="187"/>
      <c r="L252" s="32"/>
      <c r="M252" s="148"/>
      <c r="N252" s="149"/>
      <c r="O252" s="52"/>
      <c r="P252" s="52"/>
      <c r="Q252" s="52"/>
      <c r="R252" s="52"/>
      <c r="S252" s="52"/>
      <c r="T252" s="53"/>
      <c r="U252" s="187"/>
      <c r="V252" s="187"/>
      <c r="W252" s="187"/>
      <c r="X252" s="187"/>
      <c r="Y252" s="187"/>
      <c r="Z252" s="187"/>
      <c r="AA252" s="187"/>
      <c r="AB252" s="187"/>
      <c r="AC252" s="187"/>
      <c r="AD252" s="187"/>
      <c r="AE252" s="187"/>
      <c r="AT252" s="16" t="s">
        <v>123</v>
      </c>
      <c r="AU252" s="16" t="s">
        <v>76</v>
      </c>
    </row>
    <row r="253" spans="1:65" s="2" customFormat="1">
      <c r="A253" s="187"/>
      <c r="B253" s="32"/>
      <c r="C253" s="187"/>
      <c r="D253" s="150" t="s">
        <v>125</v>
      </c>
      <c r="E253" s="187"/>
      <c r="F253" s="151" t="s">
        <v>451</v>
      </c>
      <c r="G253" s="187"/>
      <c r="H253" s="187"/>
      <c r="I253" s="147"/>
      <c r="J253" s="187"/>
      <c r="K253" s="187"/>
      <c r="L253" s="32"/>
      <c r="M253" s="148"/>
      <c r="N253" s="149"/>
      <c r="O253" s="52"/>
      <c r="P253" s="52"/>
      <c r="Q253" s="52"/>
      <c r="R253" s="52"/>
      <c r="S253" s="52"/>
      <c r="T253" s="53"/>
      <c r="U253" s="187"/>
      <c r="V253" s="187"/>
      <c r="W253" s="187"/>
      <c r="X253" s="187"/>
      <c r="Y253" s="187"/>
      <c r="Z253" s="187"/>
      <c r="AA253" s="187"/>
      <c r="AB253" s="187"/>
      <c r="AC253" s="187"/>
      <c r="AD253" s="187"/>
      <c r="AE253" s="187"/>
      <c r="AT253" s="16" t="s">
        <v>125</v>
      </c>
      <c r="AU253" s="16" t="s">
        <v>76</v>
      </c>
    </row>
    <row r="254" spans="1:65" s="13" customFormat="1">
      <c r="B254" s="152"/>
      <c r="D254" s="145" t="s">
        <v>127</v>
      </c>
      <c r="E254" s="153" t="s">
        <v>3</v>
      </c>
      <c r="F254" s="154" t="s">
        <v>708</v>
      </c>
      <c r="H254" s="155">
        <v>9.8000000000000007</v>
      </c>
      <c r="I254" s="156"/>
      <c r="L254" s="152"/>
      <c r="M254" s="157"/>
      <c r="N254" s="158"/>
      <c r="O254" s="158"/>
      <c r="P254" s="158"/>
      <c r="Q254" s="158"/>
      <c r="R254" s="158"/>
      <c r="S254" s="158"/>
      <c r="T254" s="159"/>
      <c r="AT254" s="153" t="s">
        <v>127</v>
      </c>
      <c r="AU254" s="153" t="s">
        <v>76</v>
      </c>
      <c r="AV254" s="13" t="s">
        <v>76</v>
      </c>
      <c r="AW254" s="13" t="s">
        <v>31</v>
      </c>
      <c r="AX254" s="13" t="s">
        <v>74</v>
      </c>
      <c r="AY254" s="153" t="s">
        <v>113</v>
      </c>
    </row>
    <row r="255" spans="1:65" s="2" customFormat="1" ht="16.5" customHeight="1">
      <c r="A255" s="187"/>
      <c r="B255" s="131"/>
      <c r="C255" s="132" t="s">
        <v>452</v>
      </c>
      <c r="D255" s="132" t="s">
        <v>116</v>
      </c>
      <c r="E255" s="133" t="s">
        <v>453</v>
      </c>
      <c r="F255" s="134" t="s">
        <v>454</v>
      </c>
      <c r="G255" s="135" t="s">
        <v>119</v>
      </c>
      <c r="H255" s="136">
        <v>9.8000000000000007</v>
      </c>
      <c r="I255" s="137"/>
      <c r="J255" s="138">
        <f>ROUND(I255*H255,2)</f>
        <v>0</v>
      </c>
      <c r="K255" s="134" t="s">
        <v>120</v>
      </c>
      <c r="L255" s="32"/>
      <c r="M255" s="139" t="s">
        <v>3</v>
      </c>
      <c r="N255" s="140" t="s">
        <v>40</v>
      </c>
      <c r="O255" s="52"/>
      <c r="P255" s="141">
        <f>O255*H255</f>
        <v>0</v>
      </c>
      <c r="Q255" s="141">
        <v>1E-4</v>
      </c>
      <c r="R255" s="141">
        <f>Q255*H255</f>
        <v>9.8000000000000019E-4</v>
      </c>
      <c r="S255" s="141">
        <v>0</v>
      </c>
      <c r="T255" s="142">
        <f>S255*H255</f>
        <v>0</v>
      </c>
      <c r="U255" s="187"/>
      <c r="V255" s="187"/>
      <c r="W255" s="187"/>
      <c r="X255" s="187"/>
      <c r="Y255" s="187"/>
      <c r="Z255" s="187"/>
      <c r="AA255" s="187"/>
      <c r="AB255" s="187"/>
      <c r="AC255" s="187"/>
      <c r="AD255" s="187"/>
      <c r="AE255" s="187"/>
      <c r="AR255" s="143" t="s">
        <v>207</v>
      </c>
      <c r="AT255" s="143" t="s">
        <v>116</v>
      </c>
      <c r="AU255" s="143" t="s">
        <v>76</v>
      </c>
      <c r="AY255" s="16" t="s">
        <v>113</v>
      </c>
      <c r="BE255" s="144">
        <f>IF(N255="základní",J255,0)</f>
        <v>0</v>
      </c>
      <c r="BF255" s="144">
        <f>IF(N255="snížená",J255,0)</f>
        <v>0</v>
      </c>
      <c r="BG255" s="144">
        <f>IF(N255="zákl. přenesená",J255,0)</f>
        <v>0</v>
      </c>
      <c r="BH255" s="144">
        <f>IF(N255="sníž. přenesená",J255,0)</f>
        <v>0</v>
      </c>
      <c r="BI255" s="144">
        <f>IF(N255="nulová",J255,0)</f>
        <v>0</v>
      </c>
      <c r="BJ255" s="16" t="s">
        <v>74</v>
      </c>
      <c r="BK255" s="144">
        <f>ROUND(I255*H255,2)</f>
        <v>0</v>
      </c>
      <c r="BL255" s="16" t="s">
        <v>207</v>
      </c>
      <c r="BM255" s="143" t="s">
        <v>455</v>
      </c>
    </row>
    <row r="256" spans="1:65" s="2" customFormat="1" ht="19.5">
      <c r="A256" s="187"/>
      <c r="B256" s="32"/>
      <c r="C256" s="187"/>
      <c r="D256" s="145" t="s">
        <v>123</v>
      </c>
      <c r="E256" s="187"/>
      <c r="F256" s="146" t="s">
        <v>456</v>
      </c>
      <c r="G256" s="187"/>
      <c r="H256" s="187"/>
      <c r="I256" s="147"/>
      <c r="J256" s="187"/>
      <c r="K256" s="187"/>
      <c r="L256" s="32"/>
      <c r="M256" s="148"/>
      <c r="N256" s="149"/>
      <c r="O256" s="52"/>
      <c r="P256" s="52"/>
      <c r="Q256" s="52"/>
      <c r="R256" s="52"/>
      <c r="S256" s="52"/>
      <c r="T256" s="53"/>
      <c r="U256" s="187"/>
      <c r="V256" s="187"/>
      <c r="W256" s="187"/>
      <c r="X256" s="187"/>
      <c r="Y256" s="187"/>
      <c r="Z256" s="187"/>
      <c r="AA256" s="187"/>
      <c r="AB256" s="187"/>
      <c r="AC256" s="187"/>
      <c r="AD256" s="187"/>
      <c r="AE256" s="187"/>
      <c r="AT256" s="16" t="s">
        <v>123</v>
      </c>
      <c r="AU256" s="16" t="s">
        <v>76</v>
      </c>
    </row>
    <row r="257" spans="1:65" s="2" customFormat="1">
      <c r="A257" s="187"/>
      <c r="B257" s="32"/>
      <c r="C257" s="187"/>
      <c r="D257" s="150" t="s">
        <v>125</v>
      </c>
      <c r="E257" s="187"/>
      <c r="F257" s="151" t="s">
        <v>457</v>
      </c>
      <c r="G257" s="187"/>
      <c r="H257" s="187"/>
      <c r="I257" s="147"/>
      <c r="J257" s="187"/>
      <c r="K257" s="187"/>
      <c r="L257" s="32"/>
      <c r="M257" s="148"/>
      <c r="N257" s="149"/>
      <c r="O257" s="52"/>
      <c r="P257" s="52"/>
      <c r="Q257" s="52"/>
      <c r="R257" s="52"/>
      <c r="S257" s="52"/>
      <c r="T257" s="53"/>
      <c r="U257" s="187"/>
      <c r="V257" s="187"/>
      <c r="W257" s="187"/>
      <c r="X257" s="187"/>
      <c r="Y257" s="187"/>
      <c r="Z257" s="187"/>
      <c r="AA257" s="187"/>
      <c r="AB257" s="187"/>
      <c r="AC257" s="187"/>
      <c r="AD257" s="187"/>
      <c r="AE257" s="187"/>
      <c r="AT257" s="16" t="s">
        <v>125</v>
      </c>
      <c r="AU257" s="16" t="s">
        <v>76</v>
      </c>
    </row>
    <row r="258" spans="1:65" s="2" customFormat="1" ht="24.2" customHeight="1">
      <c r="A258" s="187"/>
      <c r="B258" s="131"/>
      <c r="C258" s="132" t="s">
        <v>458</v>
      </c>
      <c r="D258" s="132" t="s">
        <v>116</v>
      </c>
      <c r="E258" s="133" t="s">
        <v>459</v>
      </c>
      <c r="F258" s="134" t="s">
        <v>460</v>
      </c>
      <c r="G258" s="135" t="s">
        <v>172</v>
      </c>
      <c r="H258" s="136">
        <v>0.124</v>
      </c>
      <c r="I258" s="137"/>
      <c r="J258" s="138">
        <f>ROUND(I258*H258,2)</f>
        <v>0</v>
      </c>
      <c r="K258" s="134" t="s">
        <v>120</v>
      </c>
      <c r="L258" s="32"/>
      <c r="M258" s="139" t="s">
        <v>3</v>
      </c>
      <c r="N258" s="140" t="s">
        <v>40</v>
      </c>
      <c r="O258" s="52"/>
      <c r="P258" s="141">
        <f>O258*H258</f>
        <v>0</v>
      </c>
      <c r="Q258" s="141">
        <v>0</v>
      </c>
      <c r="R258" s="141">
        <f>Q258*H258</f>
        <v>0</v>
      </c>
      <c r="S258" s="141">
        <v>0</v>
      </c>
      <c r="T258" s="142">
        <f>S258*H258</f>
        <v>0</v>
      </c>
      <c r="U258" s="187"/>
      <c r="V258" s="187"/>
      <c r="W258" s="187"/>
      <c r="X258" s="187"/>
      <c r="Y258" s="187"/>
      <c r="Z258" s="187"/>
      <c r="AA258" s="187"/>
      <c r="AB258" s="187"/>
      <c r="AC258" s="187"/>
      <c r="AD258" s="187"/>
      <c r="AE258" s="187"/>
      <c r="AR258" s="143" t="s">
        <v>207</v>
      </c>
      <c r="AT258" s="143" t="s">
        <v>116</v>
      </c>
      <c r="AU258" s="143" t="s">
        <v>76</v>
      </c>
      <c r="AY258" s="16" t="s">
        <v>113</v>
      </c>
      <c r="BE258" s="144">
        <f>IF(N258="základní",J258,0)</f>
        <v>0</v>
      </c>
      <c r="BF258" s="144">
        <f>IF(N258="snížená",J258,0)</f>
        <v>0</v>
      </c>
      <c r="BG258" s="144">
        <f>IF(N258="zákl. přenesená",J258,0)</f>
        <v>0</v>
      </c>
      <c r="BH258" s="144">
        <f>IF(N258="sníž. přenesená",J258,0)</f>
        <v>0</v>
      </c>
      <c r="BI258" s="144">
        <f>IF(N258="nulová",J258,0)</f>
        <v>0</v>
      </c>
      <c r="BJ258" s="16" t="s">
        <v>74</v>
      </c>
      <c r="BK258" s="144">
        <f>ROUND(I258*H258,2)</f>
        <v>0</v>
      </c>
      <c r="BL258" s="16" t="s">
        <v>207</v>
      </c>
      <c r="BM258" s="143" t="s">
        <v>461</v>
      </c>
    </row>
    <row r="259" spans="1:65" s="2" customFormat="1" ht="48.75">
      <c r="A259" s="187"/>
      <c r="B259" s="32"/>
      <c r="C259" s="187"/>
      <c r="D259" s="145" t="s">
        <v>123</v>
      </c>
      <c r="E259" s="187"/>
      <c r="F259" s="146" t="s">
        <v>462</v>
      </c>
      <c r="G259" s="187"/>
      <c r="H259" s="187"/>
      <c r="I259" s="147"/>
      <c r="J259" s="187"/>
      <c r="K259" s="187"/>
      <c r="L259" s="32"/>
      <c r="M259" s="148"/>
      <c r="N259" s="149"/>
      <c r="O259" s="52"/>
      <c r="P259" s="52"/>
      <c r="Q259" s="52"/>
      <c r="R259" s="52"/>
      <c r="S259" s="52"/>
      <c r="T259" s="53"/>
      <c r="U259" s="187"/>
      <c r="V259" s="187"/>
      <c r="W259" s="187"/>
      <c r="X259" s="187"/>
      <c r="Y259" s="187"/>
      <c r="Z259" s="187"/>
      <c r="AA259" s="187"/>
      <c r="AB259" s="187"/>
      <c r="AC259" s="187"/>
      <c r="AD259" s="187"/>
      <c r="AE259" s="187"/>
      <c r="AT259" s="16" t="s">
        <v>123</v>
      </c>
      <c r="AU259" s="16" t="s">
        <v>76</v>
      </c>
    </row>
    <row r="260" spans="1:65" s="2" customFormat="1">
      <c r="A260" s="187"/>
      <c r="B260" s="32"/>
      <c r="C260" s="187"/>
      <c r="D260" s="150" t="s">
        <v>125</v>
      </c>
      <c r="E260" s="187"/>
      <c r="F260" s="151" t="s">
        <v>463</v>
      </c>
      <c r="G260" s="187"/>
      <c r="H260" s="187"/>
      <c r="I260" s="147"/>
      <c r="J260" s="187"/>
      <c r="K260" s="187"/>
      <c r="L260" s="32"/>
      <c r="M260" s="148"/>
      <c r="N260" s="149"/>
      <c r="O260" s="52"/>
      <c r="P260" s="52"/>
      <c r="Q260" s="52"/>
      <c r="R260" s="52"/>
      <c r="S260" s="52"/>
      <c r="T260" s="53"/>
      <c r="U260" s="187"/>
      <c r="V260" s="187"/>
      <c r="W260" s="187"/>
      <c r="X260" s="187"/>
      <c r="Y260" s="187"/>
      <c r="Z260" s="187"/>
      <c r="AA260" s="187"/>
      <c r="AB260" s="187"/>
      <c r="AC260" s="187"/>
      <c r="AD260" s="187"/>
      <c r="AE260" s="187"/>
      <c r="AT260" s="16" t="s">
        <v>125</v>
      </c>
      <c r="AU260" s="16" t="s">
        <v>76</v>
      </c>
    </row>
    <row r="261" spans="1:65" s="2" customFormat="1" ht="37.9" customHeight="1">
      <c r="A261" s="187"/>
      <c r="B261" s="131"/>
      <c r="C261" s="132" t="s">
        <v>464</v>
      </c>
      <c r="D261" s="132" t="s">
        <v>116</v>
      </c>
      <c r="E261" s="133" t="s">
        <v>465</v>
      </c>
      <c r="F261" s="134" t="s">
        <v>466</v>
      </c>
      <c r="G261" s="135" t="s">
        <v>172</v>
      </c>
      <c r="H261" s="136">
        <v>0.124</v>
      </c>
      <c r="I261" s="137"/>
      <c r="J261" s="138">
        <f>ROUND(I261*H261,2)</f>
        <v>0</v>
      </c>
      <c r="K261" s="134" t="s">
        <v>120</v>
      </c>
      <c r="L261" s="32"/>
      <c r="M261" s="139" t="s">
        <v>3</v>
      </c>
      <c r="N261" s="140" t="s">
        <v>40</v>
      </c>
      <c r="O261" s="52"/>
      <c r="P261" s="141">
        <f>O261*H261</f>
        <v>0</v>
      </c>
      <c r="Q261" s="141">
        <v>0</v>
      </c>
      <c r="R261" s="141">
        <f>Q261*H261</f>
        <v>0</v>
      </c>
      <c r="S261" s="141">
        <v>0</v>
      </c>
      <c r="T261" s="142">
        <f>S261*H261</f>
        <v>0</v>
      </c>
      <c r="U261" s="187"/>
      <c r="V261" s="187"/>
      <c r="W261" s="187"/>
      <c r="X261" s="187"/>
      <c r="Y261" s="187"/>
      <c r="Z261" s="187"/>
      <c r="AA261" s="187"/>
      <c r="AB261" s="187"/>
      <c r="AC261" s="187"/>
      <c r="AD261" s="187"/>
      <c r="AE261" s="187"/>
      <c r="AR261" s="143" t="s">
        <v>207</v>
      </c>
      <c r="AT261" s="143" t="s">
        <v>116</v>
      </c>
      <c r="AU261" s="143" t="s">
        <v>76</v>
      </c>
      <c r="AY261" s="16" t="s">
        <v>113</v>
      </c>
      <c r="BE261" s="144">
        <f>IF(N261="základní",J261,0)</f>
        <v>0</v>
      </c>
      <c r="BF261" s="144">
        <f>IF(N261="snížená",J261,0)</f>
        <v>0</v>
      </c>
      <c r="BG261" s="144">
        <f>IF(N261="zákl. přenesená",J261,0)</f>
        <v>0</v>
      </c>
      <c r="BH261" s="144">
        <f>IF(N261="sníž. přenesená",J261,0)</f>
        <v>0</v>
      </c>
      <c r="BI261" s="144">
        <f>IF(N261="nulová",J261,0)</f>
        <v>0</v>
      </c>
      <c r="BJ261" s="16" t="s">
        <v>74</v>
      </c>
      <c r="BK261" s="144">
        <f>ROUND(I261*H261,2)</f>
        <v>0</v>
      </c>
      <c r="BL261" s="16" t="s">
        <v>207</v>
      </c>
      <c r="BM261" s="143" t="s">
        <v>467</v>
      </c>
    </row>
    <row r="262" spans="1:65" s="2" customFormat="1" ht="58.5">
      <c r="A262" s="187"/>
      <c r="B262" s="32"/>
      <c r="C262" s="187"/>
      <c r="D262" s="145" t="s">
        <v>123</v>
      </c>
      <c r="E262" s="187"/>
      <c r="F262" s="146" t="s">
        <v>468</v>
      </c>
      <c r="G262" s="187"/>
      <c r="H262" s="187"/>
      <c r="I262" s="147"/>
      <c r="J262" s="187"/>
      <c r="K262" s="187"/>
      <c r="L262" s="32"/>
      <c r="M262" s="148"/>
      <c r="N262" s="149"/>
      <c r="O262" s="52"/>
      <c r="P262" s="52"/>
      <c r="Q262" s="52"/>
      <c r="R262" s="52"/>
      <c r="S262" s="52"/>
      <c r="T262" s="53"/>
      <c r="U262" s="187"/>
      <c r="V262" s="187"/>
      <c r="W262" s="187"/>
      <c r="X262" s="187"/>
      <c r="Y262" s="187"/>
      <c r="Z262" s="187"/>
      <c r="AA262" s="187"/>
      <c r="AB262" s="187"/>
      <c r="AC262" s="187"/>
      <c r="AD262" s="187"/>
      <c r="AE262" s="187"/>
      <c r="AT262" s="16" t="s">
        <v>123</v>
      </c>
      <c r="AU262" s="16" t="s">
        <v>76</v>
      </c>
    </row>
    <row r="263" spans="1:65" s="2" customFormat="1">
      <c r="A263" s="187"/>
      <c r="B263" s="32"/>
      <c r="C263" s="187"/>
      <c r="D263" s="150" t="s">
        <v>125</v>
      </c>
      <c r="E263" s="187"/>
      <c r="F263" s="151" t="s">
        <v>469</v>
      </c>
      <c r="G263" s="187"/>
      <c r="H263" s="187"/>
      <c r="I263" s="147"/>
      <c r="J263" s="187"/>
      <c r="K263" s="187"/>
      <c r="L263" s="32"/>
      <c r="M263" s="148"/>
      <c r="N263" s="149"/>
      <c r="O263" s="52"/>
      <c r="P263" s="52"/>
      <c r="Q263" s="52"/>
      <c r="R263" s="52"/>
      <c r="S263" s="52"/>
      <c r="T263" s="53"/>
      <c r="U263" s="187"/>
      <c r="V263" s="187"/>
      <c r="W263" s="187"/>
      <c r="X263" s="187"/>
      <c r="Y263" s="187"/>
      <c r="Z263" s="187"/>
      <c r="AA263" s="187"/>
      <c r="AB263" s="187"/>
      <c r="AC263" s="187"/>
      <c r="AD263" s="187"/>
      <c r="AE263" s="187"/>
      <c r="AT263" s="16" t="s">
        <v>125</v>
      </c>
      <c r="AU263" s="16" t="s">
        <v>76</v>
      </c>
    </row>
    <row r="264" spans="1:65" s="12" customFormat="1" ht="22.9" customHeight="1">
      <c r="B264" s="118"/>
      <c r="D264" s="119" t="s">
        <v>68</v>
      </c>
      <c r="E264" s="129" t="s">
        <v>502</v>
      </c>
      <c r="F264" s="129" t="s">
        <v>503</v>
      </c>
      <c r="I264" s="121"/>
      <c r="J264" s="130">
        <f>BK264</f>
        <v>0</v>
      </c>
      <c r="L264" s="118"/>
      <c r="M264" s="123"/>
      <c r="N264" s="124"/>
      <c r="O264" s="124"/>
      <c r="P264" s="125">
        <f>SUM(P265:P296)</f>
        <v>0</v>
      </c>
      <c r="Q264" s="124"/>
      <c r="R264" s="125">
        <f>SUM(R265:R296)</f>
        <v>0.36817899999999998</v>
      </c>
      <c r="S264" s="124"/>
      <c r="T264" s="126">
        <f>SUM(T265:T296)</f>
        <v>0</v>
      </c>
      <c r="AR264" s="119" t="s">
        <v>76</v>
      </c>
      <c r="AT264" s="127" t="s">
        <v>68</v>
      </c>
      <c r="AU264" s="127" t="s">
        <v>74</v>
      </c>
      <c r="AY264" s="119" t="s">
        <v>113</v>
      </c>
      <c r="BK264" s="128">
        <f>SUM(BK265:BK296)</f>
        <v>0</v>
      </c>
    </row>
    <row r="265" spans="1:65" s="2" customFormat="1" ht="16.5" customHeight="1">
      <c r="A265" s="187"/>
      <c r="B265" s="131"/>
      <c r="C265" s="132" t="s">
        <v>472</v>
      </c>
      <c r="D265" s="132" t="s">
        <v>116</v>
      </c>
      <c r="E265" s="133" t="s">
        <v>505</v>
      </c>
      <c r="F265" s="134" t="s">
        <v>506</v>
      </c>
      <c r="G265" s="135" t="s">
        <v>119</v>
      </c>
      <c r="H265" s="136">
        <v>19.600000000000001</v>
      </c>
      <c r="I265" s="137"/>
      <c r="J265" s="138">
        <f>ROUND(I265*H265,2)</f>
        <v>0</v>
      </c>
      <c r="K265" s="134" t="s">
        <v>120</v>
      </c>
      <c r="L265" s="32"/>
      <c r="M265" s="139" t="s">
        <v>3</v>
      </c>
      <c r="N265" s="140" t="s">
        <v>40</v>
      </c>
      <c r="O265" s="52"/>
      <c r="P265" s="141">
        <f>O265*H265</f>
        <v>0</v>
      </c>
      <c r="Q265" s="141">
        <v>0</v>
      </c>
      <c r="R265" s="141">
        <f>Q265*H265</f>
        <v>0</v>
      </c>
      <c r="S265" s="141">
        <v>0</v>
      </c>
      <c r="T265" s="142">
        <f>S265*H265</f>
        <v>0</v>
      </c>
      <c r="U265" s="187"/>
      <c r="V265" s="187"/>
      <c r="W265" s="187"/>
      <c r="X265" s="187"/>
      <c r="Y265" s="187"/>
      <c r="Z265" s="187"/>
      <c r="AA265" s="187"/>
      <c r="AB265" s="187"/>
      <c r="AC265" s="187"/>
      <c r="AD265" s="187"/>
      <c r="AE265" s="187"/>
      <c r="AR265" s="143" t="s">
        <v>207</v>
      </c>
      <c r="AT265" s="143" t="s">
        <v>116</v>
      </c>
      <c r="AU265" s="143" t="s">
        <v>76</v>
      </c>
      <c r="AY265" s="16" t="s">
        <v>113</v>
      </c>
      <c r="BE265" s="144">
        <f>IF(N265="základní",J265,0)</f>
        <v>0</v>
      </c>
      <c r="BF265" s="144">
        <f>IF(N265="snížená",J265,0)</f>
        <v>0</v>
      </c>
      <c r="BG265" s="144">
        <f>IF(N265="zákl. přenesená",J265,0)</f>
        <v>0</v>
      </c>
      <c r="BH265" s="144">
        <f>IF(N265="sníž. přenesená",J265,0)</f>
        <v>0</v>
      </c>
      <c r="BI265" s="144">
        <f>IF(N265="nulová",J265,0)</f>
        <v>0</v>
      </c>
      <c r="BJ265" s="16" t="s">
        <v>74</v>
      </c>
      <c r="BK265" s="144">
        <f>ROUND(I265*H265,2)</f>
        <v>0</v>
      </c>
      <c r="BL265" s="16" t="s">
        <v>207</v>
      </c>
      <c r="BM265" s="143" t="s">
        <v>507</v>
      </c>
    </row>
    <row r="266" spans="1:65" s="2" customFormat="1">
      <c r="A266" s="187"/>
      <c r="B266" s="32"/>
      <c r="C266" s="187"/>
      <c r="D266" s="145" t="s">
        <v>123</v>
      </c>
      <c r="E266" s="187"/>
      <c r="F266" s="146" t="s">
        <v>508</v>
      </c>
      <c r="G266" s="187"/>
      <c r="H266" s="187"/>
      <c r="I266" s="147"/>
      <c r="J266" s="187"/>
      <c r="K266" s="187"/>
      <c r="L266" s="32"/>
      <c r="M266" s="148"/>
      <c r="N266" s="149"/>
      <c r="O266" s="52"/>
      <c r="P266" s="52"/>
      <c r="Q266" s="52"/>
      <c r="R266" s="52"/>
      <c r="S266" s="52"/>
      <c r="T266" s="53"/>
      <c r="U266" s="187"/>
      <c r="V266" s="187"/>
      <c r="W266" s="187"/>
      <c r="X266" s="187"/>
      <c r="Y266" s="187"/>
      <c r="Z266" s="187"/>
      <c r="AA266" s="187"/>
      <c r="AB266" s="187"/>
      <c r="AC266" s="187"/>
      <c r="AD266" s="187"/>
      <c r="AE266" s="187"/>
      <c r="AT266" s="16" t="s">
        <v>123</v>
      </c>
      <c r="AU266" s="16" t="s">
        <v>76</v>
      </c>
    </row>
    <row r="267" spans="1:65" s="2" customFormat="1">
      <c r="A267" s="187"/>
      <c r="B267" s="32"/>
      <c r="C267" s="187"/>
      <c r="D267" s="150" t="s">
        <v>125</v>
      </c>
      <c r="E267" s="187"/>
      <c r="F267" s="151" t="s">
        <v>509</v>
      </c>
      <c r="G267" s="187"/>
      <c r="H267" s="187"/>
      <c r="I267" s="147"/>
      <c r="J267" s="187"/>
      <c r="K267" s="187"/>
      <c r="L267" s="32"/>
      <c r="M267" s="148"/>
      <c r="N267" s="149"/>
      <c r="O267" s="52"/>
      <c r="P267" s="52"/>
      <c r="Q267" s="52"/>
      <c r="R267" s="52"/>
      <c r="S267" s="52"/>
      <c r="T267" s="53"/>
      <c r="U267" s="187"/>
      <c r="V267" s="187"/>
      <c r="W267" s="187"/>
      <c r="X267" s="187"/>
      <c r="Y267" s="187"/>
      <c r="Z267" s="187"/>
      <c r="AA267" s="187"/>
      <c r="AB267" s="187"/>
      <c r="AC267" s="187"/>
      <c r="AD267" s="187"/>
      <c r="AE267" s="187"/>
      <c r="AT267" s="16" t="s">
        <v>125</v>
      </c>
      <c r="AU267" s="16" t="s">
        <v>76</v>
      </c>
    </row>
    <row r="268" spans="1:65" s="13" customFormat="1">
      <c r="B268" s="152"/>
      <c r="D268" s="145" t="s">
        <v>127</v>
      </c>
      <c r="E268" s="153" t="s">
        <v>3</v>
      </c>
      <c r="F268" s="154" t="s">
        <v>722</v>
      </c>
      <c r="H268" s="155">
        <v>19.600000000000001</v>
      </c>
      <c r="I268" s="156"/>
      <c r="L268" s="152"/>
      <c r="M268" s="157"/>
      <c r="N268" s="158"/>
      <c r="O268" s="158"/>
      <c r="P268" s="158"/>
      <c r="Q268" s="158"/>
      <c r="R268" s="158"/>
      <c r="S268" s="158"/>
      <c r="T268" s="159"/>
      <c r="AT268" s="153" t="s">
        <v>127</v>
      </c>
      <c r="AU268" s="153" t="s">
        <v>76</v>
      </c>
      <c r="AV268" s="13" t="s">
        <v>76</v>
      </c>
      <c r="AW268" s="13" t="s">
        <v>31</v>
      </c>
      <c r="AX268" s="13" t="s">
        <v>74</v>
      </c>
      <c r="AY268" s="153" t="s">
        <v>113</v>
      </c>
    </row>
    <row r="269" spans="1:65" s="2" customFormat="1" ht="16.5" customHeight="1">
      <c r="A269" s="187"/>
      <c r="B269" s="131"/>
      <c r="C269" s="132" t="s">
        <v>478</v>
      </c>
      <c r="D269" s="132" t="s">
        <v>116</v>
      </c>
      <c r="E269" s="133" t="s">
        <v>512</v>
      </c>
      <c r="F269" s="134" t="s">
        <v>513</v>
      </c>
      <c r="G269" s="135" t="s">
        <v>119</v>
      </c>
      <c r="H269" s="136">
        <v>5.8</v>
      </c>
      <c r="I269" s="137"/>
      <c r="J269" s="138">
        <f>ROUND(I269*H269,2)</f>
        <v>0</v>
      </c>
      <c r="K269" s="134" t="s">
        <v>120</v>
      </c>
      <c r="L269" s="32"/>
      <c r="M269" s="139" t="s">
        <v>3</v>
      </c>
      <c r="N269" s="140" t="s">
        <v>40</v>
      </c>
      <c r="O269" s="52"/>
      <c r="P269" s="141">
        <f>O269*H269</f>
        <v>0</v>
      </c>
      <c r="Q269" s="141">
        <v>2.9999999999999997E-4</v>
      </c>
      <c r="R269" s="141">
        <f>Q269*H269</f>
        <v>1.7399999999999998E-3</v>
      </c>
      <c r="S269" s="141">
        <v>0</v>
      </c>
      <c r="T269" s="142">
        <f>S269*H269</f>
        <v>0</v>
      </c>
      <c r="U269" s="187"/>
      <c r="V269" s="187"/>
      <c r="W269" s="187"/>
      <c r="X269" s="187"/>
      <c r="Y269" s="187"/>
      <c r="Z269" s="187"/>
      <c r="AA269" s="187"/>
      <c r="AB269" s="187"/>
      <c r="AC269" s="187"/>
      <c r="AD269" s="187"/>
      <c r="AE269" s="187"/>
      <c r="AR269" s="143" t="s">
        <v>207</v>
      </c>
      <c r="AT269" s="143" t="s">
        <v>116</v>
      </c>
      <c r="AU269" s="143" t="s">
        <v>76</v>
      </c>
      <c r="AY269" s="16" t="s">
        <v>113</v>
      </c>
      <c r="BE269" s="144">
        <f>IF(N269="základní",J269,0)</f>
        <v>0</v>
      </c>
      <c r="BF269" s="144">
        <f>IF(N269="snížená",J269,0)</f>
        <v>0</v>
      </c>
      <c r="BG269" s="144">
        <f>IF(N269="zákl. přenesená",J269,0)</f>
        <v>0</v>
      </c>
      <c r="BH269" s="144">
        <f>IF(N269="sníž. přenesená",J269,0)</f>
        <v>0</v>
      </c>
      <c r="BI269" s="144">
        <f>IF(N269="nulová",J269,0)</f>
        <v>0</v>
      </c>
      <c r="BJ269" s="16" t="s">
        <v>74</v>
      </c>
      <c r="BK269" s="144">
        <f>ROUND(I269*H269,2)</f>
        <v>0</v>
      </c>
      <c r="BL269" s="16" t="s">
        <v>207</v>
      </c>
      <c r="BM269" s="143" t="s">
        <v>514</v>
      </c>
    </row>
    <row r="270" spans="1:65" s="2" customFormat="1" ht="19.5">
      <c r="A270" s="187"/>
      <c r="B270" s="32"/>
      <c r="C270" s="187"/>
      <c r="D270" s="145" t="s">
        <v>123</v>
      </c>
      <c r="E270" s="187"/>
      <c r="F270" s="146" t="s">
        <v>515</v>
      </c>
      <c r="G270" s="187"/>
      <c r="H270" s="187"/>
      <c r="I270" s="147"/>
      <c r="J270" s="187"/>
      <c r="K270" s="187"/>
      <c r="L270" s="32"/>
      <c r="M270" s="148"/>
      <c r="N270" s="149"/>
      <c r="O270" s="52"/>
      <c r="P270" s="52"/>
      <c r="Q270" s="52"/>
      <c r="R270" s="52"/>
      <c r="S270" s="52"/>
      <c r="T270" s="53"/>
      <c r="U270" s="187"/>
      <c r="V270" s="187"/>
      <c r="W270" s="187"/>
      <c r="X270" s="187"/>
      <c r="Y270" s="187"/>
      <c r="Z270" s="187"/>
      <c r="AA270" s="187"/>
      <c r="AB270" s="187"/>
      <c r="AC270" s="187"/>
      <c r="AD270" s="187"/>
      <c r="AE270" s="187"/>
      <c r="AT270" s="16" t="s">
        <v>123</v>
      </c>
      <c r="AU270" s="16" t="s">
        <v>76</v>
      </c>
    </row>
    <row r="271" spans="1:65" s="2" customFormat="1">
      <c r="A271" s="187"/>
      <c r="B271" s="32"/>
      <c r="C271" s="187"/>
      <c r="D271" s="150" t="s">
        <v>125</v>
      </c>
      <c r="E271" s="187"/>
      <c r="F271" s="151" t="s">
        <v>516</v>
      </c>
      <c r="G271" s="187"/>
      <c r="H271" s="187"/>
      <c r="I271" s="147"/>
      <c r="J271" s="187"/>
      <c r="K271" s="187"/>
      <c r="L271" s="32"/>
      <c r="M271" s="148"/>
      <c r="N271" s="149"/>
      <c r="O271" s="52"/>
      <c r="P271" s="52"/>
      <c r="Q271" s="52"/>
      <c r="R271" s="52"/>
      <c r="S271" s="52"/>
      <c r="T271" s="53"/>
      <c r="U271" s="187"/>
      <c r="V271" s="187"/>
      <c r="W271" s="187"/>
      <c r="X271" s="187"/>
      <c r="Y271" s="187"/>
      <c r="Z271" s="187"/>
      <c r="AA271" s="187"/>
      <c r="AB271" s="187"/>
      <c r="AC271" s="187"/>
      <c r="AD271" s="187"/>
      <c r="AE271" s="187"/>
      <c r="AT271" s="16" t="s">
        <v>125</v>
      </c>
      <c r="AU271" s="16" t="s">
        <v>76</v>
      </c>
    </row>
    <row r="272" spans="1:65" s="2" customFormat="1" ht="24.2" customHeight="1">
      <c r="A272" s="187"/>
      <c r="B272" s="131"/>
      <c r="C272" s="132" t="s">
        <v>482</v>
      </c>
      <c r="D272" s="132" t="s">
        <v>116</v>
      </c>
      <c r="E272" s="133" t="s">
        <v>518</v>
      </c>
      <c r="F272" s="134" t="s">
        <v>519</v>
      </c>
      <c r="G272" s="135" t="s">
        <v>119</v>
      </c>
      <c r="H272" s="136">
        <v>5.8</v>
      </c>
      <c r="I272" s="137"/>
      <c r="J272" s="138">
        <f>ROUND(I272*H272,2)</f>
        <v>0</v>
      </c>
      <c r="K272" s="134" t="s">
        <v>120</v>
      </c>
      <c r="L272" s="32"/>
      <c r="M272" s="139" t="s">
        <v>3</v>
      </c>
      <c r="N272" s="140" t="s">
        <v>40</v>
      </c>
      <c r="O272" s="52"/>
      <c r="P272" s="141">
        <f>O272*H272</f>
        <v>0</v>
      </c>
      <c r="Q272" s="141">
        <v>7.5799999999999999E-3</v>
      </c>
      <c r="R272" s="141">
        <f>Q272*H272</f>
        <v>4.3963999999999996E-2</v>
      </c>
      <c r="S272" s="141">
        <v>0</v>
      </c>
      <c r="T272" s="142">
        <f>S272*H272</f>
        <v>0</v>
      </c>
      <c r="U272" s="187"/>
      <c r="V272" s="187"/>
      <c r="W272" s="187"/>
      <c r="X272" s="187"/>
      <c r="Y272" s="187"/>
      <c r="Z272" s="187"/>
      <c r="AA272" s="187"/>
      <c r="AB272" s="187"/>
      <c r="AC272" s="187"/>
      <c r="AD272" s="187"/>
      <c r="AE272" s="187"/>
      <c r="AR272" s="143" t="s">
        <v>207</v>
      </c>
      <c r="AT272" s="143" t="s">
        <v>116</v>
      </c>
      <c r="AU272" s="143" t="s">
        <v>76</v>
      </c>
      <c r="AY272" s="16" t="s">
        <v>113</v>
      </c>
      <c r="BE272" s="144">
        <f>IF(N272="základní",J272,0)</f>
        <v>0</v>
      </c>
      <c r="BF272" s="144">
        <f>IF(N272="snížená",J272,0)</f>
        <v>0</v>
      </c>
      <c r="BG272" s="144">
        <f>IF(N272="zákl. přenesená",J272,0)</f>
        <v>0</v>
      </c>
      <c r="BH272" s="144">
        <f>IF(N272="sníž. přenesená",J272,0)</f>
        <v>0</v>
      </c>
      <c r="BI272" s="144">
        <f>IF(N272="nulová",J272,0)</f>
        <v>0</v>
      </c>
      <c r="BJ272" s="16" t="s">
        <v>74</v>
      </c>
      <c r="BK272" s="144">
        <f>ROUND(I272*H272,2)</f>
        <v>0</v>
      </c>
      <c r="BL272" s="16" t="s">
        <v>207</v>
      </c>
      <c r="BM272" s="143" t="s">
        <v>520</v>
      </c>
    </row>
    <row r="273" spans="1:65" s="2" customFormat="1" ht="19.5">
      <c r="A273" s="187"/>
      <c r="B273" s="32"/>
      <c r="C273" s="187"/>
      <c r="D273" s="145" t="s">
        <v>123</v>
      </c>
      <c r="E273" s="187"/>
      <c r="F273" s="146" t="s">
        <v>521</v>
      </c>
      <c r="G273" s="187"/>
      <c r="H273" s="187"/>
      <c r="I273" s="147"/>
      <c r="J273" s="187"/>
      <c r="K273" s="187"/>
      <c r="L273" s="32"/>
      <c r="M273" s="148"/>
      <c r="N273" s="149"/>
      <c r="O273" s="52"/>
      <c r="P273" s="52"/>
      <c r="Q273" s="52"/>
      <c r="R273" s="52"/>
      <c r="S273" s="52"/>
      <c r="T273" s="53"/>
      <c r="U273" s="187"/>
      <c r="V273" s="187"/>
      <c r="W273" s="187"/>
      <c r="X273" s="187"/>
      <c r="Y273" s="187"/>
      <c r="Z273" s="187"/>
      <c r="AA273" s="187"/>
      <c r="AB273" s="187"/>
      <c r="AC273" s="187"/>
      <c r="AD273" s="187"/>
      <c r="AE273" s="187"/>
      <c r="AT273" s="16" t="s">
        <v>123</v>
      </c>
      <c r="AU273" s="16" t="s">
        <v>76</v>
      </c>
    </row>
    <row r="274" spans="1:65" s="2" customFormat="1">
      <c r="A274" s="187"/>
      <c r="B274" s="32"/>
      <c r="C274" s="187"/>
      <c r="D274" s="150" t="s">
        <v>125</v>
      </c>
      <c r="E274" s="187"/>
      <c r="F274" s="151" t="s">
        <v>522</v>
      </c>
      <c r="G274" s="187"/>
      <c r="H274" s="187"/>
      <c r="I274" s="147"/>
      <c r="J274" s="187"/>
      <c r="K274" s="187"/>
      <c r="L274" s="32"/>
      <c r="M274" s="148"/>
      <c r="N274" s="149"/>
      <c r="O274" s="52"/>
      <c r="P274" s="52"/>
      <c r="Q274" s="52"/>
      <c r="R274" s="52"/>
      <c r="S274" s="52"/>
      <c r="T274" s="53"/>
      <c r="U274" s="187"/>
      <c r="V274" s="187"/>
      <c r="W274" s="187"/>
      <c r="X274" s="187"/>
      <c r="Y274" s="187"/>
      <c r="Z274" s="187"/>
      <c r="AA274" s="187"/>
      <c r="AB274" s="187"/>
      <c r="AC274" s="187"/>
      <c r="AD274" s="187"/>
      <c r="AE274" s="187"/>
      <c r="AT274" s="16" t="s">
        <v>125</v>
      </c>
      <c r="AU274" s="16" t="s">
        <v>76</v>
      </c>
    </row>
    <row r="275" spans="1:65" s="2" customFormat="1" ht="37.9" customHeight="1">
      <c r="A275" s="187"/>
      <c r="B275" s="131"/>
      <c r="C275" s="132" t="s">
        <v>486</v>
      </c>
      <c r="D275" s="132" t="s">
        <v>116</v>
      </c>
      <c r="E275" s="133" t="s">
        <v>524</v>
      </c>
      <c r="F275" s="134" t="s">
        <v>525</v>
      </c>
      <c r="G275" s="135" t="s">
        <v>119</v>
      </c>
      <c r="H275" s="136">
        <v>9.8000000000000007</v>
      </c>
      <c r="I275" s="137"/>
      <c r="J275" s="138">
        <f>ROUND(I275*H275,2)</f>
        <v>0</v>
      </c>
      <c r="K275" s="134" t="s">
        <v>120</v>
      </c>
      <c r="L275" s="32"/>
      <c r="M275" s="139" t="s">
        <v>3</v>
      </c>
      <c r="N275" s="140" t="s">
        <v>40</v>
      </c>
      <c r="O275" s="52"/>
      <c r="P275" s="141">
        <f>O275*H275</f>
        <v>0</v>
      </c>
      <c r="Q275" s="141">
        <v>6.0000000000000001E-3</v>
      </c>
      <c r="R275" s="141">
        <f>Q275*H275</f>
        <v>5.8800000000000005E-2</v>
      </c>
      <c r="S275" s="141">
        <v>0</v>
      </c>
      <c r="T275" s="142">
        <f>S275*H275</f>
        <v>0</v>
      </c>
      <c r="U275" s="187"/>
      <c r="V275" s="187"/>
      <c r="W275" s="187"/>
      <c r="X275" s="187"/>
      <c r="Y275" s="187"/>
      <c r="Z275" s="187"/>
      <c r="AA275" s="187"/>
      <c r="AB275" s="187"/>
      <c r="AC275" s="187"/>
      <c r="AD275" s="187"/>
      <c r="AE275" s="187"/>
      <c r="AR275" s="143" t="s">
        <v>207</v>
      </c>
      <c r="AT275" s="143" t="s">
        <v>116</v>
      </c>
      <c r="AU275" s="143" t="s">
        <v>76</v>
      </c>
      <c r="AY275" s="16" t="s">
        <v>113</v>
      </c>
      <c r="BE275" s="144">
        <f>IF(N275="základní",J275,0)</f>
        <v>0</v>
      </c>
      <c r="BF275" s="144">
        <f>IF(N275="snížená",J275,0)</f>
        <v>0</v>
      </c>
      <c r="BG275" s="144">
        <f>IF(N275="zákl. přenesená",J275,0)</f>
        <v>0</v>
      </c>
      <c r="BH275" s="144">
        <f>IF(N275="sníž. přenesená",J275,0)</f>
        <v>0</v>
      </c>
      <c r="BI275" s="144">
        <f>IF(N275="nulová",J275,0)</f>
        <v>0</v>
      </c>
      <c r="BJ275" s="16" t="s">
        <v>74</v>
      </c>
      <c r="BK275" s="144">
        <f>ROUND(I275*H275,2)</f>
        <v>0</v>
      </c>
      <c r="BL275" s="16" t="s">
        <v>207</v>
      </c>
      <c r="BM275" s="143" t="s">
        <v>526</v>
      </c>
    </row>
    <row r="276" spans="1:65" s="2" customFormat="1" ht="29.25">
      <c r="A276" s="187"/>
      <c r="B276" s="32"/>
      <c r="C276" s="187"/>
      <c r="D276" s="145" t="s">
        <v>123</v>
      </c>
      <c r="E276" s="187"/>
      <c r="F276" s="146" t="s">
        <v>527</v>
      </c>
      <c r="G276" s="187"/>
      <c r="H276" s="187"/>
      <c r="I276" s="147"/>
      <c r="J276" s="187"/>
      <c r="K276" s="187"/>
      <c r="L276" s="32"/>
      <c r="M276" s="148"/>
      <c r="N276" s="149"/>
      <c r="O276" s="52"/>
      <c r="P276" s="52"/>
      <c r="Q276" s="52"/>
      <c r="R276" s="52"/>
      <c r="S276" s="52"/>
      <c r="T276" s="53"/>
      <c r="U276" s="187"/>
      <c r="V276" s="187"/>
      <c r="W276" s="187"/>
      <c r="X276" s="187"/>
      <c r="Y276" s="187"/>
      <c r="Z276" s="187"/>
      <c r="AA276" s="187"/>
      <c r="AB276" s="187"/>
      <c r="AC276" s="187"/>
      <c r="AD276" s="187"/>
      <c r="AE276" s="187"/>
      <c r="AT276" s="16" t="s">
        <v>123</v>
      </c>
      <c r="AU276" s="16" t="s">
        <v>76</v>
      </c>
    </row>
    <row r="277" spans="1:65" s="2" customFormat="1">
      <c r="A277" s="187"/>
      <c r="B277" s="32"/>
      <c r="C277" s="187"/>
      <c r="D277" s="150" t="s">
        <v>125</v>
      </c>
      <c r="E277" s="187"/>
      <c r="F277" s="151" t="s">
        <v>528</v>
      </c>
      <c r="G277" s="187"/>
      <c r="H277" s="187"/>
      <c r="I277" s="147"/>
      <c r="J277" s="187"/>
      <c r="K277" s="187"/>
      <c r="L277" s="32"/>
      <c r="M277" s="148"/>
      <c r="N277" s="149"/>
      <c r="O277" s="52"/>
      <c r="P277" s="52"/>
      <c r="Q277" s="52"/>
      <c r="R277" s="52"/>
      <c r="S277" s="52"/>
      <c r="T277" s="53"/>
      <c r="U277" s="187"/>
      <c r="V277" s="187"/>
      <c r="W277" s="187"/>
      <c r="X277" s="187"/>
      <c r="Y277" s="187"/>
      <c r="Z277" s="187"/>
      <c r="AA277" s="187"/>
      <c r="AB277" s="187"/>
      <c r="AC277" s="187"/>
      <c r="AD277" s="187"/>
      <c r="AE277" s="187"/>
      <c r="AT277" s="16" t="s">
        <v>125</v>
      </c>
      <c r="AU277" s="16" t="s">
        <v>76</v>
      </c>
    </row>
    <row r="278" spans="1:65" s="2" customFormat="1" ht="19.5">
      <c r="A278" s="187"/>
      <c r="B278" s="32"/>
      <c r="C278" s="187"/>
      <c r="D278" s="145" t="s">
        <v>529</v>
      </c>
      <c r="E278" s="187"/>
      <c r="F278" s="170" t="s">
        <v>530</v>
      </c>
      <c r="G278" s="187"/>
      <c r="H278" s="187"/>
      <c r="I278" s="147"/>
      <c r="J278" s="187"/>
      <c r="K278" s="187"/>
      <c r="L278" s="32"/>
      <c r="M278" s="148"/>
      <c r="N278" s="149"/>
      <c r="O278" s="52"/>
      <c r="P278" s="52"/>
      <c r="Q278" s="52"/>
      <c r="R278" s="52"/>
      <c r="S278" s="52"/>
      <c r="T278" s="53"/>
      <c r="U278" s="187"/>
      <c r="V278" s="187"/>
      <c r="W278" s="187"/>
      <c r="X278" s="187"/>
      <c r="Y278" s="187"/>
      <c r="Z278" s="187"/>
      <c r="AA278" s="187"/>
      <c r="AB278" s="187"/>
      <c r="AC278" s="187"/>
      <c r="AD278" s="187"/>
      <c r="AE278" s="187"/>
      <c r="AT278" s="16" t="s">
        <v>529</v>
      </c>
      <c r="AU278" s="16" t="s">
        <v>76</v>
      </c>
    </row>
    <row r="279" spans="1:65" s="13" customFormat="1">
      <c r="B279" s="152"/>
      <c r="D279" s="145" t="s">
        <v>127</v>
      </c>
      <c r="E279" s="153" t="s">
        <v>3</v>
      </c>
      <c r="F279" s="154" t="s">
        <v>723</v>
      </c>
      <c r="H279" s="155">
        <v>9.8000000000000007</v>
      </c>
      <c r="I279" s="156"/>
      <c r="L279" s="152"/>
      <c r="M279" s="157"/>
      <c r="N279" s="158"/>
      <c r="O279" s="158"/>
      <c r="P279" s="158"/>
      <c r="Q279" s="158"/>
      <c r="R279" s="158"/>
      <c r="S279" s="158"/>
      <c r="T279" s="159"/>
      <c r="AT279" s="153" t="s">
        <v>127</v>
      </c>
      <c r="AU279" s="153" t="s">
        <v>76</v>
      </c>
      <c r="AV279" s="13" t="s">
        <v>76</v>
      </c>
      <c r="AW279" s="13" t="s">
        <v>31</v>
      </c>
      <c r="AX279" s="13" t="s">
        <v>74</v>
      </c>
      <c r="AY279" s="153" t="s">
        <v>113</v>
      </c>
    </row>
    <row r="280" spans="1:65" s="2" customFormat="1" ht="24.2" customHeight="1">
      <c r="A280" s="187"/>
      <c r="B280" s="131"/>
      <c r="C280" s="160" t="s">
        <v>490</v>
      </c>
      <c r="D280" s="160" t="s">
        <v>381</v>
      </c>
      <c r="E280" s="161" t="s">
        <v>532</v>
      </c>
      <c r="F280" s="162" t="s">
        <v>533</v>
      </c>
      <c r="G280" s="163" t="s">
        <v>119</v>
      </c>
      <c r="H280" s="164">
        <v>11.27</v>
      </c>
      <c r="I280" s="165"/>
      <c r="J280" s="166">
        <f>ROUND(I280*H280,2)</f>
        <v>0</v>
      </c>
      <c r="K280" s="162" t="s">
        <v>3</v>
      </c>
      <c r="L280" s="167"/>
      <c r="M280" s="168" t="s">
        <v>3</v>
      </c>
      <c r="N280" s="169" t="s">
        <v>40</v>
      </c>
      <c r="O280" s="52"/>
      <c r="P280" s="141">
        <f>O280*H280</f>
        <v>0</v>
      </c>
      <c r="Q280" s="141">
        <v>2.1999999999999999E-2</v>
      </c>
      <c r="R280" s="141">
        <f>Q280*H280</f>
        <v>0.24793999999999997</v>
      </c>
      <c r="S280" s="141">
        <v>0</v>
      </c>
      <c r="T280" s="142">
        <f>S280*H280</f>
        <v>0</v>
      </c>
      <c r="U280" s="187"/>
      <c r="V280" s="187"/>
      <c r="W280" s="187"/>
      <c r="X280" s="187"/>
      <c r="Y280" s="187"/>
      <c r="Z280" s="187"/>
      <c r="AA280" s="187"/>
      <c r="AB280" s="187"/>
      <c r="AC280" s="187"/>
      <c r="AD280" s="187"/>
      <c r="AE280" s="187"/>
      <c r="AR280" s="143" t="s">
        <v>323</v>
      </c>
      <c r="AT280" s="143" t="s">
        <v>381</v>
      </c>
      <c r="AU280" s="143" t="s">
        <v>76</v>
      </c>
      <c r="AY280" s="16" t="s">
        <v>113</v>
      </c>
      <c r="BE280" s="144">
        <f>IF(N280="základní",J280,0)</f>
        <v>0</v>
      </c>
      <c r="BF280" s="144">
        <f>IF(N280="snížená",J280,0)</f>
        <v>0</v>
      </c>
      <c r="BG280" s="144">
        <f>IF(N280="zákl. přenesená",J280,0)</f>
        <v>0</v>
      </c>
      <c r="BH280" s="144">
        <f>IF(N280="sníž. přenesená",J280,0)</f>
        <v>0</v>
      </c>
      <c r="BI280" s="144">
        <f>IF(N280="nulová",J280,0)</f>
        <v>0</v>
      </c>
      <c r="BJ280" s="16" t="s">
        <v>74</v>
      </c>
      <c r="BK280" s="144">
        <f>ROUND(I280*H280,2)</f>
        <v>0</v>
      </c>
      <c r="BL280" s="16" t="s">
        <v>207</v>
      </c>
      <c r="BM280" s="143" t="s">
        <v>534</v>
      </c>
    </row>
    <row r="281" spans="1:65" s="2" customFormat="1" ht="19.5">
      <c r="A281" s="187"/>
      <c r="B281" s="32"/>
      <c r="C281" s="187"/>
      <c r="D281" s="145" t="s">
        <v>123</v>
      </c>
      <c r="E281" s="187"/>
      <c r="F281" s="146" t="s">
        <v>533</v>
      </c>
      <c r="G281" s="187"/>
      <c r="H281" s="187"/>
      <c r="I281" s="147"/>
      <c r="J281" s="187"/>
      <c r="K281" s="187"/>
      <c r="L281" s="32"/>
      <c r="M281" s="148"/>
      <c r="N281" s="149"/>
      <c r="O281" s="52"/>
      <c r="P281" s="52"/>
      <c r="Q281" s="52"/>
      <c r="R281" s="52"/>
      <c r="S281" s="52"/>
      <c r="T281" s="53"/>
      <c r="U281" s="187"/>
      <c r="V281" s="187"/>
      <c r="W281" s="187"/>
      <c r="X281" s="187"/>
      <c r="Y281" s="187"/>
      <c r="Z281" s="187"/>
      <c r="AA281" s="187"/>
      <c r="AB281" s="187"/>
      <c r="AC281" s="187"/>
      <c r="AD281" s="187"/>
      <c r="AE281" s="187"/>
      <c r="AT281" s="16" t="s">
        <v>123</v>
      </c>
      <c r="AU281" s="16" t="s">
        <v>76</v>
      </c>
    </row>
    <row r="282" spans="1:65" s="13" customFormat="1">
      <c r="B282" s="152"/>
      <c r="D282" s="145" t="s">
        <v>127</v>
      </c>
      <c r="F282" s="154" t="s">
        <v>724</v>
      </c>
      <c r="H282" s="155">
        <v>11.27</v>
      </c>
      <c r="I282" s="156"/>
      <c r="L282" s="152"/>
      <c r="M282" s="157"/>
      <c r="N282" s="158"/>
      <c r="O282" s="158"/>
      <c r="P282" s="158"/>
      <c r="Q282" s="158"/>
      <c r="R282" s="158"/>
      <c r="S282" s="158"/>
      <c r="T282" s="159"/>
      <c r="AT282" s="153" t="s">
        <v>127</v>
      </c>
      <c r="AU282" s="153" t="s">
        <v>76</v>
      </c>
      <c r="AV282" s="13" t="s">
        <v>76</v>
      </c>
      <c r="AW282" s="13" t="s">
        <v>4</v>
      </c>
      <c r="AX282" s="13" t="s">
        <v>74</v>
      </c>
      <c r="AY282" s="153" t="s">
        <v>113</v>
      </c>
    </row>
    <row r="283" spans="1:65" s="2" customFormat="1" ht="24.2" customHeight="1">
      <c r="A283" s="187"/>
      <c r="B283" s="131"/>
      <c r="C283" s="132" t="s">
        <v>496</v>
      </c>
      <c r="D283" s="132" t="s">
        <v>116</v>
      </c>
      <c r="E283" s="133" t="s">
        <v>537</v>
      </c>
      <c r="F283" s="134" t="s">
        <v>538</v>
      </c>
      <c r="G283" s="135" t="s">
        <v>119</v>
      </c>
      <c r="H283" s="136">
        <v>9.8000000000000007</v>
      </c>
      <c r="I283" s="137"/>
      <c r="J283" s="138">
        <f>ROUND(I283*H283,2)</f>
        <v>0</v>
      </c>
      <c r="K283" s="134" t="s">
        <v>120</v>
      </c>
      <c r="L283" s="32"/>
      <c r="M283" s="139" t="s">
        <v>3</v>
      </c>
      <c r="N283" s="140" t="s">
        <v>40</v>
      </c>
      <c r="O283" s="52"/>
      <c r="P283" s="141">
        <f>O283*H283</f>
        <v>0</v>
      </c>
      <c r="Q283" s="141">
        <v>1.5E-3</v>
      </c>
      <c r="R283" s="141">
        <f>Q283*H283</f>
        <v>1.4700000000000001E-2</v>
      </c>
      <c r="S283" s="141">
        <v>0</v>
      </c>
      <c r="T283" s="142">
        <f>S283*H283</f>
        <v>0</v>
      </c>
      <c r="U283" s="187"/>
      <c r="V283" s="187"/>
      <c r="W283" s="187"/>
      <c r="X283" s="187"/>
      <c r="Y283" s="187"/>
      <c r="Z283" s="187"/>
      <c r="AA283" s="187"/>
      <c r="AB283" s="187"/>
      <c r="AC283" s="187"/>
      <c r="AD283" s="187"/>
      <c r="AE283" s="187"/>
      <c r="AR283" s="143" t="s">
        <v>207</v>
      </c>
      <c r="AT283" s="143" t="s">
        <v>116</v>
      </c>
      <c r="AU283" s="143" t="s">
        <v>76</v>
      </c>
      <c r="AY283" s="16" t="s">
        <v>113</v>
      </c>
      <c r="BE283" s="144">
        <f>IF(N283="základní",J283,0)</f>
        <v>0</v>
      </c>
      <c r="BF283" s="144">
        <f>IF(N283="snížená",J283,0)</f>
        <v>0</v>
      </c>
      <c r="BG283" s="144">
        <f>IF(N283="zákl. přenesená",J283,0)</f>
        <v>0</v>
      </c>
      <c r="BH283" s="144">
        <f>IF(N283="sníž. přenesená",J283,0)</f>
        <v>0</v>
      </c>
      <c r="BI283" s="144">
        <f>IF(N283="nulová",J283,0)</f>
        <v>0</v>
      </c>
      <c r="BJ283" s="16" t="s">
        <v>74</v>
      </c>
      <c r="BK283" s="144">
        <f>ROUND(I283*H283,2)</f>
        <v>0</v>
      </c>
      <c r="BL283" s="16" t="s">
        <v>207</v>
      </c>
      <c r="BM283" s="143" t="s">
        <v>539</v>
      </c>
    </row>
    <row r="284" spans="1:65" s="2" customFormat="1">
      <c r="A284" s="187"/>
      <c r="B284" s="32"/>
      <c r="C284" s="187"/>
      <c r="D284" s="145" t="s">
        <v>123</v>
      </c>
      <c r="E284" s="187"/>
      <c r="F284" s="146" t="s">
        <v>540</v>
      </c>
      <c r="G284" s="187"/>
      <c r="H284" s="187"/>
      <c r="I284" s="147"/>
      <c r="J284" s="187"/>
      <c r="K284" s="187"/>
      <c r="L284" s="32"/>
      <c r="M284" s="148"/>
      <c r="N284" s="149"/>
      <c r="O284" s="52"/>
      <c r="P284" s="52"/>
      <c r="Q284" s="52"/>
      <c r="R284" s="52"/>
      <c r="S284" s="52"/>
      <c r="T284" s="53"/>
      <c r="U284" s="187"/>
      <c r="V284" s="187"/>
      <c r="W284" s="187"/>
      <c r="X284" s="187"/>
      <c r="Y284" s="187"/>
      <c r="Z284" s="187"/>
      <c r="AA284" s="187"/>
      <c r="AB284" s="187"/>
      <c r="AC284" s="187"/>
      <c r="AD284" s="187"/>
      <c r="AE284" s="187"/>
      <c r="AT284" s="16" t="s">
        <v>123</v>
      </c>
      <c r="AU284" s="16" t="s">
        <v>76</v>
      </c>
    </row>
    <row r="285" spans="1:65" s="2" customFormat="1">
      <c r="A285" s="187"/>
      <c r="B285" s="32"/>
      <c r="C285" s="187"/>
      <c r="D285" s="150" t="s">
        <v>125</v>
      </c>
      <c r="E285" s="187"/>
      <c r="F285" s="151" t="s">
        <v>541</v>
      </c>
      <c r="G285" s="187"/>
      <c r="H285" s="187"/>
      <c r="I285" s="147"/>
      <c r="J285" s="187"/>
      <c r="K285" s="187"/>
      <c r="L285" s="32"/>
      <c r="M285" s="148"/>
      <c r="N285" s="149"/>
      <c r="O285" s="52"/>
      <c r="P285" s="52"/>
      <c r="Q285" s="52"/>
      <c r="R285" s="52"/>
      <c r="S285" s="52"/>
      <c r="T285" s="53"/>
      <c r="U285" s="187"/>
      <c r="V285" s="187"/>
      <c r="W285" s="187"/>
      <c r="X285" s="187"/>
      <c r="Y285" s="187"/>
      <c r="Z285" s="187"/>
      <c r="AA285" s="187"/>
      <c r="AB285" s="187"/>
      <c r="AC285" s="187"/>
      <c r="AD285" s="187"/>
      <c r="AE285" s="187"/>
      <c r="AT285" s="16" t="s">
        <v>125</v>
      </c>
      <c r="AU285" s="16" t="s">
        <v>76</v>
      </c>
    </row>
    <row r="286" spans="1:65" s="13" customFormat="1">
      <c r="B286" s="152"/>
      <c r="D286" s="145" t="s">
        <v>127</v>
      </c>
      <c r="E286" s="153" t="s">
        <v>3</v>
      </c>
      <c r="F286" s="154" t="s">
        <v>708</v>
      </c>
      <c r="H286" s="155">
        <v>9.8000000000000007</v>
      </c>
      <c r="I286" s="156"/>
      <c r="L286" s="152"/>
      <c r="M286" s="157"/>
      <c r="N286" s="158"/>
      <c r="O286" s="158"/>
      <c r="P286" s="158"/>
      <c r="Q286" s="158"/>
      <c r="R286" s="158"/>
      <c r="S286" s="158"/>
      <c r="T286" s="159"/>
      <c r="AT286" s="153" t="s">
        <v>127</v>
      </c>
      <c r="AU286" s="153" t="s">
        <v>76</v>
      </c>
      <c r="AV286" s="13" t="s">
        <v>76</v>
      </c>
      <c r="AW286" s="13" t="s">
        <v>31</v>
      </c>
      <c r="AX286" s="13" t="s">
        <v>74</v>
      </c>
      <c r="AY286" s="153" t="s">
        <v>113</v>
      </c>
    </row>
    <row r="287" spans="1:65" s="2" customFormat="1" ht="16.5" customHeight="1">
      <c r="A287" s="187"/>
      <c r="B287" s="131"/>
      <c r="C287" s="132" t="s">
        <v>504</v>
      </c>
      <c r="D287" s="132" t="s">
        <v>116</v>
      </c>
      <c r="E287" s="133" t="s">
        <v>543</v>
      </c>
      <c r="F287" s="134" t="s">
        <v>544</v>
      </c>
      <c r="G287" s="135" t="s">
        <v>277</v>
      </c>
      <c r="H287" s="136">
        <v>11.5</v>
      </c>
      <c r="I287" s="137"/>
      <c r="J287" s="138">
        <f>ROUND(I287*H287,2)</f>
        <v>0</v>
      </c>
      <c r="K287" s="134" t="s">
        <v>120</v>
      </c>
      <c r="L287" s="32"/>
      <c r="M287" s="139" t="s">
        <v>3</v>
      </c>
      <c r="N287" s="140" t="s">
        <v>40</v>
      </c>
      <c r="O287" s="52"/>
      <c r="P287" s="141">
        <f>O287*H287</f>
        <v>0</v>
      </c>
      <c r="Q287" s="141">
        <v>9.0000000000000006E-5</v>
      </c>
      <c r="R287" s="141">
        <f>Q287*H287</f>
        <v>1.0350000000000001E-3</v>
      </c>
      <c r="S287" s="141">
        <v>0</v>
      </c>
      <c r="T287" s="142">
        <f>S287*H287</f>
        <v>0</v>
      </c>
      <c r="U287" s="187"/>
      <c r="V287" s="187"/>
      <c r="W287" s="187"/>
      <c r="X287" s="187"/>
      <c r="Y287" s="187"/>
      <c r="Z287" s="187"/>
      <c r="AA287" s="187"/>
      <c r="AB287" s="187"/>
      <c r="AC287" s="187"/>
      <c r="AD287" s="187"/>
      <c r="AE287" s="187"/>
      <c r="AR287" s="143" t="s">
        <v>207</v>
      </c>
      <c r="AT287" s="143" t="s">
        <v>116</v>
      </c>
      <c r="AU287" s="143" t="s">
        <v>76</v>
      </c>
      <c r="AY287" s="16" t="s">
        <v>113</v>
      </c>
      <c r="BE287" s="144">
        <f>IF(N287="základní",J287,0)</f>
        <v>0</v>
      </c>
      <c r="BF287" s="144">
        <f>IF(N287="snížená",J287,0)</f>
        <v>0</v>
      </c>
      <c r="BG287" s="144">
        <f>IF(N287="zákl. přenesená",J287,0)</f>
        <v>0</v>
      </c>
      <c r="BH287" s="144">
        <f>IF(N287="sníž. přenesená",J287,0)</f>
        <v>0</v>
      </c>
      <c r="BI287" s="144">
        <f>IF(N287="nulová",J287,0)</f>
        <v>0</v>
      </c>
      <c r="BJ287" s="16" t="s">
        <v>74</v>
      </c>
      <c r="BK287" s="144">
        <f>ROUND(I287*H287,2)</f>
        <v>0</v>
      </c>
      <c r="BL287" s="16" t="s">
        <v>207</v>
      </c>
      <c r="BM287" s="143" t="s">
        <v>545</v>
      </c>
    </row>
    <row r="288" spans="1:65" s="2" customFormat="1">
      <c r="A288" s="187"/>
      <c r="B288" s="32"/>
      <c r="C288" s="187"/>
      <c r="D288" s="145" t="s">
        <v>123</v>
      </c>
      <c r="E288" s="187"/>
      <c r="F288" s="146" t="s">
        <v>546</v>
      </c>
      <c r="G288" s="187"/>
      <c r="H288" s="187"/>
      <c r="I288" s="147"/>
      <c r="J288" s="187"/>
      <c r="K288" s="187"/>
      <c r="L288" s="32"/>
      <c r="M288" s="148"/>
      <c r="N288" s="149"/>
      <c r="O288" s="52"/>
      <c r="P288" s="52"/>
      <c r="Q288" s="52"/>
      <c r="R288" s="52"/>
      <c r="S288" s="52"/>
      <c r="T288" s="53"/>
      <c r="U288" s="187"/>
      <c r="V288" s="187"/>
      <c r="W288" s="187"/>
      <c r="X288" s="187"/>
      <c r="Y288" s="187"/>
      <c r="Z288" s="187"/>
      <c r="AA288" s="187"/>
      <c r="AB288" s="187"/>
      <c r="AC288" s="187"/>
      <c r="AD288" s="187"/>
      <c r="AE288" s="187"/>
      <c r="AT288" s="16" t="s">
        <v>123</v>
      </c>
      <c r="AU288" s="16" t="s">
        <v>76</v>
      </c>
    </row>
    <row r="289" spans="1:65" s="2" customFormat="1">
      <c r="A289" s="187"/>
      <c r="B289" s="32"/>
      <c r="C289" s="187"/>
      <c r="D289" s="150" t="s">
        <v>125</v>
      </c>
      <c r="E289" s="187"/>
      <c r="F289" s="151" t="s">
        <v>547</v>
      </c>
      <c r="G289" s="187"/>
      <c r="H289" s="187"/>
      <c r="I289" s="147"/>
      <c r="J289" s="187"/>
      <c r="K289" s="187"/>
      <c r="L289" s="32"/>
      <c r="M289" s="148"/>
      <c r="N289" s="149"/>
      <c r="O289" s="52"/>
      <c r="P289" s="52"/>
      <c r="Q289" s="52"/>
      <c r="R289" s="52"/>
      <c r="S289" s="52"/>
      <c r="T289" s="53"/>
      <c r="U289" s="187"/>
      <c r="V289" s="187"/>
      <c r="W289" s="187"/>
      <c r="X289" s="187"/>
      <c r="Y289" s="187"/>
      <c r="Z289" s="187"/>
      <c r="AA289" s="187"/>
      <c r="AB289" s="187"/>
      <c r="AC289" s="187"/>
      <c r="AD289" s="187"/>
      <c r="AE289" s="187"/>
      <c r="AT289" s="16" t="s">
        <v>125</v>
      </c>
      <c r="AU289" s="16" t="s">
        <v>76</v>
      </c>
    </row>
    <row r="290" spans="1:65" s="13" customFormat="1">
      <c r="B290" s="152"/>
      <c r="D290" s="145" t="s">
        <v>127</v>
      </c>
      <c r="E290" s="153" t="s">
        <v>3</v>
      </c>
      <c r="F290" s="154" t="s">
        <v>725</v>
      </c>
      <c r="H290" s="155">
        <v>11.5</v>
      </c>
      <c r="I290" s="156"/>
      <c r="L290" s="152"/>
      <c r="M290" s="157"/>
      <c r="N290" s="158"/>
      <c r="O290" s="158"/>
      <c r="P290" s="158"/>
      <c r="Q290" s="158"/>
      <c r="R290" s="158"/>
      <c r="S290" s="158"/>
      <c r="T290" s="159"/>
      <c r="AT290" s="153" t="s">
        <v>127</v>
      </c>
      <c r="AU290" s="153" t="s">
        <v>76</v>
      </c>
      <c r="AV290" s="13" t="s">
        <v>76</v>
      </c>
      <c r="AW290" s="13" t="s">
        <v>31</v>
      </c>
      <c r="AX290" s="13" t="s">
        <v>74</v>
      </c>
      <c r="AY290" s="153" t="s">
        <v>113</v>
      </c>
    </row>
    <row r="291" spans="1:65" s="2" customFormat="1" ht="24.2" customHeight="1">
      <c r="A291" s="187"/>
      <c r="B291" s="131"/>
      <c r="C291" s="132" t="s">
        <v>511</v>
      </c>
      <c r="D291" s="132" t="s">
        <v>116</v>
      </c>
      <c r="E291" s="133" t="s">
        <v>550</v>
      </c>
      <c r="F291" s="134" t="s">
        <v>551</v>
      </c>
      <c r="G291" s="135" t="s">
        <v>172</v>
      </c>
      <c r="H291" s="136">
        <v>0.36799999999999999</v>
      </c>
      <c r="I291" s="137"/>
      <c r="J291" s="138">
        <f>ROUND(I291*H291,2)</f>
        <v>0</v>
      </c>
      <c r="K291" s="134" t="s">
        <v>120</v>
      </c>
      <c r="L291" s="32"/>
      <c r="M291" s="139" t="s">
        <v>3</v>
      </c>
      <c r="N291" s="140" t="s">
        <v>40</v>
      </c>
      <c r="O291" s="52"/>
      <c r="P291" s="141">
        <f>O291*H291</f>
        <v>0</v>
      </c>
      <c r="Q291" s="141">
        <v>0</v>
      </c>
      <c r="R291" s="141">
        <f>Q291*H291</f>
        <v>0</v>
      </c>
      <c r="S291" s="141">
        <v>0</v>
      </c>
      <c r="T291" s="142">
        <f>S291*H291</f>
        <v>0</v>
      </c>
      <c r="U291" s="187"/>
      <c r="V291" s="187"/>
      <c r="W291" s="187"/>
      <c r="X291" s="187"/>
      <c r="Y291" s="187"/>
      <c r="Z291" s="187"/>
      <c r="AA291" s="187"/>
      <c r="AB291" s="187"/>
      <c r="AC291" s="187"/>
      <c r="AD291" s="187"/>
      <c r="AE291" s="187"/>
      <c r="AR291" s="143" t="s">
        <v>207</v>
      </c>
      <c r="AT291" s="143" t="s">
        <v>116</v>
      </c>
      <c r="AU291" s="143" t="s">
        <v>76</v>
      </c>
      <c r="AY291" s="16" t="s">
        <v>113</v>
      </c>
      <c r="BE291" s="144">
        <f>IF(N291="základní",J291,0)</f>
        <v>0</v>
      </c>
      <c r="BF291" s="144">
        <f>IF(N291="snížená",J291,0)</f>
        <v>0</v>
      </c>
      <c r="BG291" s="144">
        <f>IF(N291="zákl. přenesená",J291,0)</f>
        <v>0</v>
      </c>
      <c r="BH291" s="144">
        <f>IF(N291="sníž. přenesená",J291,0)</f>
        <v>0</v>
      </c>
      <c r="BI291" s="144">
        <f>IF(N291="nulová",J291,0)</f>
        <v>0</v>
      </c>
      <c r="BJ291" s="16" t="s">
        <v>74</v>
      </c>
      <c r="BK291" s="144">
        <f>ROUND(I291*H291,2)</f>
        <v>0</v>
      </c>
      <c r="BL291" s="16" t="s">
        <v>207</v>
      </c>
      <c r="BM291" s="143" t="s">
        <v>552</v>
      </c>
    </row>
    <row r="292" spans="1:65" s="2" customFormat="1" ht="29.25">
      <c r="A292" s="187"/>
      <c r="B292" s="32"/>
      <c r="C292" s="187"/>
      <c r="D292" s="145" t="s">
        <v>123</v>
      </c>
      <c r="E292" s="187"/>
      <c r="F292" s="146" t="s">
        <v>553</v>
      </c>
      <c r="G292" s="187"/>
      <c r="H292" s="187"/>
      <c r="I292" s="147"/>
      <c r="J292" s="187"/>
      <c r="K292" s="187"/>
      <c r="L292" s="32"/>
      <c r="M292" s="148"/>
      <c r="N292" s="149"/>
      <c r="O292" s="52"/>
      <c r="P292" s="52"/>
      <c r="Q292" s="52"/>
      <c r="R292" s="52"/>
      <c r="S292" s="52"/>
      <c r="T292" s="53"/>
      <c r="U292" s="187"/>
      <c r="V292" s="187"/>
      <c r="W292" s="187"/>
      <c r="X292" s="187"/>
      <c r="Y292" s="187"/>
      <c r="Z292" s="187"/>
      <c r="AA292" s="187"/>
      <c r="AB292" s="187"/>
      <c r="AC292" s="187"/>
      <c r="AD292" s="187"/>
      <c r="AE292" s="187"/>
      <c r="AT292" s="16" t="s">
        <v>123</v>
      </c>
      <c r="AU292" s="16" t="s">
        <v>76</v>
      </c>
    </row>
    <row r="293" spans="1:65" s="2" customFormat="1">
      <c r="A293" s="187"/>
      <c r="B293" s="32"/>
      <c r="C293" s="187"/>
      <c r="D293" s="150" t="s">
        <v>125</v>
      </c>
      <c r="E293" s="187"/>
      <c r="F293" s="151" t="s">
        <v>554</v>
      </c>
      <c r="G293" s="187"/>
      <c r="H293" s="187"/>
      <c r="I293" s="147"/>
      <c r="J293" s="187"/>
      <c r="K293" s="187"/>
      <c r="L293" s="32"/>
      <c r="M293" s="148"/>
      <c r="N293" s="149"/>
      <c r="O293" s="52"/>
      <c r="P293" s="52"/>
      <c r="Q293" s="52"/>
      <c r="R293" s="52"/>
      <c r="S293" s="52"/>
      <c r="T293" s="53"/>
      <c r="U293" s="187"/>
      <c r="V293" s="187"/>
      <c r="W293" s="187"/>
      <c r="X293" s="187"/>
      <c r="Y293" s="187"/>
      <c r="Z293" s="187"/>
      <c r="AA293" s="187"/>
      <c r="AB293" s="187"/>
      <c r="AC293" s="187"/>
      <c r="AD293" s="187"/>
      <c r="AE293" s="187"/>
      <c r="AT293" s="16" t="s">
        <v>125</v>
      </c>
      <c r="AU293" s="16" t="s">
        <v>76</v>
      </c>
    </row>
    <row r="294" spans="1:65" s="2" customFormat="1" ht="33" customHeight="1">
      <c r="A294" s="187"/>
      <c r="B294" s="131"/>
      <c r="C294" s="132" t="s">
        <v>517</v>
      </c>
      <c r="D294" s="132" t="s">
        <v>116</v>
      </c>
      <c r="E294" s="133" t="s">
        <v>556</v>
      </c>
      <c r="F294" s="134" t="s">
        <v>557</v>
      </c>
      <c r="G294" s="135" t="s">
        <v>172</v>
      </c>
      <c r="H294" s="136">
        <v>0.36799999999999999</v>
      </c>
      <c r="I294" s="137"/>
      <c r="J294" s="138">
        <f>ROUND(I294*H294,2)</f>
        <v>0</v>
      </c>
      <c r="K294" s="134" t="s">
        <v>120</v>
      </c>
      <c r="L294" s="32"/>
      <c r="M294" s="139" t="s">
        <v>3</v>
      </c>
      <c r="N294" s="140" t="s">
        <v>40</v>
      </c>
      <c r="O294" s="52"/>
      <c r="P294" s="141">
        <f>O294*H294</f>
        <v>0</v>
      </c>
      <c r="Q294" s="141">
        <v>0</v>
      </c>
      <c r="R294" s="141">
        <f>Q294*H294</f>
        <v>0</v>
      </c>
      <c r="S294" s="141">
        <v>0</v>
      </c>
      <c r="T294" s="142">
        <f>S294*H294</f>
        <v>0</v>
      </c>
      <c r="U294" s="187"/>
      <c r="V294" s="187"/>
      <c r="W294" s="187"/>
      <c r="X294" s="187"/>
      <c r="Y294" s="187"/>
      <c r="Z294" s="187"/>
      <c r="AA294" s="187"/>
      <c r="AB294" s="187"/>
      <c r="AC294" s="187"/>
      <c r="AD294" s="187"/>
      <c r="AE294" s="187"/>
      <c r="AR294" s="143" t="s">
        <v>207</v>
      </c>
      <c r="AT294" s="143" t="s">
        <v>116</v>
      </c>
      <c r="AU294" s="143" t="s">
        <v>76</v>
      </c>
      <c r="AY294" s="16" t="s">
        <v>113</v>
      </c>
      <c r="BE294" s="144">
        <f>IF(N294="základní",J294,0)</f>
        <v>0</v>
      </c>
      <c r="BF294" s="144">
        <f>IF(N294="snížená",J294,0)</f>
        <v>0</v>
      </c>
      <c r="BG294" s="144">
        <f>IF(N294="zákl. přenesená",J294,0)</f>
        <v>0</v>
      </c>
      <c r="BH294" s="144">
        <f>IF(N294="sníž. přenesená",J294,0)</f>
        <v>0</v>
      </c>
      <c r="BI294" s="144">
        <f>IF(N294="nulová",J294,0)</f>
        <v>0</v>
      </c>
      <c r="BJ294" s="16" t="s">
        <v>74</v>
      </c>
      <c r="BK294" s="144">
        <f>ROUND(I294*H294,2)</f>
        <v>0</v>
      </c>
      <c r="BL294" s="16" t="s">
        <v>207</v>
      </c>
      <c r="BM294" s="143" t="s">
        <v>558</v>
      </c>
    </row>
    <row r="295" spans="1:65" s="2" customFormat="1" ht="48.75">
      <c r="A295" s="187"/>
      <c r="B295" s="32"/>
      <c r="C295" s="187"/>
      <c r="D295" s="145" t="s">
        <v>123</v>
      </c>
      <c r="E295" s="187"/>
      <c r="F295" s="146" t="s">
        <v>559</v>
      </c>
      <c r="G295" s="187"/>
      <c r="H295" s="187"/>
      <c r="I295" s="147"/>
      <c r="J295" s="187"/>
      <c r="K295" s="187"/>
      <c r="L295" s="32"/>
      <c r="M295" s="148"/>
      <c r="N295" s="149"/>
      <c r="O295" s="52"/>
      <c r="P295" s="52"/>
      <c r="Q295" s="52"/>
      <c r="R295" s="52"/>
      <c r="S295" s="52"/>
      <c r="T295" s="53"/>
      <c r="U295" s="187"/>
      <c r="V295" s="187"/>
      <c r="W295" s="187"/>
      <c r="X295" s="187"/>
      <c r="Y295" s="187"/>
      <c r="Z295" s="187"/>
      <c r="AA295" s="187"/>
      <c r="AB295" s="187"/>
      <c r="AC295" s="187"/>
      <c r="AD295" s="187"/>
      <c r="AE295" s="187"/>
      <c r="AT295" s="16" t="s">
        <v>123</v>
      </c>
      <c r="AU295" s="16" t="s">
        <v>76</v>
      </c>
    </row>
    <row r="296" spans="1:65" s="2" customFormat="1">
      <c r="A296" s="187"/>
      <c r="B296" s="32"/>
      <c r="C296" s="187"/>
      <c r="D296" s="150" t="s">
        <v>125</v>
      </c>
      <c r="E296" s="187"/>
      <c r="F296" s="151" t="s">
        <v>560</v>
      </c>
      <c r="G296" s="187"/>
      <c r="H296" s="187"/>
      <c r="I296" s="147"/>
      <c r="J296" s="187"/>
      <c r="K296" s="187"/>
      <c r="L296" s="32"/>
      <c r="M296" s="148"/>
      <c r="N296" s="149"/>
      <c r="O296" s="52"/>
      <c r="P296" s="52"/>
      <c r="Q296" s="52"/>
      <c r="R296" s="52"/>
      <c r="S296" s="52"/>
      <c r="T296" s="53"/>
      <c r="U296" s="187"/>
      <c r="V296" s="187"/>
      <c r="W296" s="187"/>
      <c r="X296" s="187"/>
      <c r="Y296" s="187"/>
      <c r="Z296" s="187"/>
      <c r="AA296" s="187"/>
      <c r="AB296" s="187"/>
      <c r="AC296" s="187"/>
      <c r="AD296" s="187"/>
      <c r="AE296" s="187"/>
      <c r="AT296" s="16" t="s">
        <v>125</v>
      </c>
      <c r="AU296" s="16" t="s">
        <v>76</v>
      </c>
    </row>
    <row r="297" spans="1:65" s="12" customFormat="1" ht="22.9" customHeight="1">
      <c r="B297" s="118"/>
      <c r="D297" s="119" t="s">
        <v>68</v>
      </c>
      <c r="E297" s="129" t="s">
        <v>561</v>
      </c>
      <c r="F297" s="129" t="s">
        <v>562</v>
      </c>
      <c r="I297" s="121"/>
      <c r="J297" s="130">
        <f>BK297</f>
        <v>0</v>
      </c>
      <c r="L297" s="118"/>
      <c r="M297" s="123"/>
      <c r="N297" s="124"/>
      <c r="O297" s="124"/>
      <c r="P297" s="125">
        <f>SUM(P298:P340)</f>
        <v>0</v>
      </c>
      <c r="Q297" s="124"/>
      <c r="R297" s="125">
        <f>SUM(R298:R340)</f>
        <v>0.85296383999999992</v>
      </c>
      <c r="S297" s="124"/>
      <c r="T297" s="126">
        <f>SUM(T298:T340)</f>
        <v>0</v>
      </c>
      <c r="AR297" s="119" t="s">
        <v>76</v>
      </c>
      <c r="AT297" s="127" t="s">
        <v>68</v>
      </c>
      <c r="AU297" s="127" t="s">
        <v>74</v>
      </c>
      <c r="AY297" s="119" t="s">
        <v>113</v>
      </c>
      <c r="BK297" s="128">
        <f>SUM(BK298:BK340)</f>
        <v>0</v>
      </c>
    </row>
    <row r="298" spans="1:65" s="2" customFormat="1" ht="16.5" customHeight="1">
      <c r="A298" s="187"/>
      <c r="B298" s="131"/>
      <c r="C298" s="132" t="s">
        <v>523</v>
      </c>
      <c r="D298" s="132" t="s">
        <v>116</v>
      </c>
      <c r="E298" s="133" t="s">
        <v>564</v>
      </c>
      <c r="F298" s="134" t="s">
        <v>565</v>
      </c>
      <c r="G298" s="135" t="s">
        <v>119</v>
      </c>
      <c r="H298" s="136">
        <v>23.033000000000001</v>
      </c>
      <c r="I298" s="137"/>
      <c r="J298" s="138">
        <f>ROUND(I298*H298,2)</f>
        <v>0</v>
      </c>
      <c r="K298" s="134" t="s">
        <v>120</v>
      </c>
      <c r="L298" s="32"/>
      <c r="M298" s="139" t="s">
        <v>3</v>
      </c>
      <c r="N298" s="140" t="s">
        <v>40</v>
      </c>
      <c r="O298" s="52"/>
      <c r="P298" s="141">
        <f>O298*H298</f>
        <v>0</v>
      </c>
      <c r="Q298" s="141">
        <v>0</v>
      </c>
      <c r="R298" s="141">
        <f>Q298*H298</f>
        <v>0</v>
      </c>
      <c r="S298" s="141">
        <v>0</v>
      </c>
      <c r="T298" s="142">
        <f>S298*H298</f>
        <v>0</v>
      </c>
      <c r="U298" s="187"/>
      <c r="V298" s="187"/>
      <c r="W298" s="187"/>
      <c r="X298" s="187"/>
      <c r="Y298" s="187"/>
      <c r="Z298" s="187"/>
      <c r="AA298" s="187"/>
      <c r="AB298" s="187"/>
      <c r="AC298" s="187"/>
      <c r="AD298" s="187"/>
      <c r="AE298" s="187"/>
      <c r="AR298" s="143" t="s">
        <v>207</v>
      </c>
      <c r="AT298" s="143" t="s">
        <v>116</v>
      </c>
      <c r="AU298" s="143" t="s">
        <v>76</v>
      </c>
      <c r="AY298" s="16" t="s">
        <v>113</v>
      </c>
      <c r="BE298" s="144">
        <f>IF(N298="základní",J298,0)</f>
        <v>0</v>
      </c>
      <c r="BF298" s="144">
        <f>IF(N298="snížená",J298,0)</f>
        <v>0</v>
      </c>
      <c r="BG298" s="144">
        <f>IF(N298="zákl. přenesená",J298,0)</f>
        <v>0</v>
      </c>
      <c r="BH298" s="144">
        <f>IF(N298="sníž. přenesená",J298,0)</f>
        <v>0</v>
      </c>
      <c r="BI298" s="144">
        <f>IF(N298="nulová",J298,0)</f>
        <v>0</v>
      </c>
      <c r="BJ298" s="16" t="s">
        <v>74</v>
      </c>
      <c r="BK298" s="144">
        <f>ROUND(I298*H298,2)</f>
        <v>0</v>
      </c>
      <c r="BL298" s="16" t="s">
        <v>207</v>
      </c>
      <c r="BM298" s="143" t="s">
        <v>566</v>
      </c>
    </row>
    <row r="299" spans="1:65" s="2" customFormat="1" ht="19.5">
      <c r="A299" s="187"/>
      <c r="B299" s="32"/>
      <c r="C299" s="187"/>
      <c r="D299" s="145" t="s">
        <v>123</v>
      </c>
      <c r="E299" s="187"/>
      <c r="F299" s="146" t="s">
        <v>567</v>
      </c>
      <c r="G299" s="187"/>
      <c r="H299" s="187"/>
      <c r="I299" s="147"/>
      <c r="J299" s="187"/>
      <c r="K299" s="187"/>
      <c r="L299" s="32"/>
      <c r="M299" s="148"/>
      <c r="N299" s="149"/>
      <c r="O299" s="52"/>
      <c r="P299" s="52"/>
      <c r="Q299" s="52"/>
      <c r="R299" s="52"/>
      <c r="S299" s="52"/>
      <c r="T299" s="53"/>
      <c r="U299" s="187"/>
      <c r="V299" s="187"/>
      <c r="W299" s="187"/>
      <c r="X299" s="187"/>
      <c r="Y299" s="187"/>
      <c r="Z299" s="187"/>
      <c r="AA299" s="187"/>
      <c r="AB299" s="187"/>
      <c r="AC299" s="187"/>
      <c r="AD299" s="187"/>
      <c r="AE299" s="187"/>
      <c r="AT299" s="16" t="s">
        <v>123</v>
      </c>
      <c r="AU299" s="16" t="s">
        <v>76</v>
      </c>
    </row>
    <row r="300" spans="1:65" s="2" customFormat="1">
      <c r="A300" s="187"/>
      <c r="B300" s="32"/>
      <c r="C300" s="187"/>
      <c r="D300" s="150" t="s">
        <v>125</v>
      </c>
      <c r="E300" s="187"/>
      <c r="F300" s="151" t="s">
        <v>568</v>
      </c>
      <c r="G300" s="187"/>
      <c r="H300" s="187"/>
      <c r="I300" s="147"/>
      <c r="J300" s="187"/>
      <c r="K300" s="187"/>
      <c r="L300" s="32"/>
      <c r="M300" s="148"/>
      <c r="N300" s="149"/>
      <c r="O300" s="52"/>
      <c r="P300" s="52"/>
      <c r="Q300" s="52"/>
      <c r="R300" s="52"/>
      <c r="S300" s="52"/>
      <c r="T300" s="53"/>
      <c r="U300" s="187"/>
      <c r="V300" s="187"/>
      <c r="W300" s="187"/>
      <c r="X300" s="187"/>
      <c r="Y300" s="187"/>
      <c r="Z300" s="187"/>
      <c r="AA300" s="187"/>
      <c r="AB300" s="187"/>
      <c r="AC300" s="187"/>
      <c r="AD300" s="187"/>
      <c r="AE300" s="187"/>
      <c r="AT300" s="16" t="s">
        <v>125</v>
      </c>
      <c r="AU300" s="16" t="s">
        <v>76</v>
      </c>
    </row>
    <row r="301" spans="1:65" s="13" customFormat="1">
      <c r="B301" s="152"/>
      <c r="D301" s="145" t="s">
        <v>127</v>
      </c>
      <c r="E301" s="153" t="s">
        <v>3</v>
      </c>
      <c r="F301" s="154" t="s">
        <v>709</v>
      </c>
      <c r="H301" s="155">
        <v>23.033000000000001</v>
      </c>
      <c r="I301" s="156"/>
      <c r="L301" s="152"/>
      <c r="M301" s="157"/>
      <c r="N301" s="158"/>
      <c r="O301" s="158"/>
      <c r="P301" s="158"/>
      <c r="Q301" s="158"/>
      <c r="R301" s="158"/>
      <c r="S301" s="158"/>
      <c r="T301" s="159"/>
      <c r="AT301" s="153" t="s">
        <v>127</v>
      </c>
      <c r="AU301" s="153" t="s">
        <v>76</v>
      </c>
      <c r="AV301" s="13" t="s">
        <v>76</v>
      </c>
      <c r="AW301" s="13" t="s">
        <v>31</v>
      </c>
      <c r="AX301" s="13" t="s">
        <v>74</v>
      </c>
      <c r="AY301" s="153" t="s">
        <v>113</v>
      </c>
    </row>
    <row r="302" spans="1:65" s="2" customFormat="1" ht="16.5" customHeight="1">
      <c r="A302" s="187"/>
      <c r="B302" s="131"/>
      <c r="C302" s="132" t="s">
        <v>531</v>
      </c>
      <c r="D302" s="132" t="s">
        <v>116</v>
      </c>
      <c r="E302" s="133" t="s">
        <v>570</v>
      </c>
      <c r="F302" s="134" t="s">
        <v>571</v>
      </c>
      <c r="G302" s="135" t="s">
        <v>119</v>
      </c>
      <c r="H302" s="136">
        <v>23.033000000000001</v>
      </c>
      <c r="I302" s="137"/>
      <c r="J302" s="138">
        <f>ROUND(I302*H302,2)</f>
        <v>0</v>
      </c>
      <c r="K302" s="134" t="s">
        <v>120</v>
      </c>
      <c r="L302" s="32"/>
      <c r="M302" s="139" t="s">
        <v>3</v>
      </c>
      <c r="N302" s="140" t="s">
        <v>40</v>
      </c>
      <c r="O302" s="52"/>
      <c r="P302" s="141">
        <f>O302*H302</f>
        <v>0</v>
      </c>
      <c r="Q302" s="141">
        <v>2.9999999999999997E-4</v>
      </c>
      <c r="R302" s="141">
        <f>Q302*H302</f>
        <v>6.9099000000000001E-3</v>
      </c>
      <c r="S302" s="141">
        <v>0</v>
      </c>
      <c r="T302" s="142">
        <f>S302*H302</f>
        <v>0</v>
      </c>
      <c r="U302" s="187"/>
      <c r="V302" s="187"/>
      <c r="W302" s="187"/>
      <c r="X302" s="187"/>
      <c r="Y302" s="187"/>
      <c r="Z302" s="187"/>
      <c r="AA302" s="187"/>
      <c r="AB302" s="187"/>
      <c r="AC302" s="187"/>
      <c r="AD302" s="187"/>
      <c r="AE302" s="187"/>
      <c r="AR302" s="143" t="s">
        <v>207</v>
      </c>
      <c r="AT302" s="143" t="s">
        <v>116</v>
      </c>
      <c r="AU302" s="143" t="s">
        <v>76</v>
      </c>
      <c r="AY302" s="16" t="s">
        <v>113</v>
      </c>
      <c r="BE302" s="144">
        <f>IF(N302="základní",J302,0)</f>
        <v>0</v>
      </c>
      <c r="BF302" s="144">
        <f>IF(N302="snížená",J302,0)</f>
        <v>0</v>
      </c>
      <c r="BG302" s="144">
        <f>IF(N302="zákl. přenesená",J302,0)</f>
        <v>0</v>
      </c>
      <c r="BH302" s="144">
        <f>IF(N302="sníž. přenesená",J302,0)</f>
        <v>0</v>
      </c>
      <c r="BI302" s="144">
        <f>IF(N302="nulová",J302,0)</f>
        <v>0</v>
      </c>
      <c r="BJ302" s="16" t="s">
        <v>74</v>
      </c>
      <c r="BK302" s="144">
        <f>ROUND(I302*H302,2)</f>
        <v>0</v>
      </c>
      <c r="BL302" s="16" t="s">
        <v>207</v>
      </c>
      <c r="BM302" s="143" t="s">
        <v>572</v>
      </c>
    </row>
    <row r="303" spans="1:65" s="2" customFormat="1" ht="19.5">
      <c r="A303" s="187"/>
      <c r="B303" s="32"/>
      <c r="C303" s="187"/>
      <c r="D303" s="145" t="s">
        <v>123</v>
      </c>
      <c r="E303" s="187"/>
      <c r="F303" s="146" t="s">
        <v>573</v>
      </c>
      <c r="G303" s="187"/>
      <c r="H303" s="187"/>
      <c r="I303" s="147"/>
      <c r="J303" s="187"/>
      <c r="K303" s="187"/>
      <c r="L303" s="32"/>
      <c r="M303" s="148"/>
      <c r="N303" s="149"/>
      <c r="O303" s="52"/>
      <c r="P303" s="52"/>
      <c r="Q303" s="52"/>
      <c r="R303" s="52"/>
      <c r="S303" s="52"/>
      <c r="T303" s="53"/>
      <c r="U303" s="187"/>
      <c r="V303" s="187"/>
      <c r="W303" s="187"/>
      <c r="X303" s="187"/>
      <c r="Y303" s="187"/>
      <c r="Z303" s="187"/>
      <c r="AA303" s="187"/>
      <c r="AB303" s="187"/>
      <c r="AC303" s="187"/>
      <c r="AD303" s="187"/>
      <c r="AE303" s="187"/>
      <c r="AT303" s="16" t="s">
        <v>123</v>
      </c>
      <c r="AU303" s="16" t="s">
        <v>76</v>
      </c>
    </row>
    <row r="304" spans="1:65" s="2" customFormat="1">
      <c r="A304" s="187"/>
      <c r="B304" s="32"/>
      <c r="C304" s="187"/>
      <c r="D304" s="150" t="s">
        <v>125</v>
      </c>
      <c r="E304" s="187"/>
      <c r="F304" s="151" t="s">
        <v>574</v>
      </c>
      <c r="G304" s="187"/>
      <c r="H304" s="187"/>
      <c r="I304" s="147"/>
      <c r="J304" s="187"/>
      <c r="K304" s="187"/>
      <c r="L304" s="32"/>
      <c r="M304" s="148"/>
      <c r="N304" s="149"/>
      <c r="O304" s="52"/>
      <c r="P304" s="52"/>
      <c r="Q304" s="52"/>
      <c r="R304" s="52"/>
      <c r="S304" s="52"/>
      <c r="T304" s="53"/>
      <c r="U304" s="187"/>
      <c r="V304" s="187"/>
      <c r="W304" s="187"/>
      <c r="X304" s="187"/>
      <c r="Y304" s="187"/>
      <c r="Z304" s="187"/>
      <c r="AA304" s="187"/>
      <c r="AB304" s="187"/>
      <c r="AC304" s="187"/>
      <c r="AD304" s="187"/>
      <c r="AE304" s="187"/>
      <c r="AT304" s="16" t="s">
        <v>125</v>
      </c>
      <c r="AU304" s="16" t="s">
        <v>76</v>
      </c>
    </row>
    <row r="305" spans="1:65" s="2" customFormat="1" ht="16.5" customHeight="1">
      <c r="A305" s="187"/>
      <c r="B305" s="131"/>
      <c r="C305" s="132" t="s">
        <v>536</v>
      </c>
      <c r="D305" s="132" t="s">
        <v>116</v>
      </c>
      <c r="E305" s="133" t="s">
        <v>576</v>
      </c>
      <c r="F305" s="134" t="s">
        <v>577</v>
      </c>
      <c r="G305" s="135" t="s">
        <v>119</v>
      </c>
      <c r="H305" s="136">
        <v>23.033000000000001</v>
      </c>
      <c r="I305" s="137"/>
      <c r="J305" s="138">
        <f>ROUND(I305*H305,2)</f>
        <v>0</v>
      </c>
      <c r="K305" s="134" t="s">
        <v>120</v>
      </c>
      <c r="L305" s="32"/>
      <c r="M305" s="139" t="s">
        <v>3</v>
      </c>
      <c r="N305" s="140" t="s">
        <v>40</v>
      </c>
      <c r="O305" s="52"/>
      <c r="P305" s="141">
        <f>O305*H305</f>
        <v>0</v>
      </c>
      <c r="Q305" s="141">
        <v>4.4999999999999997E-3</v>
      </c>
      <c r="R305" s="141">
        <f>Q305*H305</f>
        <v>0.1036485</v>
      </c>
      <c r="S305" s="141">
        <v>0</v>
      </c>
      <c r="T305" s="142">
        <f>S305*H305</f>
        <v>0</v>
      </c>
      <c r="U305" s="187"/>
      <c r="V305" s="187"/>
      <c r="W305" s="187"/>
      <c r="X305" s="187"/>
      <c r="Y305" s="187"/>
      <c r="Z305" s="187"/>
      <c r="AA305" s="187"/>
      <c r="AB305" s="187"/>
      <c r="AC305" s="187"/>
      <c r="AD305" s="187"/>
      <c r="AE305" s="187"/>
      <c r="AR305" s="143" t="s">
        <v>207</v>
      </c>
      <c r="AT305" s="143" t="s">
        <v>116</v>
      </c>
      <c r="AU305" s="143" t="s">
        <v>76</v>
      </c>
      <c r="AY305" s="16" t="s">
        <v>113</v>
      </c>
      <c r="BE305" s="144">
        <f>IF(N305="základní",J305,0)</f>
        <v>0</v>
      </c>
      <c r="BF305" s="144">
        <f>IF(N305="snížená",J305,0)</f>
        <v>0</v>
      </c>
      <c r="BG305" s="144">
        <f>IF(N305="zákl. přenesená",J305,0)</f>
        <v>0</v>
      </c>
      <c r="BH305" s="144">
        <f>IF(N305="sníž. přenesená",J305,0)</f>
        <v>0</v>
      </c>
      <c r="BI305" s="144">
        <f>IF(N305="nulová",J305,0)</f>
        <v>0</v>
      </c>
      <c r="BJ305" s="16" t="s">
        <v>74</v>
      </c>
      <c r="BK305" s="144">
        <f>ROUND(I305*H305,2)</f>
        <v>0</v>
      </c>
      <c r="BL305" s="16" t="s">
        <v>207</v>
      </c>
      <c r="BM305" s="143" t="s">
        <v>578</v>
      </c>
    </row>
    <row r="306" spans="1:65" s="2" customFormat="1" ht="19.5">
      <c r="A306" s="187"/>
      <c r="B306" s="32"/>
      <c r="C306" s="187"/>
      <c r="D306" s="145" t="s">
        <v>123</v>
      </c>
      <c r="E306" s="187"/>
      <c r="F306" s="146" t="s">
        <v>579</v>
      </c>
      <c r="G306" s="187"/>
      <c r="H306" s="187"/>
      <c r="I306" s="147"/>
      <c r="J306" s="187"/>
      <c r="K306" s="187"/>
      <c r="L306" s="32"/>
      <c r="M306" s="148"/>
      <c r="N306" s="149"/>
      <c r="O306" s="52"/>
      <c r="P306" s="52"/>
      <c r="Q306" s="52"/>
      <c r="R306" s="52"/>
      <c r="S306" s="52"/>
      <c r="T306" s="53"/>
      <c r="U306" s="187"/>
      <c r="V306" s="187"/>
      <c r="W306" s="187"/>
      <c r="X306" s="187"/>
      <c r="Y306" s="187"/>
      <c r="Z306" s="187"/>
      <c r="AA306" s="187"/>
      <c r="AB306" s="187"/>
      <c r="AC306" s="187"/>
      <c r="AD306" s="187"/>
      <c r="AE306" s="187"/>
      <c r="AT306" s="16" t="s">
        <v>123</v>
      </c>
      <c r="AU306" s="16" t="s">
        <v>76</v>
      </c>
    </row>
    <row r="307" spans="1:65" s="2" customFormat="1">
      <c r="A307" s="187"/>
      <c r="B307" s="32"/>
      <c r="C307" s="187"/>
      <c r="D307" s="150" t="s">
        <v>125</v>
      </c>
      <c r="E307" s="187"/>
      <c r="F307" s="151" t="s">
        <v>580</v>
      </c>
      <c r="G307" s="187"/>
      <c r="H307" s="187"/>
      <c r="I307" s="147"/>
      <c r="J307" s="187"/>
      <c r="K307" s="187"/>
      <c r="L307" s="32"/>
      <c r="M307" s="148"/>
      <c r="N307" s="149"/>
      <c r="O307" s="52"/>
      <c r="P307" s="52"/>
      <c r="Q307" s="52"/>
      <c r="R307" s="52"/>
      <c r="S307" s="52"/>
      <c r="T307" s="53"/>
      <c r="U307" s="187"/>
      <c r="V307" s="187"/>
      <c r="W307" s="187"/>
      <c r="X307" s="187"/>
      <c r="Y307" s="187"/>
      <c r="Z307" s="187"/>
      <c r="AA307" s="187"/>
      <c r="AB307" s="187"/>
      <c r="AC307" s="187"/>
      <c r="AD307" s="187"/>
      <c r="AE307" s="187"/>
      <c r="AT307" s="16" t="s">
        <v>125</v>
      </c>
      <c r="AU307" s="16" t="s">
        <v>76</v>
      </c>
    </row>
    <row r="308" spans="1:65" s="2" customFormat="1" ht="24.2" customHeight="1">
      <c r="A308" s="187"/>
      <c r="B308" s="131"/>
      <c r="C308" s="132" t="s">
        <v>542</v>
      </c>
      <c r="D308" s="132" t="s">
        <v>116</v>
      </c>
      <c r="E308" s="133" t="s">
        <v>582</v>
      </c>
      <c r="F308" s="134" t="s">
        <v>583</v>
      </c>
      <c r="G308" s="135" t="s">
        <v>119</v>
      </c>
      <c r="H308" s="136">
        <v>23.033000000000001</v>
      </c>
      <c r="I308" s="137"/>
      <c r="J308" s="138">
        <f>ROUND(I308*H308,2)</f>
        <v>0</v>
      </c>
      <c r="K308" s="134" t="s">
        <v>120</v>
      </c>
      <c r="L308" s="32"/>
      <c r="M308" s="139" t="s">
        <v>3</v>
      </c>
      <c r="N308" s="140" t="s">
        <v>40</v>
      </c>
      <c r="O308" s="52"/>
      <c r="P308" s="141">
        <f>O308*H308</f>
        <v>0</v>
      </c>
      <c r="Q308" s="141">
        <v>1.4499999999999999E-3</v>
      </c>
      <c r="R308" s="141">
        <f>Q308*H308</f>
        <v>3.339785E-2</v>
      </c>
      <c r="S308" s="141">
        <v>0</v>
      </c>
      <c r="T308" s="142">
        <f>S308*H308</f>
        <v>0</v>
      </c>
      <c r="U308" s="187"/>
      <c r="V308" s="187"/>
      <c r="W308" s="187"/>
      <c r="X308" s="187"/>
      <c r="Y308" s="187"/>
      <c r="Z308" s="187"/>
      <c r="AA308" s="187"/>
      <c r="AB308" s="187"/>
      <c r="AC308" s="187"/>
      <c r="AD308" s="187"/>
      <c r="AE308" s="187"/>
      <c r="AR308" s="143" t="s">
        <v>207</v>
      </c>
      <c r="AT308" s="143" t="s">
        <v>116</v>
      </c>
      <c r="AU308" s="143" t="s">
        <v>76</v>
      </c>
      <c r="AY308" s="16" t="s">
        <v>113</v>
      </c>
      <c r="BE308" s="144">
        <f>IF(N308="základní",J308,0)</f>
        <v>0</v>
      </c>
      <c r="BF308" s="144">
        <f>IF(N308="snížená",J308,0)</f>
        <v>0</v>
      </c>
      <c r="BG308" s="144">
        <f>IF(N308="zákl. přenesená",J308,0)</f>
        <v>0</v>
      </c>
      <c r="BH308" s="144">
        <f>IF(N308="sníž. přenesená",J308,0)</f>
        <v>0</v>
      </c>
      <c r="BI308" s="144">
        <f>IF(N308="nulová",J308,0)</f>
        <v>0</v>
      </c>
      <c r="BJ308" s="16" t="s">
        <v>74</v>
      </c>
      <c r="BK308" s="144">
        <f>ROUND(I308*H308,2)</f>
        <v>0</v>
      </c>
      <c r="BL308" s="16" t="s">
        <v>207</v>
      </c>
      <c r="BM308" s="143" t="s">
        <v>584</v>
      </c>
    </row>
    <row r="309" spans="1:65" s="2" customFormat="1" ht="19.5">
      <c r="A309" s="187"/>
      <c r="B309" s="32"/>
      <c r="C309" s="187"/>
      <c r="D309" s="145" t="s">
        <v>123</v>
      </c>
      <c r="E309" s="187"/>
      <c r="F309" s="146" t="s">
        <v>585</v>
      </c>
      <c r="G309" s="187"/>
      <c r="H309" s="187"/>
      <c r="I309" s="147"/>
      <c r="J309" s="187"/>
      <c r="K309" s="187"/>
      <c r="L309" s="32"/>
      <c r="M309" s="148"/>
      <c r="N309" s="149"/>
      <c r="O309" s="52"/>
      <c r="P309" s="52"/>
      <c r="Q309" s="52"/>
      <c r="R309" s="52"/>
      <c r="S309" s="52"/>
      <c r="T309" s="53"/>
      <c r="U309" s="187"/>
      <c r="V309" s="187"/>
      <c r="W309" s="187"/>
      <c r="X309" s="187"/>
      <c r="Y309" s="187"/>
      <c r="Z309" s="187"/>
      <c r="AA309" s="187"/>
      <c r="AB309" s="187"/>
      <c r="AC309" s="187"/>
      <c r="AD309" s="187"/>
      <c r="AE309" s="187"/>
      <c r="AT309" s="16" t="s">
        <v>123</v>
      </c>
      <c r="AU309" s="16" t="s">
        <v>76</v>
      </c>
    </row>
    <row r="310" spans="1:65" s="2" customFormat="1">
      <c r="A310" s="187"/>
      <c r="B310" s="32"/>
      <c r="C310" s="187"/>
      <c r="D310" s="150" t="s">
        <v>125</v>
      </c>
      <c r="E310" s="187"/>
      <c r="F310" s="151" t="s">
        <v>586</v>
      </c>
      <c r="G310" s="187"/>
      <c r="H310" s="187"/>
      <c r="I310" s="147"/>
      <c r="J310" s="187"/>
      <c r="K310" s="187"/>
      <c r="L310" s="32"/>
      <c r="M310" s="148"/>
      <c r="N310" s="149"/>
      <c r="O310" s="52"/>
      <c r="P310" s="52"/>
      <c r="Q310" s="52"/>
      <c r="R310" s="52"/>
      <c r="S310" s="52"/>
      <c r="T310" s="53"/>
      <c r="U310" s="187"/>
      <c r="V310" s="187"/>
      <c r="W310" s="187"/>
      <c r="X310" s="187"/>
      <c r="Y310" s="187"/>
      <c r="Z310" s="187"/>
      <c r="AA310" s="187"/>
      <c r="AB310" s="187"/>
      <c r="AC310" s="187"/>
      <c r="AD310" s="187"/>
      <c r="AE310" s="187"/>
      <c r="AT310" s="16" t="s">
        <v>125</v>
      </c>
      <c r="AU310" s="16" t="s">
        <v>76</v>
      </c>
    </row>
    <row r="311" spans="1:65" s="2" customFormat="1" ht="33" customHeight="1">
      <c r="A311" s="187"/>
      <c r="B311" s="131"/>
      <c r="C311" s="132" t="s">
        <v>549</v>
      </c>
      <c r="D311" s="132" t="s">
        <v>116</v>
      </c>
      <c r="E311" s="133" t="s">
        <v>588</v>
      </c>
      <c r="F311" s="134" t="s">
        <v>589</v>
      </c>
      <c r="G311" s="135" t="s">
        <v>119</v>
      </c>
      <c r="H311" s="136">
        <v>23.033000000000001</v>
      </c>
      <c r="I311" s="137"/>
      <c r="J311" s="138">
        <f>ROUND(I311*H311,2)</f>
        <v>0</v>
      </c>
      <c r="K311" s="134" t="s">
        <v>120</v>
      </c>
      <c r="L311" s="32"/>
      <c r="M311" s="139" t="s">
        <v>3</v>
      </c>
      <c r="N311" s="140" t="s">
        <v>40</v>
      </c>
      <c r="O311" s="52"/>
      <c r="P311" s="141">
        <f>O311*H311</f>
        <v>0</v>
      </c>
      <c r="Q311" s="141">
        <v>8.9700000000000005E-3</v>
      </c>
      <c r="R311" s="141">
        <f>Q311*H311</f>
        <v>0.20660601000000003</v>
      </c>
      <c r="S311" s="141">
        <v>0</v>
      </c>
      <c r="T311" s="142">
        <f>S311*H311</f>
        <v>0</v>
      </c>
      <c r="U311" s="187"/>
      <c r="V311" s="187"/>
      <c r="W311" s="187"/>
      <c r="X311" s="187"/>
      <c r="Y311" s="187"/>
      <c r="Z311" s="187"/>
      <c r="AA311" s="187"/>
      <c r="AB311" s="187"/>
      <c r="AC311" s="187"/>
      <c r="AD311" s="187"/>
      <c r="AE311" s="187"/>
      <c r="AR311" s="143" t="s">
        <v>207</v>
      </c>
      <c r="AT311" s="143" t="s">
        <v>116</v>
      </c>
      <c r="AU311" s="143" t="s">
        <v>76</v>
      </c>
      <c r="AY311" s="16" t="s">
        <v>113</v>
      </c>
      <c r="BE311" s="144">
        <f>IF(N311="základní",J311,0)</f>
        <v>0</v>
      </c>
      <c r="BF311" s="144">
        <f>IF(N311="snížená",J311,0)</f>
        <v>0</v>
      </c>
      <c r="BG311" s="144">
        <f>IF(N311="zákl. přenesená",J311,0)</f>
        <v>0</v>
      </c>
      <c r="BH311" s="144">
        <f>IF(N311="sníž. přenesená",J311,0)</f>
        <v>0</v>
      </c>
      <c r="BI311" s="144">
        <f>IF(N311="nulová",J311,0)</f>
        <v>0</v>
      </c>
      <c r="BJ311" s="16" t="s">
        <v>74</v>
      </c>
      <c r="BK311" s="144">
        <f>ROUND(I311*H311,2)</f>
        <v>0</v>
      </c>
      <c r="BL311" s="16" t="s">
        <v>207</v>
      </c>
      <c r="BM311" s="143" t="s">
        <v>590</v>
      </c>
    </row>
    <row r="312" spans="1:65" s="2" customFormat="1" ht="19.5">
      <c r="A312" s="187"/>
      <c r="B312" s="32"/>
      <c r="C312" s="187"/>
      <c r="D312" s="145" t="s">
        <v>123</v>
      </c>
      <c r="E312" s="187"/>
      <c r="F312" s="146" t="s">
        <v>591</v>
      </c>
      <c r="G312" s="187"/>
      <c r="H312" s="187"/>
      <c r="I312" s="147"/>
      <c r="J312" s="187"/>
      <c r="K312" s="187"/>
      <c r="L312" s="32"/>
      <c r="M312" s="148"/>
      <c r="N312" s="149"/>
      <c r="O312" s="52"/>
      <c r="P312" s="52"/>
      <c r="Q312" s="52"/>
      <c r="R312" s="52"/>
      <c r="S312" s="52"/>
      <c r="T312" s="53"/>
      <c r="U312" s="187"/>
      <c r="V312" s="187"/>
      <c r="W312" s="187"/>
      <c r="X312" s="187"/>
      <c r="Y312" s="187"/>
      <c r="Z312" s="187"/>
      <c r="AA312" s="187"/>
      <c r="AB312" s="187"/>
      <c r="AC312" s="187"/>
      <c r="AD312" s="187"/>
      <c r="AE312" s="187"/>
      <c r="AT312" s="16" t="s">
        <v>123</v>
      </c>
      <c r="AU312" s="16" t="s">
        <v>76</v>
      </c>
    </row>
    <row r="313" spans="1:65" s="2" customFormat="1">
      <c r="A313" s="187"/>
      <c r="B313" s="32"/>
      <c r="C313" s="187"/>
      <c r="D313" s="150" t="s">
        <v>125</v>
      </c>
      <c r="E313" s="187"/>
      <c r="F313" s="151" t="s">
        <v>592</v>
      </c>
      <c r="G313" s="187"/>
      <c r="H313" s="187"/>
      <c r="I313" s="147"/>
      <c r="J313" s="187"/>
      <c r="K313" s="187"/>
      <c r="L313" s="32"/>
      <c r="M313" s="148"/>
      <c r="N313" s="149"/>
      <c r="O313" s="52"/>
      <c r="P313" s="52"/>
      <c r="Q313" s="52"/>
      <c r="R313" s="52"/>
      <c r="S313" s="52"/>
      <c r="T313" s="53"/>
      <c r="U313" s="187"/>
      <c r="V313" s="187"/>
      <c r="W313" s="187"/>
      <c r="X313" s="187"/>
      <c r="Y313" s="187"/>
      <c r="Z313" s="187"/>
      <c r="AA313" s="187"/>
      <c r="AB313" s="187"/>
      <c r="AC313" s="187"/>
      <c r="AD313" s="187"/>
      <c r="AE313" s="187"/>
      <c r="AT313" s="16" t="s">
        <v>125</v>
      </c>
      <c r="AU313" s="16" t="s">
        <v>76</v>
      </c>
    </row>
    <row r="314" spans="1:65" s="2" customFormat="1" ht="19.5">
      <c r="A314" s="187"/>
      <c r="B314" s="32"/>
      <c r="C314" s="187"/>
      <c r="D314" s="145" t="s">
        <v>529</v>
      </c>
      <c r="E314" s="187"/>
      <c r="F314" s="170" t="s">
        <v>593</v>
      </c>
      <c r="G314" s="187"/>
      <c r="H314" s="187"/>
      <c r="I314" s="147"/>
      <c r="J314" s="187"/>
      <c r="K314" s="187"/>
      <c r="L314" s="32"/>
      <c r="M314" s="148"/>
      <c r="N314" s="149"/>
      <c r="O314" s="52"/>
      <c r="P314" s="52"/>
      <c r="Q314" s="52"/>
      <c r="R314" s="52"/>
      <c r="S314" s="52"/>
      <c r="T314" s="53"/>
      <c r="U314" s="187"/>
      <c r="V314" s="187"/>
      <c r="W314" s="187"/>
      <c r="X314" s="187"/>
      <c r="Y314" s="187"/>
      <c r="Z314" s="187"/>
      <c r="AA314" s="187"/>
      <c r="AB314" s="187"/>
      <c r="AC314" s="187"/>
      <c r="AD314" s="187"/>
      <c r="AE314" s="187"/>
      <c r="AT314" s="16" t="s">
        <v>529</v>
      </c>
      <c r="AU314" s="16" t="s">
        <v>76</v>
      </c>
    </row>
    <row r="315" spans="1:65" s="2" customFormat="1" ht="24.2" customHeight="1">
      <c r="A315" s="187"/>
      <c r="B315" s="131"/>
      <c r="C315" s="160" t="s">
        <v>555</v>
      </c>
      <c r="D315" s="160" t="s">
        <v>381</v>
      </c>
      <c r="E315" s="161" t="s">
        <v>595</v>
      </c>
      <c r="F315" s="162" t="s">
        <v>596</v>
      </c>
      <c r="G315" s="163" t="s">
        <v>119</v>
      </c>
      <c r="H315" s="164">
        <v>26.488</v>
      </c>
      <c r="I315" s="165"/>
      <c r="J315" s="166">
        <f>ROUND(I315*H315,2)</f>
        <v>0</v>
      </c>
      <c r="K315" s="162" t="s">
        <v>120</v>
      </c>
      <c r="L315" s="167"/>
      <c r="M315" s="168" t="s">
        <v>3</v>
      </c>
      <c r="N315" s="169" t="s">
        <v>40</v>
      </c>
      <c r="O315" s="52"/>
      <c r="P315" s="141">
        <f>O315*H315</f>
        <v>0</v>
      </c>
      <c r="Q315" s="141">
        <v>1.8409999999999999E-2</v>
      </c>
      <c r="R315" s="141">
        <f>Q315*H315</f>
        <v>0.48764407999999998</v>
      </c>
      <c r="S315" s="141">
        <v>0</v>
      </c>
      <c r="T315" s="142">
        <f>S315*H315</f>
        <v>0</v>
      </c>
      <c r="U315" s="187"/>
      <c r="V315" s="187"/>
      <c r="W315" s="187"/>
      <c r="X315" s="187"/>
      <c r="Y315" s="187"/>
      <c r="Z315" s="187"/>
      <c r="AA315" s="187"/>
      <c r="AB315" s="187"/>
      <c r="AC315" s="187"/>
      <c r="AD315" s="187"/>
      <c r="AE315" s="187"/>
      <c r="AR315" s="143" t="s">
        <v>323</v>
      </c>
      <c r="AT315" s="143" t="s">
        <v>381</v>
      </c>
      <c r="AU315" s="143" t="s">
        <v>76</v>
      </c>
      <c r="AY315" s="16" t="s">
        <v>113</v>
      </c>
      <c r="BE315" s="144">
        <f>IF(N315="základní",J315,0)</f>
        <v>0</v>
      </c>
      <c r="BF315" s="144">
        <f>IF(N315="snížená",J315,0)</f>
        <v>0</v>
      </c>
      <c r="BG315" s="144">
        <f>IF(N315="zákl. přenesená",J315,0)</f>
        <v>0</v>
      </c>
      <c r="BH315" s="144">
        <f>IF(N315="sníž. přenesená",J315,0)</f>
        <v>0</v>
      </c>
      <c r="BI315" s="144">
        <f>IF(N315="nulová",J315,0)</f>
        <v>0</v>
      </c>
      <c r="BJ315" s="16" t="s">
        <v>74</v>
      </c>
      <c r="BK315" s="144">
        <f>ROUND(I315*H315,2)</f>
        <v>0</v>
      </c>
      <c r="BL315" s="16" t="s">
        <v>207</v>
      </c>
      <c r="BM315" s="143" t="s">
        <v>597</v>
      </c>
    </row>
    <row r="316" spans="1:65" s="2" customFormat="1" ht="19.5">
      <c r="A316" s="187"/>
      <c r="B316" s="32"/>
      <c r="C316" s="187"/>
      <c r="D316" s="145" t="s">
        <v>123</v>
      </c>
      <c r="E316" s="187"/>
      <c r="F316" s="146" t="s">
        <v>596</v>
      </c>
      <c r="G316" s="187"/>
      <c r="H316" s="187"/>
      <c r="I316" s="147"/>
      <c r="J316" s="187"/>
      <c r="K316" s="187"/>
      <c r="L316" s="32"/>
      <c r="M316" s="148"/>
      <c r="N316" s="149"/>
      <c r="O316" s="52"/>
      <c r="P316" s="52"/>
      <c r="Q316" s="52"/>
      <c r="R316" s="52"/>
      <c r="S316" s="52"/>
      <c r="T316" s="53"/>
      <c r="U316" s="187"/>
      <c r="V316" s="187"/>
      <c r="W316" s="187"/>
      <c r="X316" s="187"/>
      <c r="Y316" s="187"/>
      <c r="Z316" s="187"/>
      <c r="AA316" s="187"/>
      <c r="AB316" s="187"/>
      <c r="AC316" s="187"/>
      <c r="AD316" s="187"/>
      <c r="AE316" s="187"/>
      <c r="AT316" s="16" t="s">
        <v>123</v>
      </c>
      <c r="AU316" s="16" t="s">
        <v>76</v>
      </c>
    </row>
    <row r="317" spans="1:65" s="13" customFormat="1">
      <c r="B317" s="152"/>
      <c r="D317" s="145" t="s">
        <v>127</v>
      </c>
      <c r="F317" s="154" t="s">
        <v>726</v>
      </c>
      <c r="H317" s="155">
        <v>26.488</v>
      </c>
      <c r="I317" s="156"/>
      <c r="L317" s="152"/>
      <c r="M317" s="157"/>
      <c r="N317" s="158"/>
      <c r="O317" s="158"/>
      <c r="P317" s="158"/>
      <c r="Q317" s="158"/>
      <c r="R317" s="158"/>
      <c r="S317" s="158"/>
      <c r="T317" s="159"/>
      <c r="AT317" s="153" t="s">
        <v>127</v>
      </c>
      <c r="AU317" s="153" t="s">
        <v>76</v>
      </c>
      <c r="AV317" s="13" t="s">
        <v>76</v>
      </c>
      <c r="AW317" s="13" t="s">
        <v>4</v>
      </c>
      <c r="AX317" s="13" t="s">
        <v>74</v>
      </c>
      <c r="AY317" s="153" t="s">
        <v>113</v>
      </c>
    </row>
    <row r="318" spans="1:65" s="2" customFormat="1" ht="24.2" customHeight="1">
      <c r="A318" s="187"/>
      <c r="B318" s="131"/>
      <c r="C318" s="132" t="s">
        <v>563</v>
      </c>
      <c r="D318" s="132" t="s">
        <v>116</v>
      </c>
      <c r="E318" s="133" t="s">
        <v>600</v>
      </c>
      <c r="F318" s="134" t="s">
        <v>601</v>
      </c>
      <c r="G318" s="135" t="s">
        <v>277</v>
      </c>
      <c r="H318" s="136">
        <v>16</v>
      </c>
      <c r="I318" s="137"/>
      <c r="J318" s="138">
        <f>ROUND(I318*H318,2)</f>
        <v>0</v>
      </c>
      <c r="K318" s="134" t="s">
        <v>120</v>
      </c>
      <c r="L318" s="32"/>
      <c r="M318" s="139" t="s">
        <v>3</v>
      </c>
      <c r="N318" s="140" t="s">
        <v>40</v>
      </c>
      <c r="O318" s="52"/>
      <c r="P318" s="141">
        <f>O318*H318</f>
        <v>0</v>
      </c>
      <c r="Q318" s="141">
        <v>2.0000000000000001E-4</v>
      </c>
      <c r="R318" s="141">
        <f>Q318*H318</f>
        <v>3.2000000000000002E-3</v>
      </c>
      <c r="S318" s="141">
        <v>0</v>
      </c>
      <c r="T318" s="142">
        <f>S318*H318</f>
        <v>0</v>
      </c>
      <c r="U318" s="187"/>
      <c r="V318" s="187"/>
      <c r="W318" s="187"/>
      <c r="X318" s="187"/>
      <c r="Y318" s="187"/>
      <c r="Z318" s="187"/>
      <c r="AA318" s="187"/>
      <c r="AB318" s="187"/>
      <c r="AC318" s="187"/>
      <c r="AD318" s="187"/>
      <c r="AE318" s="187"/>
      <c r="AR318" s="143" t="s">
        <v>207</v>
      </c>
      <c r="AT318" s="143" t="s">
        <v>116</v>
      </c>
      <c r="AU318" s="143" t="s">
        <v>76</v>
      </c>
      <c r="AY318" s="16" t="s">
        <v>113</v>
      </c>
      <c r="BE318" s="144">
        <f>IF(N318="základní",J318,0)</f>
        <v>0</v>
      </c>
      <c r="BF318" s="144">
        <f>IF(N318="snížená",J318,0)</f>
        <v>0</v>
      </c>
      <c r="BG318" s="144">
        <f>IF(N318="zákl. přenesená",J318,0)</f>
        <v>0</v>
      </c>
      <c r="BH318" s="144">
        <f>IF(N318="sníž. přenesená",J318,0)</f>
        <v>0</v>
      </c>
      <c r="BI318" s="144">
        <f>IF(N318="nulová",J318,0)</f>
        <v>0</v>
      </c>
      <c r="BJ318" s="16" t="s">
        <v>74</v>
      </c>
      <c r="BK318" s="144">
        <f>ROUND(I318*H318,2)</f>
        <v>0</v>
      </c>
      <c r="BL318" s="16" t="s">
        <v>207</v>
      </c>
      <c r="BM318" s="143" t="s">
        <v>602</v>
      </c>
    </row>
    <row r="319" spans="1:65" s="2" customFormat="1" ht="19.5">
      <c r="A319" s="187"/>
      <c r="B319" s="32"/>
      <c r="C319" s="187"/>
      <c r="D319" s="145" t="s">
        <v>123</v>
      </c>
      <c r="E319" s="187"/>
      <c r="F319" s="146" t="s">
        <v>603</v>
      </c>
      <c r="G319" s="187"/>
      <c r="H319" s="187"/>
      <c r="I319" s="147"/>
      <c r="J319" s="187"/>
      <c r="K319" s="187"/>
      <c r="L319" s="32"/>
      <c r="M319" s="148"/>
      <c r="N319" s="149"/>
      <c r="O319" s="52"/>
      <c r="P319" s="52"/>
      <c r="Q319" s="52"/>
      <c r="R319" s="52"/>
      <c r="S319" s="52"/>
      <c r="T319" s="53"/>
      <c r="U319" s="187"/>
      <c r="V319" s="187"/>
      <c r="W319" s="187"/>
      <c r="X319" s="187"/>
      <c r="Y319" s="187"/>
      <c r="Z319" s="187"/>
      <c r="AA319" s="187"/>
      <c r="AB319" s="187"/>
      <c r="AC319" s="187"/>
      <c r="AD319" s="187"/>
      <c r="AE319" s="187"/>
      <c r="AT319" s="16" t="s">
        <v>123</v>
      </c>
      <c r="AU319" s="16" t="s">
        <v>76</v>
      </c>
    </row>
    <row r="320" spans="1:65" s="2" customFormat="1">
      <c r="A320" s="187"/>
      <c r="B320" s="32"/>
      <c r="C320" s="187"/>
      <c r="D320" s="150" t="s">
        <v>125</v>
      </c>
      <c r="E320" s="187"/>
      <c r="F320" s="151" t="s">
        <v>604</v>
      </c>
      <c r="G320" s="187"/>
      <c r="H320" s="187"/>
      <c r="I320" s="147"/>
      <c r="J320" s="187"/>
      <c r="K320" s="187"/>
      <c r="L320" s="32"/>
      <c r="M320" s="148"/>
      <c r="N320" s="149"/>
      <c r="O320" s="52"/>
      <c r="P320" s="52"/>
      <c r="Q320" s="52"/>
      <c r="R320" s="52"/>
      <c r="S320" s="52"/>
      <c r="T320" s="53"/>
      <c r="U320" s="187"/>
      <c r="V320" s="187"/>
      <c r="W320" s="187"/>
      <c r="X320" s="187"/>
      <c r="Y320" s="187"/>
      <c r="Z320" s="187"/>
      <c r="AA320" s="187"/>
      <c r="AB320" s="187"/>
      <c r="AC320" s="187"/>
      <c r="AD320" s="187"/>
      <c r="AE320" s="187"/>
      <c r="AT320" s="16" t="s">
        <v>125</v>
      </c>
      <c r="AU320" s="16" t="s">
        <v>76</v>
      </c>
    </row>
    <row r="321" spans="1:65" s="13" customFormat="1">
      <c r="B321" s="152"/>
      <c r="D321" s="145" t="s">
        <v>127</v>
      </c>
      <c r="E321" s="153" t="s">
        <v>3</v>
      </c>
      <c r="F321" s="154" t="s">
        <v>699</v>
      </c>
      <c r="H321" s="155">
        <v>16</v>
      </c>
      <c r="I321" s="156"/>
      <c r="L321" s="152"/>
      <c r="M321" s="157"/>
      <c r="N321" s="158"/>
      <c r="O321" s="158"/>
      <c r="P321" s="158"/>
      <c r="Q321" s="158"/>
      <c r="R321" s="158"/>
      <c r="S321" s="158"/>
      <c r="T321" s="159"/>
      <c r="AT321" s="153" t="s">
        <v>127</v>
      </c>
      <c r="AU321" s="153" t="s">
        <v>76</v>
      </c>
      <c r="AV321" s="13" t="s">
        <v>76</v>
      </c>
      <c r="AW321" s="13" t="s">
        <v>31</v>
      </c>
      <c r="AX321" s="13" t="s">
        <v>74</v>
      </c>
      <c r="AY321" s="153" t="s">
        <v>113</v>
      </c>
    </row>
    <row r="322" spans="1:65" s="2" customFormat="1" ht="16.5" customHeight="1">
      <c r="A322" s="187"/>
      <c r="B322" s="131"/>
      <c r="C322" s="160" t="s">
        <v>569</v>
      </c>
      <c r="D322" s="160" t="s">
        <v>381</v>
      </c>
      <c r="E322" s="161" t="s">
        <v>607</v>
      </c>
      <c r="F322" s="162" t="s">
        <v>608</v>
      </c>
      <c r="G322" s="163" t="s">
        <v>277</v>
      </c>
      <c r="H322" s="164">
        <v>18.399999999999999</v>
      </c>
      <c r="I322" s="165"/>
      <c r="J322" s="166">
        <f>ROUND(I322*H322,2)</f>
        <v>0</v>
      </c>
      <c r="K322" s="162" t="s">
        <v>120</v>
      </c>
      <c r="L322" s="167"/>
      <c r="M322" s="168" t="s">
        <v>3</v>
      </c>
      <c r="N322" s="169" t="s">
        <v>40</v>
      </c>
      <c r="O322" s="52"/>
      <c r="P322" s="141">
        <f>O322*H322</f>
        <v>0</v>
      </c>
      <c r="Q322" s="141">
        <v>2.9999999999999997E-4</v>
      </c>
      <c r="R322" s="141">
        <f>Q322*H322</f>
        <v>5.5199999999999989E-3</v>
      </c>
      <c r="S322" s="141">
        <v>0</v>
      </c>
      <c r="T322" s="142">
        <f>S322*H322</f>
        <v>0</v>
      </c>
      <c r="U322" s="187"/>
      <c r="V322" s="187"/>
      <c r="W322" s="187"/>
      <c r="X322" s="187"/>
      <c r="Y322" s="187"/>
      <c r="Z322" s="187"/>
      <c r="AA322" s="187"/>
      <c r="AB322" s="187"/>
      <c r="AC322" s="187"/>
      <c r="AD322" s="187"/>
      <c r="AE322" s="187"/>
      <c r="AR322" s="143" t="s">
        <v>323</v>
      </c>
      <c r="AT322" s="143" t="s">
        <v>381</v>
      </c>
      <c r="AU322" s="143" t="s">
        <v>76</v>
      </c>
      <c r="AY322" s="16" t="s">
        <v>113</v>
      </c>
      <c r="BE322" s="144">
        <f>IF(N322="základní",J322,0)</f>
        <v>0</v>
      </c>
      <c r="BF322" s="144">
        <f>IF(N322="snížená",J322,0)</f>
        <v>0</v>
      </c>
      <c r="BG322" s="144">
        <f>IF(N322="zákl. přenesená",J322,0)</f>
        <v>0</v>
      </c>
      <c r="BH322" s="144">
        <f>IF(N322="sníž. přenesená",J322,0)</f>
        <v>0</v>
      </c>
      <c r="BI322" s="144">
        <f>IF(N322="nulová",J322,0)</f>
        <v>0</v>
      </c>
      <c r="BJ322" s="16" t="s">
        <v>74</v>
      </c>
      <c r="BK322" s="144">
        <f>ROUND(I322*H322,2)</f>
        <v>0</v>
      </c>
      <c r="BL322" s="16" t="s">
        <v>207</v>
      </c>
      <c r="BM322" s="143" t="s">
        <v>609</v>
      </c>
    </row>
    <row r="323" spans="1:65" s="2" customFormat="1">
      <c r="A323" s="187"/>
      <c r="B323" s="32"/>
      <c r="C323" s="187"/>
      <c r="D323" s="145" t="s">
        <v>123</v>
      </c>
      <c r="E323" s="187"/>
      <c r="F323" s="146" t="s">
        <v>608</v>
      </c>
      <c r="G323" s="187"/>
      <c r="H323" s="187"/>
      <c r="I323" s="147"/>
      <c r="J323" s="187"/>
      <c r="K323" s="187"/>
      <c r="L323" s="32"/>
      <c r="M323" s="148"/>
      <c r="N323" s="149"/>
      <c r="O323" s="52"/>
      <c r="P323" s="52"/>
      <c r="Q323" s="52"/>
      <c r="R323" s="52"/>
      <c r="S323" s="52"/>
      <c r="T323" s="53"/>
      <c r="U323" s="187"/>
      <c r="V323" s="187"/>
      <c r="W323" s="187"/>
      <c r="X323" s="187"/>
      <c r="Y323" s="187"/>
      <c r="Z323" s="187"/>
      <c r="AA323" s="187"/>
      <c r="AB323" s="187"/>
      <c r="AC323" s="187"/>
      <c r="AD323" s="187"/>
      <c r="AE323" s="187"/>
      <c r="AT323" s="16" t="s">
        <v>123</v>
      </c>
      <c r="AU323" s="16" t="s">
        <v>76</v>
      </c>
    </row>
    <row r="324" spans="1:65" s="13" customFormat="1">
      <c r="B324" s="152"/>
      <c r="D324" s="145" t="s">
        <v>127</v>
      </c>
      <c r="F324" s="154" t="s">
        <v>700</v>
      </c>
      <c r="H324" s="155">
        <v>18.399999999999999</v>
      </c>
      <c r="I324" s="156"/>
      <c r="L324" s="152"/>
      <c r="M324" s="157"/>
      <c r="N324" s="158"/>
      <c r="O324" s="158"/>
      <c r="P324" s="158"/>
      <c r="Q324" s="158"/>
      <c r="R324" s="158"/>
      <c r="S324" s="158"/>
      <c r="T324" s="159"/>
      <c r="AT324" s="153" t="s">
        <v>127</v>
      </c>
      <c r="AU324" s="153" t="s">
        <v>76</v>
      </c>
      <c r="AV324" s="13" t="s">
        <v>76</v>
      </c>
      <c r="AW324" s="13" t="s">
        <v>4</v>
      </c>
      <c r="AX324" s="13" t="s">
        <v>74</v>
      </c>
      <c r="AY324" s="153" t="s">
        <v>113</v>
      </c>
    </row>
    <row r="325" spans="1:65" s="2" customFormat="1" ht="24.2" customHeight="1">
      <c r="A325" s="187"/>
      <c r="B325" s="131"/>
      <c r="C325" s="132" t="s">
        <v>575</v>
      </c>
      <c r="D325" s="132" t="s">
        <v>116</v>
      </c>
      <c r="E325" s="133" t="s">
        <v>612</v>
      </c>
      <c r="F325" s="134" t="s">
        <v>613</v>
      </c>
      <c r="G325" s="135" t="s">
        <v>277</v>
      </c>
      <c r="H325" s="136">
        <v>11.5</v>
      </c>
      <c r="I325" s="137"/>
      <c r="J325" s="138">
        <f>ROUND(I325*H325,2)</f>
        <v>0</v>
      </c>
      <c r="K325" s="134" t="s">
        <v>120</v>
      </c>
      <c r="L325" s="32"/>
      <c r="M325" s="139" t="s">
        <v>3</v>
      </c>
      <c r="N325" s="140" t="s">
        <v>40</v>
      </c>
      <c r="O325" s="52"/>
      <c r="P325" s="141">
        <f>O325*H325</f>
        <v>0</v>
      </c>
      <c r="Q325" s="141">
        <v>1.8000000000000001E-4</v>
      </c>
      <c r="R325" s="141">
        <f>Q325*H325</f>
        <v>2.0700000000000002E-3</v>
      </c>
      <c r="S325" s="141">
        <v>0</v>
      </c>
      <c r="T325" s="142">
        <f>S325*H325</f>
        <v>0</v>
      </c>
      <c r="U325" s="187"/>
      <c r="V325" s="187"/>
      <c r="W325" s="187"/>
      <c r="X325" s="187"/>
      <c r="Y325" s="187"/>
      <c r="Z325" s="187"/>
      <c r="AA325" s="187"/>
      <c r="AB325" s="187"/>
      <c r="AC325" s="187"/>
      <c r="AD325" s="187"/>
      <c r="AE325" s="187"/>
      <c r="AR325" s="143" t="s">
        <v>207</v>
      </c>
      <c r="AT325" s="143" t="s">
        <v>116</v>
      </c>
      <c r="AU325" s="143" t="s">
        <v>76</v>
      </c>
      <c r="AY325" s="16" t="s">
        <v>113</v>
      </c>
      <c r="BE325" s="144">
        <f>IF(N325="základní",J325,0)</f>
        <v>0</v>
      </c>
      <c r="BF325" s="144">
        <f>IF(N325="snížená",J325,0)</f>
        <v>0</v>
      </c>
      <c r="BG325" s="144">
        <f>IF(N325="zákl. přenesená",J325,0)</f>
        <v>0</v>
      </c>
      <c r="BH325" s="144">
        <f>IF(N325="sníž. přenesená",J325,0)</f>
        <v>0</v>
      </c>
      <c r="BI325" s="144">
        <f>IF(N325="nulová",J325,0)</f>
        <v>0</v>
      </c>
      <c r="BJ325" s="16" t="s">
        <v>74</v>
      </c>
      <c r="BK325" s="144">
        <f>ROUND(I325*H325,2)</f>
        <v>0</v>
      </c>
      <c r="BL325" s="16" t="s">
        <v>207</v>
      </c>
      <c r="BM325" s="143" t="s">
        <v>614</v>
      </c>
    </row>
    <row r="326" spans="1:65" s="2" customFormat="1" ht="19.5">
      <c r="A326" s="187"/>
      <c r="B326" s="32"/>
      <c r="C326" s="187"/>
      <c r="D326" s="145" t="s">
        <v>123</v>
      </c>
      <c r="E326" s="187"/>
      <c r="F326" s="146" t="s">
        <v>615</v>
      </c>
      <c r="G326" s="187"/>
      <c r="H326" s="187"/>
      <c r="I326" s="147"/>
      <c r="J326" s="187"/>
      <c r="K326" s="187"/>
      <c r="L326" s="32"/>
      <c r="M326" s="148"/>
      <c r="N326" s="149"/>
      <c r="O326" s="52"/>
      <c r="P326" s="52"/>
      <c r="Q326" s="52"/>
      <c r="R326" s="52"/>
      <c r="S326" s="52"/>
      <c r="T326" s="53"/>
      <c r="U326" s="187"/>
      <c r="V326" s="187"/>
      <c r="W326" s="187"/>
      <c r="X326" s="187"/>
      <c r="Y326" s="187"/>
      <c r="Z326" s="187"/>
      <c r="AA326" s="187"/>
      <c r="AB326" s="187"/>
      <c r="AC326" s="187"/>
      <c r="AD326" s="187"/>
      <c r="AE326" s="187"/>
      <c r="AT326" s="16" t="s">
        <v>123</v>
      </c>
      <c r="AU326" s="16" t="s">
        <v>76</v>
      </c>
    </row>
    <row r="327" spans="1:65" s="2" customFormat="1">
      <c r="A327" s="187"/>
      <c r="B327" s="32"/>
      <c r="C327" s="187"/>
      <c r="D327" s="150" t="s">
        <v>125</v>
      </c>
      <c r="E327" s="187"/>
      <c r="F327" s="151" t="s">
        <v>616</v>
      </c>
      <c r="G327" s="187"/>
      <c r="H327" s="187"/>
      <c r="I327" s="147"/>
      <c r="J327" s="187"/>
      <c r="K327" s="187"/>
      <c r="L327" s="32"/>
      <c r="M327" s="148"/>
      <c r="N327" s="149"/>
      <c r="O327" s="52"/>
      <c r="P327" s="52"/>
      <c r="Q327" s="52"/>
      <c r="R327" s="52"/>
      <c r="S327" s="52"/>
      <c r="T327" s="53"/>
      <c r="U327" s="187"/>
      <c r="V327" s="187"/>
      <c r="W327" s="187"/>
      <c r="X327" s="187"/>
      <c r="Y327" s="187"/>
      <c r="Z327" s="187"/>
      <c r="AA327" s="187"/>
      <c r="AB327" s="187"/>
      <c r="AC327" s="187"/>
      <c r="AD327" s="187"/>
      <c r="AE327" s="187"/>
      <c r="AT327" s="16" t="s">
        <v>125</v>
      </c>
      <c r="AU327" s="16" t="s">
        <v>76</v>
      </c>
    </row>
    <row r="328" spans="1:65" s="13" customFormat="1">
      <c r="B328" s="152"/>
      <c r="D328" s="145" t="s">
        <v>127</v>
      </c>
      <c r="E328" s="153" t="s">
        <v>3</v>
      </c>
      <c r="F328" s="154" t="s">
        <v>727</v>
      </c>
      <c r="H328" s="155">
        <v>11.5</v>
      </c>
      <c r="I328" s="156"/>
      <c r="L328" s="152"/>
      <c r="M328" s="157"/>
      <c r="N328" s="158"/>
      <c r="O328" s="158"/>
      <c r="P328" s="158"/>
      <c r="Q328" s="158"/>
      <c r="R328" s="158"/>
      <c r="S328" s="158"/>
      <c r="T328" s="159"/>
      <c r="AT328" s="153" t="s">
        <v>127</v>
      </c>
      <c r="AU328" s="153" t="s">
        <v>76</v>
      </c>
      <c r="AV328" s="13" t="s">
        <v>76</v>
      </c>
      <c r="AW328" s="13" t="s">
        <v>31</v>
      </c>
      <c r="AX328" s="13" t="s">
        <v>74</v>
      </c>
      <c r="AY328" s="153" t="s">
        <v>113</v>
      </c>
    </row>
    <row r="329" spans="1:65" s="2" customFormat="1" ht="16.5" customHeight="1">
      <c r="A329" s="187"/>
      <c r="B329" s="131"/>
      <c r="C329" s="160" t="s">
        <v>581</v>
      </c>
      <c r="D329" s="160" t="s">
        <v>381</v>
      </c>
      <c r="E329" s="161" t="s">
        <v>607</v>
      </c>
      <c r="F329" s="162" t="s">
        <v>608</v>
      </c>
      <c r="G329" s="163" t="s">
        <v>277</v>
      </c>
      <c r="H329" s="164">
        <v>13.225</v>
      </c>
      <c r="I329" s="165"/>
      <c r="J329" s="166">
        <f>ROUND(I329*H329,2)</f>
        <v>0</v>
      </c>
      <c r="K329" s="162" t="s">
        <v>120</v>
      </c>
      <c r="L329" s="167"/>
      <c r="M329" s="168" t="s">
        <v>3</v>
      </c>
      <c r="N329" s="169" t="s">
        <v>40</v>
      </c>
      <c r="O329" s="52"/>
      <c r="P329" s="141">
        <f>O329*H329</f>
        <v>0</v>
      </c>
      <c r="Q329" s="141">
        <v>2.9999999999999997E-4</v>
      </c>
      <c r="R329" s="141">
        <f>Q329*H329</f>
        <v>3.9674999999999997E-3</v>
      </c>
      <c r="S329" s="141">
        <v>0</v>
      </c>
      <c r="T329" s="142">
        <f>S329*H329</f>
        <v>0</v>
      </c>
      <c r="U329" s="187"/>
      <c r="V329" s="187"/>
      <c r="W329" s="187"/>
      <c r="X329" s="187"/>
      <c r="Y329" s="187"/>
      <c r="Z329" s="187"/>
      <c r="AA329" s="187"/>
      <c r="AB329" s="187"/>
      <c r="AC329" s="187"/>
      <c r="AD329" s="187"/>
      <c r="AE329" s="187"/>
      <c r="AR329" s="143" t="s">
        <v>323</v>
      </c>
      <c r="AT329" s="143" t="s">
        <v>381</v>
      </c>
      <c r="AU329" s="143" t="s">
        <v>76</v>
      </c>
      <c r="AY329" s="16" t="s">
        <v>113</v>
      </c>
      <c r="BE329" s="144">
        <f>IF(N329="základní",J329,0)</f>
        <v>0</v>
      </c>
      <c r="BF329" s="144">
        <f>IF(N329="snížená",J329,0)</f>
        <v>0</v>
      </c>
      <c r="BG329" s="144">
        <f>IF(N329="zákl. přenesená",J329,0)</f>
        <v>0</v>
      </c>
      <c r="BH329" s="144">
        <f>IF(N329="sníž. přenesená",J329,0)</f>
        <v>0</v>
      </c>
      <c r="BI329" s="144">
        <f>IF(N329="nulová",J329,0)</f>
        <v>0</v>
      </c>
      <c r="BJ329" s="16" t="s">
        <v>74</v>
      </c>
      <c r="BK329" s="144">
        <f>ROUND(I329*H329,2)</f>
        <v>0</v>
      </c>
      <c r="BL329" s="16" t="s">
        <v>207</v>
      </c>
      <c r="BM329" s="143" t="s">
        <v>619</v>
      </c>
    </row>
    <row r="330" spans="1:65" s="2" customFormat="1">
      <c r="A330" s="187"/>
      <c r="B330" s="32"/>
      <c r="C330" s="187"/>
      <c r="D330" s="145" t="s">
        <v>123</v>
      </c>
      <c r="E330" s="187"/>
      <c r="F330" s="146" t="s">
        <v>608</v>
      </c>
      <c r="G330" s="187"/>
      <c r="H330" s="187"/>
      <c r="I330" s="147"/>
      <c r="J330" s="187"/>
      <c r="K330" s="187"/>
      <c r="L330" s="32"/>
      <c r="M330" s="148"/>
      <c r="N330" s="149"/>
      <c r="O330" s="52"/>
      <c r="P330" s="52"/>
      <c r="Q330" s="52"/>
      <c r="R330" s="52"/>
      <c r="S330" s="52"/>
      <c r="T330" s="53"/>
      <c r="U330" s="187"/>
      <c r="V330" s="187"/>
      <c r="W330" s="187"/>
      <c r="X330" s="187"/>
      <c r="Y330" s="187"/>
      <c r="Z330" s="187"/>
      <c r="AA330" s="187"/>
      <c r="AB330" s="187"/>
      <c r="AC330" s="187"/>
      <c r="AD330" s="187"/>
      <c r="AE330" s="187"/>
      <c r="AT330" s="16" t="s">
        <v>123</v>
      </c>
      <c r="AU330" s="16" t="s">
        <v>76</v>
      </c>
    </row>
    <row r="331" spans="1:65" s="13" customFormat="1">
      <c r="B331" s="152"/>
      <c r="D331" s="145" t="s">
        <v>127</v>
      </c>
      <c r="F331" s="154" t="s">
        <v>728</v>
      </c>
      <c r="H331" s="155">
        <v>13.225</v>
      </c>
      <c r="I331" s="156"/>
      <c r="L331" s="152"/>
      <c r="M331" s="157"/>
      <c r="N331" s="158"/>
      <c r="O331" s="158"/>
      <c r="P331" s="158"/>
      <c r="Q331" s="158"/>
      <c r="R331" s="158"/>
      <c r="S331" s="158"/>
      <c r="T331" s="159"/>
      <c r="AT331" s="153" t="s">
        <v>127</v>
      </c>
      <c r="AU331" s="153" t="s">
        <v>76</v>
      </c>
      <c r="AV331" s="13" t="s">
        <v>76</v>
      </c>
      <c r="AW331" s="13" t="s">
        <v>4</v>
      </c>
      <c r="AX331" s="13" t="s">
        <v>74</v>
      </c>
      <c r="AY331" s="153" t="s">
        <v>113</v>
      </c>
    </row>
    <row r="332" spans="1:65" s="2" customFormat="1" ht="16.5" customHeight="1">
      <c r="A332" s="187"/>
      <c r="B332" s="131"/>
      <c r="C332" s="132" t="s">
        <v>587</v>
      </c>
      <c r="D332" s="132" t="s">
        <v>116</v>
      </c>
      <c r="E332" s="133" t="s">
        <v>622</v>
      </c>
      <c r="F332" s="134" t="s">
        <v>623</v>
      </c>
      <c r="G332" s="135" t="s">
        <v>227</v>
      </c>
      <c r="H332" s="136">
        <v>4</v>
      </c>
      <c r="I332" s="137"/>
      <c r="J332" s="138">
        <f>ROUND(I332*H332,2)</f>
        <v>0</v>
      </c>
      <c r="K332" s="134" t="s">
        <v>120</v>
      </c>
      <c r="L332" s="32"/>
      <c r="M332" s="139" t="s">
        <v>3</v>
      </c>
      <c r="N332" s="140" t="s">
        <v>40</v>
      </c>
      <c r="O332" s="52"/>
      <c r="P332" s="141">
        <f>O332*H332</f>
        <v>0</v>
      </c>
      <c r="Q332" s="141">
        <v>0</v>
      </c>
      <c r="R332" s="141">
        <f>Q332*H332</f>
        <v>0</v>
      </c>
      <c r="S332" s="141">
        <v>0</v>
      </c>
      <c r="T332" s="142">
        <f>S332*H332</f>
        <v>0</v>
      </c>
      <c r="U332" s="187"/>
      <c r="V332" s="187"/>
      <c r="W332" s="187"/>
      <c r="X332" s="187"/>
      <c r="Y332" s="187"/>
      <c r="Z332" s="187"/>
      <c r="AA332" s="187"/>
      <c r="AB332" s="187"/>
      <c r="AC332" s="187"/>
      <c r="AD332" s="187"/>
      <c r="AE332" s="187"/>
      <c r="AR332" s="143" t="s">
        <v>207</v>
      </c>
      <c r="AT332" s="143" t="s">
        <v>116</v>
      </c>
      <c r="AU332" s="143" t="s">
        <v>76</v>
      </c>
      <c r="AY332" s="16" t="s">
        <v>113</v>
      </c>
      <c r="BE332" s="144">
        <f>IF(N332="základní",J332,0)</f>
        <v>0</v>
      </c>
      <c r="BF332" s="144">
        <f>IF(N332="snížená",J332,0)</f>
        <v>0</v>
      </c>
      <c r="BG332" s="144">
        <f>IF(N332="zákl. přenesená",J332,0)</f>
        <v>0</v>
      </c>
      <c r="BH332" s="144">
        <f>IF(N332="sníž. přenesená",J332,0)</f>
        <v>0</v>
      </c>
      <c r="BI332" s="144">
        <f>IF(N332="nulová",J332,0)</f>
        <v>0</v>
      </c>
      <c r="BJ332" s="16" t="s">
        <v>74</v>
      </c>
      <c r="BK332" s="144">
        <f>ROUND(I332*H332,2)</f>
        <v>0</v>
      </c>
      <c r="BL332" s="16" t="s">
        <v>207</v>
      </c>
      <c r="BM332" s="143" t="s">
        <v>624</v>
      </c>
    </row>
    <row r="333" spans="1:65" s="2" customFormat="1" ht="19.5">
      <c r="A333" s="187"/>
      <c r="B333" s="32"/>
      <c r="C333" s="187"/>
      <c r="D333" s="145" t="s">
        <v>123</v>
      </c>
      <c r="E333" s="187"/>
      <c r="F333" s="146" t="s">
        <v>625</v>
      </c>
      <c r="G333" s="187"/>
      <c r="H333" s="187"/>
      <c r="I333" s="147"/>
      <c r="J333" s="187"/>
      <c r="K333" s="187"/>
      <c r="L333" s="32"/>
      <c r="M333" s="148"/>
      <c r="N333" s="149"/>
      <c r="O333" s="52"/>
      <c r="P333" s="52"/>
      <c r="Q333" s="52"/>
      <c r="R333" s="52"/>
      <c r="S333" s="52"/>
      <c r="T333" s="53"/>
      <c r="U333" s="187"/>
      <c r="V333" s="187"/>
      <c r="W333" s="187"/>
      <c r="X333" s="187"/>
      <c r="Y333" s="187"/>
      <c r="Z333" s="187"/>
      <c r="AA333" s="187"/>
      <c r="AB333" s="187"/>
      <c r="AC333" s="187"/>
      <c r="AD333" s="187"/>
      <c r="AE333" s="187"/>
      <c r="AT333" s="16" t="s">
        <v>123</v>
      </c>
      <c r="AU333" s="16" t="s">
        <v>76</v>
      </c>
    </row>
    <row r="334" spans="1:65" s="2" customFormat="1">
      <c r="A334" s="187"/>
      <c r="B334" s="32"/>
      <c r="C334" s="187"/>
      <c r="D334" s="150" t="s">
        <v>125</v>
      </c>
      <c r="E334" s="187"/>
      <c r="F334" s="151" t="s">
        <v>626</v>
      </c>
      <c r="G334" s="187"/>
      <c r="H334" s="187"/>
      <c r="I334" s="147"/>
      <c r="J334" s="187"/>
      <c r="K334" s="187"/>
      <c r="L334" s="32"/>
      <c r="M334" s="148"/>
      <c r="N334" s="149"/>
      <c r="O334" s="52"/>
      <c r="P334" s="52"/>
      <c r="Q334" s="52"/>
      <c r="R334" s="52"/>
      <c r="S334" s="52"/>
      <c r="T334" s="53"/>
      <c r="U334" s="187"/>
      <c r="V334" s="187"/>
      <c r="W334" s="187"/>
      <c r="X334" s="187"/>
      <c r="Y334" s="187"/>
      <c r="Z334" s="187"/>
      <c r="AA334" s="187"/>
      <c r="AB334" s="187"/>
      <c r="AC334" s="187"/>
      <c r="AD334" s="187"/>
      <c r="AE334" s="187"/>
      <c r="AT334" s="16" t="s">
        <v>125</v>
      </c>
      <c r="AU334" s="16" t="s">
        <v>76</v>
      </c>
    </row>
    <row r="335" spans="1:65" s="2" customFormat="1" ht="33" customHeight="1">
      <c r="A335" s="187"/>
      <c r="B335" s="131"/>
      <c r="C335" s="132" t="s">
        <v>594</v>
      </c>
      <c r="D335" s="132" t="s">
        <v>116</v>
      </c>
      <c r="E335" s="133" t="s">
        <v>628</v>
      </c>
      <c r="F335" s="134" t="s">
        <v>629</v>
      </c>
      <c r="G335" s="135" t="s">
        <v>172</v>
      </c>
      <c r="H335" s="136">
        <v>0.85299999999999998</v>
      </c>
      <c r="I335" s="137"/>
      <c r="J335" s="138">
        <f>ROUND(I335*H335,2)</f>
        <v>0</v>
      </c>
      <c r="K335" s="134" t="s">
        <v>120</v>
      </c>
      <c r="L335" s="32"/>
      <c r="M335" s="139" t="s">
        <v>3</v>
      </c>
      <c r="N335" s="140" t="s">
        <v>40</v>
      </c>
      <c r="O335" s="52"/>
      <c r="P335" s="141">
        <f>O335*H335</f>
        <v>0</v>
      </c>
      <c r="Q335" s="141">
        <v>0</v>
      </c>
      <c r="R335" s="141">
        <f>Q335*H335</f>
        <v>0</v>
      </c>
      <c r="S335" s="141">
        <v>0</v>
      </c>
      <c r="T335" s="142">
        <f>S335*H335</f>
        <v>0</v>
      </c>
      <c r="U335" s="187"/>
      <c r="V335" s="187"/>
      <c r="W335" s="187"/>
      <c r="X335" s="187"/>
      <c r="Y335" s="187"/>
      <c r="Z335" s="187"/>
      <c r="AA335" s="187"/>
      <c r="AB335" s="187"/>
      <c r="AC335" s="187"/>
      <c r="AD335" s="187"/>
      <c r="AE335" s="187"/>
      <c r="AR335" s="143" t="s">
        <v>207</v>
      </c>
      <c r="AT335" s="143" t="s">
        <v>116</v>
      </c>
      <c r="AU335" s="143" t="s">
        <v>76</v>
      </c>
      <c r="AY335" s="16" t="s">
        <v>113</v>
      </c>
      <c r="BE335" s="144">
        <f>IF(N335="základní",J335,0)</f>
        <v>0</v>
      </c>
      <c r="BF335" s="144">
        <f>IF(N335="snížená",J335,0)</f>
        <v>0</v>
      </c>
      <c r="BG335" s="144">
        <f>IF(N335="zákl. přenesená",J335,0)</f>
        <v>0</v>
      </c>
      <c r="BH335" s="144">
        <f>IF(N335="sníž. přenesená",J335,0)</f>
        <v>0</v>
      </c>
      <c r="BI335" s="144">
        <f>IF(N335="nulová",J335,0)</f>
        <v>0</v>
      </c>
      <c r="BJ335" s="16" t="s">
        <v>74</v>
      </c>
      <c r="BK335" s="144">
        <f>ROUND(I335*H335,2)</f>
        <v>0</v>
      </c>
      <c r="BL335" s="16" t="s">
        <v>207</v>
      </c>
      <c r="BM335" s="143" t="s">
        <v>630</v>
      </c>
    </row>
    <row r="336" spans="1:65" s="2" customFormat="1" ht="48.75">
      <c r="A336" s="187"/>
      <c r="B336" s="32"/>
      <c r="C336" s="187"/>
      <c r="D336" s="145" t="s">
        <v>123</v>
      </c>
      <c r="E336" s="187"/>
      <c r="F336" s="146" t="s">
        <v>631</v>
      </c>
      <c r="G336" s="187"/>
      <c r="H336" s="187"/>
      <c r="I336" s="147"/>
      <c r="J336" s="187"/>
      <c r="K336" s="187"/>
      <c r="L336" s="32"/>
      <c r="M336" s="148"/>
      <c r="N336" s="149"/>
      <c r="O336" s="52"/>
      <c r="P336" s="52"/>
      <c r="Q336" s="52"/>
      <c r="R336" s="52"/>
      <c r="S336" s="52"/>
      <c r="T336" s="53"/>
      <c r="U336" s="187"/>
      <c r="V336" s="187"/>
      <c r="W336" s="187"/>
      <c r="X336" s="187"/>
      <c r="Y336" s="187"/>
      <c r="Z336" s="187"/>
      <c r="AA336" s="187"/>
      <c r="AB336" s="187"/>
      <c r="AC336" s="187"/>
      <c r="AD336" s="187"/>
      <c r="AE336" s="187"/>
      <c r="AT336" s="16" t="s">
        <v>123</v>
      </c>
      <c r="AU336" s="16" t="s">
        <v>76</v>
      </c>
    </row>
    <row r="337" spans="1:65" s="2" customFormat="1">
      <c r="A337" s="187"/>
      <c r="B337" s="32"/>
      <c r="C337" s="187"/>
      <c r="D337" s="150" t="s">
        <v>125</v>
      </c>
      <c r="E337" s="187"/>
      <c r="F337" s="151" t="s">
        <v>632</v>
      </c>
      <c r="G337" s="187"/>
      <c r="H337" s="187"/>
      <c r="I337" s="147"/>
      <c r="J337" s="187"/>
      <c r="K337" s="187"/>
      <c r="L337" s="32"/>
      <c r="M337" s="148"/>
      <c r="N337" s="149"/>
      <c r="O337" s="52"/>
      <c r="P337" s="52"/>
      <c r="Q337" s="52"/>
      <c r="R337" s="52"/>
      <c r="S337" s="52"/>
      <c r="T337" s="53"/>
      <c r="U337" s="187"/>
      <c r="V337" s="187"/>
      <c r="W337" s="187"/>
      <c r="X337" s="187"/>
      <c r="Y337" s="187"/>
      <c r="Z337" s="187"/>
      <c r="AA337" s="187"/>
      <c r="AB337" s="187"/>
      <c r="AC337" s="187"/>
      <c r="AD337" s="187"/>
      <c r="AE337" s="187"/>
      <c r="AT337" s="16" t="s">
        <v>125</v>
      </c>
      <c r="AU337" s="16" t="s">
        <v>76</v>
      </c>
    </row>
    <row r="338" spans="1:65" s="2" customFormat="1" ht="24.2" customHeight="1">
      <c r="A338" s="187"/>
      <c r="B338" s="131"/>
      <c r="C338" s="132" t="s">
        <v>599</v>
      </c>
      <c r="D338" s="132" t="s">
        <v>116</v>
      </c>
      <c r="E338" s="133" t="s">
        <v>634</v>
      </c>
      <c r="F338" s="134" t="s">
        <v>635</v>
      </c>
      <c r="G338" s="135" t="s">
        <v>172</v>
      </c>
      <c r="H338" s="136">
        <v>0.85299999999999998</v>
      </c>
      <c r="I338" s="137"/>
      <c r="J338" s="138">
        <f>ROUND(I338*H338,2)</f>
        <v>0</v>
      </c>
      <c r="K338" s="134" t="s">
        <v>120</v>
      </c>
      <c r="L338" s="32"/>
      <c r="M338" s="139" t="s">
        <v>3</v>
      </c>
      <c r="N338" s="140" t="s">
        <v>40</v>
      </c>
      <c r="O338" s="52"/>
      <c r="P338" s="141">
        <f>O338*H338</f>
        <v>0</v>
      </c>
      <c r="Q338" s="141">
        <v>0</v>
      </c>
      <c r="R338" s="141">
        <f>Q338*H338</f>
        <v>0</v>
      </c>
      <c r="S338" s="141">
        <v>0</v>
      </c>
      <c r="T338" s="142">
        <f>S338*H338</f>
        <v>0</v>
      </c>
      <c r="U338" s="187"/>
      <c r="V338" s="187"/>
      <c r="W338" s="187"/>
      <c r="X338" s="187"/>
      <c r="Y338" s="187"/>
      <c r="Z338" s="187"/>
      <c r="AA338" s="187"/>
      <c r="AB338" s="187"/>
      <c r="AC338" s="187"/>
      <c r="AD338" s="187"/>
      <c r="AE338" s="187"/>
      <c r="AR338" s="143" t="s">
        <v>207</v>
      </c>
      <c r="AT338" s="143" t="s">
        <v>116</v>
      </c>
      <c r="AU338" s="143" t="s">
        <v>76</v>
      </c>
      <c r="AY338" s="16" t="s">
        <v>113</v>
      </c>
      <c r="BE338" s="144">
        <f>IF(N338="základní",J338,0)</f>
        <v>0</v>
      </c>
      <c r="BF338" s="144">
        <f>IF(N338="snížená",J338,0)</f>
        <v>0</v>
      </c>
      <c r="BG338" s="144">
        <f>IF(N338="zákl. přenesená",J338,0)</f>
        <v>0</v>
      </c>
      <c r="BH338" s="144">
        <f>IF(N338="sníž. přenesená",J338,0)</f>
        <v>0</v>
      </c>
      <c r="BI338" s="144">
        <f>IF(N338="nulová",J338,0)</f>
        <v>0</v>
      </c>
      <c r="BJ338" s="16" t="s">
        <v>74</v>
      </c>
      <c r="BK338" s="144">
        <f>ROUND(I338*H338,2)</f>
        <v>0</v>
      </c>
      <c r="BL338" s="16" t="s">
        <v>207</v>
      </c>
      <c r="BM338" s="143" t="s">
        <v>636</v>
      </c>
    </row>
    <row r="339" spans="1:65" s="2" customFormat="1" ht="39">
      <c r="A339" s="187"/>
      <c r="B339" s="32"/>
      <c r="C339" s="187"/>
      <c r="D339" s="145" t="s">
        <v>123</v>
      </c>
      <c r="E339" s="187"/>
      <c r="F339" s="146" t="s">
        <v>637</v>
      </c>
      <c r="G339" s="187"/>
      <c r="H339" s="187"/>
      <c r="I339" s="147"/>
      <c r="J339" s="187"/>
      <c r="K339" s="187"/>
      <c r="L339" s="32"/>
      <c r="M339" s="148"/>
      <c r="N339" s="149"/>
      <c r="O339" s="52"/>
      <c r="P339" s="52"/>
      <c r="Q339" s="52"/>
      <c r="R339" s="52"/>
      <c r="S339" s="52"/>
      <c r="T339" s="53"/>
      <c r="U339" s="187"/>
      <c r="V339" s="187"/>
      <c r="W339" s="187"/>
      <c r="X339" s="187"/>
      <c r="Y339" s="187"/>
      <c r="Z339" s="187"/>
      <c r="AA339" s="187"/>
      <c r="AB339" s="187"/>
      <c r="AC339" s="187"/>
      <c r="AD339" s="187"/>
      <c r="AE339" s="187"/>
      <c r="AT339" s="16" t="s">
        <v>123</v>
      </c>
      <c r="AU339" s="16" t="s">
        <v>76</v>
      </c>
    </row>
    <row r="340" spans="1:65" s="2" customFormat="1">
      <c r="A340" s="187"/>
      <c r="B340" s="32"/>
      <c r="C340" s="187"/>
      <c r="D340" s="150" t="s">
        <v>125</v>
      </c>
      <c r="E340" s="187"/>
      <c r="F340" s="151" t="s">
        <v>638</v>
      </c>
      <c r="G340" s="187"/>
      <c r="H340" s="187"/>
      <c r="I340" s="147"/>
      <c r="J340" s="187"/>
      <c r="K340" s="187"/>
      <c r="L340" s="32"/>
      <c r="M340" s="148"/>
      <c r="N340" s="149"/>
      <c r="O340" s="52"/>
      <c r="P340" s="52"/>
      <c r="Q340" s="52"/>
      <c r="R340" s="52"/>
      <c r="S340" s="52"/>
      <c r="T340" s="53"/>
      <c r="U340" s="187"/>
      <c r="V340" s="187"/>
      <c r="W340" s="187"/>
      <c r="X340" s="187"/>
      <c r="Y340" s="187"/>
      <c r="Z340" s="187"/>
      <c r="AA340" s="187"/>
      <c r="AB340" s="187"/>
      <c r="AC340" s="187"/>
      <c r="AD340" s="187"/>
      <c r="AE340" s="187"/>
      <c r="AT340" s="16" t="s">
        <v>125</v>
      </c>
      <c r="AU340" s="16" t="s">
        <v>76</v>
      </c>
    </row>
    <row r="341" spans="1:65" s="12" customFormat="1" ht="22.9" customHeight="1">
      <c r="B341" s="118"/>
      <c r="D341" s="119" t="s">
        <v>68</v>
      </c>
      <c r="E341" s="129" t="s">
        <v>645</v>
      </c>
      <c r="F341" s="129" t="s">
        <v>646</v>
      </c>
      <c r="I341" s="121"/>
      <c r="J341" s="130">
        <f>BK341</f>
        <v>0</v>
      </c>
      <c r="L341" s="118"/>
      <c r="M341" s="123"/>
      <c r="N341" s="124"/>
      <c r="O341" s="124"/>
      <c r="P341" s="125">
        <f>SUM(P342:P350)</f>
        <v>0</v>
      </c>
      <c r="Q341" s="124"/>
      <c r="R341" s="125">
        <f>SUM(R342:R350)</f>
        <v>2.0499099999999999E-2</v>
      </c>
      <c r="S341" s="124"/>
      <c r="T341" s="126">
        <f>SUM(T342:T350)</f>
        <v>4.1871699999999996E-3</v>
      </c>
      <c r="AR341" s="119" t="s">
        <v>76</v>
      </c>
      <c r="AT341" s="127" t="s">
        <v>68</v>
      </c>
      <c r="AU341" s="127" t="s">
        <v>74</v>
      </c>
      <c r="AY341" s="119" t="s">
        <v>113</v>
      </c>
      <c r="BK341" s="128">
        <f>SUM(BK342:BK350)</f>
        <v>0</v>
      </c>
    </row>
    <row r="342" spans="1:65" s="2" customFormat="1" ht="16.5" customHeight="1">
      <c r="A342" s="187"/>
      <c r="B342" s="131"/>
      <c r="C342" s="132" t="s">
        <v>606</v>
      </c>
      <c r="D342" s="132" t="s">
        <v>116</v>
      </c>
      <c r="E342" s="133" t="s">
        <v>648</v>
      </c>
      <c r="F342" s="134" t="s">
        <v>649</v>
      </c>
      <c r="G342" s="135" t="s">
        <v>119</v>
      </c>
      <c r="H342" s="136">
        <v>13.507</v>
      </c>
      <c r="I342" s="137"/>
      <c r="J342" s="138">
        <f>ROUND(I342*H342,2)</f>
        <v>0</v>
      </c>
      <c r="K342" s="134" t="s">
        <v>120</v>
      </c>
      <c r="L342" s="32"/>
      <c r="M342" s="139" t="s">
        <v>3</v>
      </c>
      <c r="N342" s="140" t="s">
        <v>40</v>
      </c>
      <c r="O342" s="52"/>
      <c r="P342" s="141">
        <f>O342*H342</f>
        <v>0</v>
      </c>
      <c r="Q342" s="141">
        <v>1E-3</v>
      </c>
      <c r="R342" s="141">
        <f>Q342*H342</f>
        <v>1.3507E-2</v>
      </c>
      <c r="S342" s="141">
        <v>3.1E-4</v>
      </c>
      <c r="T342" s="142">
        <f>S342*H342</f>
        <v>4.1871699999999996E-3</v>
      </c>
      <c r="U342" s="187"/>
      <c r="V342" s="187"/>
      <c r="W342" s="187"/>
      <c r="X342" s="187"/>
      <c r="Y342" s="187"/>
      <c r="Z342" s="187"/>
      <c r="AA342" s="187"/>
      <c r="AB342" s="187"/>
      <c r="AC342" s="187"/>
      <c r="AD342" s="187"/>
      <c r="AE342" s="187"/>
      <c r="AR342" s="143" t="s">
        <v>207</v>
      </c>
      <c r="AT342" s="143" t="s">
        <v>116</v>
      </c>
      <c r="AU342" s="143" t="s">
        <v>76</v>
      </c>
      <c r="AY342" s="16" t="s">
        <v>113</v>
      </c>
      <c r="BE342" s="144">
        <f>IF(N342="základní",J342,0)</f>
        <v>0</v>
      </c>
      <c r="BF342" s="144">
        <f>IF(N342="snížená",J342,0)</f>
        <v>0</v>
      </c>
      <c r="BG342" s="144">
        <f>IF(N342="zákl. přenesená",J342,0)</f>
        <v>0</v>
      </c>
      <c r="BH342" s="144">
        <f>IF(N342="sníž. přenesená",J342,0)</f>
        <v>0</v>
      </c>
      <c r="BI342" s="144">
        <f>IF(N342="nulová",J342,0)</f>
        <v>0</v>
      </c>
      <c r="BJ342" s="16" t="s">
        <v>74</v>
      </c>
      <c r="BK342" s="144">
        <f>ROUND(I342*H342,2)</f>
        <v>0</v>
      </c>
      <c r="BL342" s="16" t="s">
        <v>207</v>
      </c>
      <c r="BM342" s="143" t="s">
        <v>650</v>
      </c>
    </row>
    <row r="343" spans="1:65" s="2" customFormat="1">
      <c r="A343" s="187"/>
      <c r="B343" s="32"/>
      <c r="C343" s="187"/>
      <c r="D343" s="145" t="s">
        <v>123</v>
      </c>
      <c r="E343" s="187"/>
      <c r="F343" s="146" t="s">
        <v>651</v>
      </c>
      <c r="G343" s="187"/>
      <c r="H343" s="187"/>
      <c r="I343" s="147"/>
      <c r="J343" s="187"/>
      <c r="K343" s="187"/>
      <c r="L343" s="32"/>
      <c r="M343" s="148"/>
      <c r="N343" s="149"/>
      <c r="O343" s="52"/>
      <c r="P343" s="52"/>
      <c r="Q343" s="52"/>
      <c r="R343" s="52"/>
      <c r="S343" s="52"/>
      <c r="T343" s="53"/>
      <c r="U343" s="187"/>
      <c r="V343" s="187"/>
      <c r="W343" s="187"/>
      <c r="X343" s="187"/>
      <c r="Y343" s="187"/>
      <c r="Z343" s="187"/>
      <c r="AA343" s="187"/>
      <c r="AB343" s="187"/>
      <c r="AC343" s="187"/>
      <c r="AD343" s="187"/>
      <c r="AE343" s="187"/>
      <c r="AT343" s="16" t="s">
        <v>123</v>
      </c>
      <c r="AU343" s="16" t="s">
        <v>76</v>
      </c>
    </row>
    <row r="344" spans="1:65" s="2" customFormat="1">
      <c r="A344" s="187"/>
      <c r="B344" s="32"/>
      <c r="C344" s="187"/>
      <c r="D344" s="150" t="s">
        <v>125</v>
      </c>
      <c r="E344" s="187"/>
      <c r="F344" s="151" t="s">
        <v>652</v>
      </c>
      <c r="G344" s="187"/>
      <c r="H344" s="187"/>
      <c r="I344" s="147"/>
      <c r="J344" s="187"/>
      <c r="K344" s="187"/>
      <c r="L344" s="32"/>
      <c r="M344" s="148"/>
      <c r="N344" s="149"/>
      <c r="O344" s="52"/>
      <c r="P344" s="52"/>
      <c r="Q344" s="52"/>
      <c r="R344" s="52"/>
      <c r="S344" s="52"/>
      <c r="T344" s="53"/>
      <c r="U344" s="187"/>
      <c r="V344" s="187"/>
      <c r="W344" s="187"/>
      <c r="X344" s="187"/>
      <c r="Y344" s="187"/>
      <c r="Z344" s="187"/>
      <c r="AA344" s="187"/>
      <c r="AB344" s="187"/>
      <c r="AC344" s="187"/>
      <c r="AD344" s="187"/>
      <c r="AE344" s="187"/>
      <c r="AT344" s="16" t="s">
        <v>125</v>
      </c>
      <c r="AU344" s="16" t="s">
        <v>76</v>
      </c>
    </row>
    <row r="345" spans="1:65" s="14" customFormat="1">
      <c r="B345" s="171"/>
      <c r="D345" s="145" t="s">
        <v>127</v>
      </c>
      <c r="E345" s="172" t="s">
        <v>3</v>
      </c>
      <c r="F345" s="173" t="s">
        <v>653</v>
      </c>
      <c r="H345" s="172" t="s">
        <v>3</v>
      </c>
      <c r="I345" s="174"/>
      <c r="L345" s="171"/>
      <c r="M345" s="175"/>
      <c r="N345" s="176"/>
      <c r="O345" s="176"/>
      <c r="P345" s="176"/>
      <c r="Q345" s="176"/>
      <c r="R345" s="176"/>
      <c r="S345" s="176"/>
      <c r="T345" s="177"/>
      <c r="AT345" s="172" t="s">
        <v>127</v>
      </c>
      <c r="AU345" s="172" t="s">
        <v>76</v>
      </c>
      <c r="AV345" s="14" t="s">
        <v>74</v>
      </c>
      <c r="AW345" s="14" t="s">
        <v>31</v>
      </c>
      <c r="AX345" s="14" t="s">
        <v>69</v>
      </c>
      <c r="AY345" s="172" t="s">
        <v>113</v>
      </c>
    </row>
    <row r="346" spans="1:65" s="13" customFormat="1">
      <c r="B346" s="152"/>
      <c r="D346" s="145" t="s">
        <v>127</v>
      </c>
      <c r="E346" s="153" t="s">
        <v>3</v>
      </c>
      <c r="F346" s="154" t="s">
        <v>729</v>
      </c>
      <c r="H346" s="155">
        <v>13.507</v>
      </c>
      <c r="I346" s="156"/>
      <c r="L346" s="152"/>
      <c r="M346" s="157"/>
      <c r="N346" s="158"/>
      <c r="O346" s="158"/>
      <c r="P346" s="158"/>
      <c r="Q346" s="158"/>
      <c r="R346" s="158"/>
      <c r="S346" s="158"/>
      <c r="T346" s="159"/>
      <c r="AT346" s="153" t="s">
        <v>127</v>
      </c>
      <c r="AU346" s="153" t="s">
        <v>76</v>
      </c>
      <c r="AV346" s="13" t="s">
        <v>76</v>
      </c>
      <c r="AW346" s="13" t="s">
        <v>31</v>
      </c>
      <c r="AX346" s="13" t="s">
        <v>74</v>
      </c>
      <c r="AY346" s="153" t="s">
        <v>113</v>
      </c>
    </row>
    <row r="347" spans="1:65" s="2" customFormat="1" ht="33" customHeight="1">
      <c r="A347" s="187"/>
      <c r="B347" s="131"/>
      <c r="C347" s="132" t="s">
        <v>611</v>
      </c>
      <c r="D347" s="132" t="s">
        <v>116</v>
      </c>
      <c r="E347" s="133" t="s">
        <v>656</v>
      </c>
      <c r="F347" s="134" t="s">
        <v>657</v>
      </c>
      <c r="G347" s="135" t="s">
        <v>119</v>
      </c>
      <c r="H347" s="136">
        <v>23.306999999999999</v>
      </c>
      <c r="I347" s="137"/>
      <c r="J347" s="138">
        <f>ROUND(I347*H347,2)</f>
        <v>0</v>
      </c>
      <c r="K347" s="134" t="s">
        <v>120</v>
      </c>
      <c r="L347" s="32"/>
      <c r="M347" s="139" t="s">
        <v>3</v>
      </c>
      <c r="N347" s="140" t="s">
        <v>40</v>
      </c>
      <c r="O347" s="52"/>
      <c r="P347" s="141">
        <f>O347*H347</f>
        <v>0</v>
      </c>
      <c r="Q347" s="141">
        <v>2.9999999999999997E-4</v>
      </c>
      <c r="R347" s="141">
        <f>Q347*H347</f>
        <v>6.9920999999999994E-3</v>
      </c>
      <c r="S347" s="141">
        <v>0</v>
      </c>
      <c r="T347" s="142">
        <f>S347*H347</f>
        <v>0</v>
      </c>
      <c r="U347" s="187"/>
      <c r="V347" s="187"/>
      <c r="W347" s="187"/>
      <c r="X347" s="187"/>
      <c r="Y347" s="187"/>
      <c r="Z347" s="187"/>
      <c r="AA347" s="187"/>
      <c r="AB347" s="187"/>
      <c r="AC347" s="187"/>
      <c r="AD347" s="187"/>
      <c r="AE347" s="187"/>
      <c r="AR347" s="143" t="s">
        <v>207</v>
      </c>
      <c r="AT347" s="143" t="s">
        <v>116</v>
      </c>
      <c r="AU347" s="143" t="s">
        <v>76</v>
      </c>
      <c r="AY347" s="16" t="s">
        <v>113</v>
      </c>
      <c r="BE347" s="144">
        <f>IF(N347="základní",J347,0)</f>
        <v>0</v>
      </c>
      <c r="BF347" s="144">
        <f>IF(N347="snížená",J347,0)</f>
        <v>0</v>
      </c>
      <c r="BG347" s="144">
        <f>IF(N347="zákl. přenesená",J347,0)</f>
        <v>0</v>
      </c>
      <c r="BH347" s="144">
        <f>IF(N347="sníž. přenesená",J347,0)</f>
        <v>0</v>
      </c>
      <c r="BI347" s="144">
        <f>IF(N347="nulová",J347,0)</f>
        <v>0</v>
      </c>
      <c r="BJ347" s="16" t="s">
        <v>74</v>
      </c>
      <c r="BK347" s="144">
        <f>ROUND(I347*H347,2)</f>
        <v>0</v>
      </c>
      <c r="BL347" s="16" t="s">
        <v>207</v>
      </c>
      <c r="BM347" s="143" t="s">
        <v>658</v>
      </c>
    </row>
    <row r="348" spans="1:65" s="2" customFormat="1" ht="29.25">
      <c r="A348" s="187"/>
      <c r="B348" s="32"/>
      <c r="C348" s="187"/>
      <c r="D348" s="145" t="s">
        <v>123</v>
      </c>
      <c r="E348" s="187"/>
      <c r="F348" s="146" t="s">
        <v>659</v>
      </c>
      <c r="G348" s="187"/>
      <c r="H348" s="187"/>
      <c r="I348" s="147"/>
      <c r="J348" s="187"/>
      <c r="K348" s="187"/>
      <c r="L348" s="32"/>
      <c r="M348" s="148"/>
      <c r="N348" s="149"/>
      <c r="O348" s="52"/>
      <c r="P348" s="52"/>
      <c r="Q348" s="52"/>
      <c r="R348" s="52"/>
      <c r="S348" s="52"/>
      <c r="T348" s="53"/>
      <c r="U348" s="187"/>
      <c r="V348" s="187"/>
      <c r="W348" s="187"/>
      <c r="X348" s="187"/>
      <c r="Y348" s="187"/>
      <c r="Z348" s="187"/>
      <c r="AA348" s="187"/>
      <c r="AB348" s="187"/>
      <c r="AC348" s="187"/>
      <c r="AD348" s="187"/>
      <c r="AE348" s="187"/>
      <c r="AT348" s="16" t="s">
        <v>123</v>
      </c>
      <c r="AU348" s="16" t="s">
        <v>76</v>
      </c>
    </row>
    <row r="349" spans="1:65" s="2" customFormat="1">
      <c r="A349" s="187"/>
      <c r="B349" s="32"/>
      <c r="C349" s="187"/>
      <c r="D349" s="150" t="s">
        <v>125</v>
      </c>
      <c r="E349" s="187"/>
      <c r="F349" s="151" t="s">
        <v>660</v>
      </c>
      <c r="G349" s="187"/>
      <c r="H349" s="187"/>
      <c r="I349" s="147"/>
      <c r="J349" s="187"/>
      <c r="K349" s="187"/>
      <c r="L349" s="32"/>
      <c r="M349" s="148"/>
      <c r="N349" s="149"/>
      <c r="O349" s="52"/>
      <c r="P349" s="52"/>
      <c r="Q349" s="52"/>
      <c r="R349" s="52"/>
      <c r="S349" s="52"/>
      <c r="T349" s="53"/>
      <c r="U349" s="187"/>
      <c r="V349" s="187"/>
      <c r="W349" s="187"/>
      <c r="X349" s="187"/>
      <c r="Y349" s="187"/>
      <c r="Z349" s="187"/>
      <c r="AA349" s="187"/>
      <c r="AB349" s="187"/>
      <c r="AC349" s="187"/>
      <c r="AD349" s="187"/>
      <c r="AE349" s="187"/>
      <c r="AT349" s="16" t="s">
        <v>125</v>
      </c>
      <c r="AU349" s="16" t="s">
        <v>76</v>
      </c>
    </row>
    <row r="350" spans="1:65" s="13" customFormat="1">
      <c r="B350" s="152"/>
      <c r="D350" s="145" t="s">
        <v>127</v>
      </c>
      <c r="E350" s="153" t="s">
        <v>3</v>
      </c>
      <c r="F350" s="154" t="s">
        <v>730</v>
      </c>
      <c r="H350" s="155">
        <v>23.306999999999999</v>
      </c>
      <c r="I350" s="156"/>
      <c r="L350" s="152"/>
      <c r="M350" s="178"/>
      <c r="N350" s="179"/>
      <c r="O350" s="179"/>
      <c r="P350" s="179"/>
      <c r="Q350" s="179"/>
      <c r="R350" s="179"/>
      <c r="S350" s="179"/>
      <c r="T350" s="180"/>
      <c r="AT350" s="153" t="s">
        <v>127</v>
      </c>
      <c r="AU350" s="153" t="s">
        <v>76</v>
      </c>
      <c r="AV350" s="13" t="s">
        <v>76</v>
      </c>
      <c r="AW350" s="13" t="s">
        <v>31</v>
      </c>
      <c r="AX350" s="13" t="s">
        <v>74</v>
      </c>
      <c r="AY350" s="153" t="s">
        <v>113</v>
      </c>
    </row>
    <row r="351" spans="1:65" s="2" customFormat="1" ht="6.95" customHeight="1">
      <c r="A351" s="187"/>
      <c r="B351" s="41"/>
      <c r="C351" s="42"/>
      <c r="D351" s="42"/>
      <c r="E351" s="42"/>
      <c r="F351" s="42"/>
      <c r="G351" s="42"/>
      <c r="H351" s="42"/>
      <c r="I351" s="42"/>
      <c r="J351" s="42"/>
      <c r="K351" s="42"/>
      <c r="L351" s="32"/>
      <c r="M351" s="187"/>
      <c r="O351" s="187"/>
      <c r="P351" s="187"/>
      <c r="Q351" s="187"/>
      <c r="R351" s="187"/>
      <c r="S351" s="187"/>
      <c r="T351" s="187"/>
      <c r="U351" s="187"/>
      <c r="V351" s="187"/>
      <c r="W351" s="187"/>
      <c r="X351" s="187"/>
      <c r="Y351" s="187"/>
      <c r="Z351" s="187"/>
      <c r="AA351" s="187"/>
      <c r="AB351" s="187"/>
      <c r="AC351" s="187"/>
      <c r="AD351" s="187"/>
      <c r="AE351" s="187"/>
    </row>
  </sheetData>
  <mergeCells count="6">
    <mergeCell ref="E79:H79"/>
    <mergeCell ref="L2:V2"/>
    <mergeCell ref="E7:H7"/>
    <mergeCell ref="E16:H16"/>
    <mergeCell ref="E25:H25"/>
    <mergeCell ref="E46:H46"/>
  </mergeCells>
  <hyperlinks>
    <hyperlink ref="F92" r:id="rId1"/>
    <hyperlink ref="F96" r:id="rId2"/>
    <hyperlink ref="F100" r:id="rId3"/>
    <hyperlink ref="F104" r:id="rId4"/>
    <hyperlink ref="F109" r:id="rId5"/>
    <hyperlink ref="F112" r:id="rId6"/>
    <hyperlink ref="F116" r:id="rId7"/>
    <hyperlink ref="F119" r:id="rId8"/>
    <hyperlink ref="F123" r:id="rId9"/>
    <hyperlink ref="F128" r:id="rId10"/>
    <hyperlink ref="F132" r:id="rId11"/>
    <hyperlink ref="F135" r:id="rId12"/>
    <hyperlink ref="F139" r:id="rId13"/>
    <hyperlink ref="F142" r:id="rId14"/>
    <hyperlink ref="F145" r:id="rId15"/>
    <hyperlink ref="F148" r:id="rId16"/>
    <hyperlink ref="F151" r:id="rId17"/>
    <hyperlink ref="F156" r:id="rId18"/>
    <hyperlink ref="F159" r:id="rId19"/>
    <hyperlink ref="F163" r:id="rId20"/>
    <hyperlink ref="F166" r:id="rId21"/>
    <hyperlink ref="F169" r:id="rId22"/>
    <hyperlink ref="F172" r:id="rId23"/>
    <hyperlink ref="F175" r:id="rId24"/>
    <hyperlink ref="F178" r:id="rId25"/>
    <hyperlink ref="F181" r:id="rId26"/>
    <hyperlink ref="F184" r:id="rId27"/>
    <hyperlink ref="F187" r:id="rId28"/>
    <hyperlink ref="F191" r:id="rId29"/>
    <hyperlink ref="F194" r:id="rId30"/>
    <hyperlink ref="F197" r:id="rId31"/>
    <hyperlink ref="F204" r:id="rId32"/>
    <hyperlink ref="F209" r:id="rId33"/>
    <hyperlink ref="F212" r:id="rId34"/>
    <hyperlink ref="F215" r:id="rId35"/>
    <hyperlink ref="F218" r:id="rId36"/>
    <hyperlink ref="F223" r:id="rId37"/>
    <hyperlink ref="F226" r:id="rId38"/>
    <hyperlink ref="F229" r:id="rId39"/>
    <hyperlink ref="F238" r:id="rId40"/>
    <hyperlink ref="F243" r:id="rId41"/>
    <hyperlink ref="F246" r:id="rId42"/>
    <hyperlink ref="F249" r:id="rId43"/>
    <hyperlink ref="F253" r:id="rId44"/>
    <hyperlink ref="F257" r:id="rId45"/>
    <hyperlink ref="F260" r:id="rId46"/>
    <hyperlink ref="F263" r:id="rId47"/>
    <hyperlink ref="F267" r:id="rId48"/>
    <hyperlink ref="F271" r:id="rId49"/>
    <hyperlink ref="F274" r:id="rId50"/>
    <hyperlink ref="F277" r:id="rId51"/>
    <hyperlink ref="F285" r:id="rId52"/>
    <hyperlink ref="F289" r:id="rId53"/>
    <hyperlink ref="F293" r:id="rId54"/>
    <hyperlink ref="F296" r:id="rId55"/>
    <hyperlink ref="F300" r:id="rId56"/>
    <hyperlink ref="F304" r:id="rId57"/>
    <hyperlink ref="F307" r:id="rId58"/>
    <hyperlink ref="F310" r:id="rId59"/>
    <hyperlink ref="F313" r:id="rId60"/>
    <hyperlink ref="F320" r:id="rId61"/>
    <hyperlink ref="F327" r:id="rId62"/>
    <hyperlink ref="F334" r:id="rId63"/>
    <hyperlink ref="F337" r:id="rId64"/>
    <hyperlink ref="F340" r:id="rId65"/>
    <hyperlink ref="F344" r:id="rId66"/>
    <hyperlink ref="F349" r:id="rId67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M397"/>
  <sheetViews>
    <sheetView workbookViewId="0">
      <selection activeCell="F19" sqref="F19"/>
    </sheetView>
  </sheetViews>
  <sheetFormatPr defaultRowHeight="11.25"/>
  <cols>
    <col min="1" max="1" width="8.33203125" style="182" customWidth="1"/>
    <col min="2" max="2" width="1.1640625" style="182" customWidth="1"/>
    <col min="3" max="3" width="4.1640625" style="182" customWidth="1"/>
    <col min="4" max="4" width="4.33203125" style="182" customWidth="1"/>
    <col min="5" max="5" width="17.1640625" style="182" customWidth="1"/>
    <col min="6" max="6" width="50.83203125" style="182" customWidth="1"/>
    <col min="7" max="7" width="7.5" style="182" customWidth="1"/>
    <col min="8" max="8" width="14" style="182" customWidth="1"/>
    <col min="9" max="9" width="15.83203125" style="182" customWidth="1"/>
    <col min="10" max="11" width="22.33203125" style="182" customWidth="1"/>
    <col min="12" max="12" width="9.33203125" style="182" customWidth="1"/>
    <col min="13" max="13" width="10.83203125" style="182" hidden="1" customWidth="1"/>
    <col min="14" max="14" width="9.33203125" style="182"/>
    <col min="15" max="20" width="14.1640625" style="182" hidden="1" customWidth="1"/>
    <col min="21" max="21" width="16.33203125" style="182" hidden="1" customWidth="1"/>
    <col min="22" max="22" width="12.33203125" style="182" customWidth="1"/>
    <col min="23" max="23" width="16.33203125" style="182" customWidth="1"/>
    <col min="24" max="24" width="12.33203125" style="182" customWidth="1"/>
    <col min="25" max="25" width="15" style="182" customWidth="1"/>
    <col min="26" max="26" width="11" style="182" customWidth="1"/>
    <col min="27" max="27" width="15" style="182" customWidth="1"/>
    <col min="28" max="28" width="16.33203125" style="182" customWidth="1"/>
    <col min="29" max="29" width="11" style="182" customWidth="1"/>
    <col min="30" max="30" width="15" style="182" customWidth="1"/>
    <col min="31" max="31" width="16.33203125" style="182" customWidth="1"/>
    <col min="32" max="16384" width="9.33203125" style="182"/>
  </cols>
  <sheetData>
    <row r="2" spans="1:46" ht="36.950000000000003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6" t="s">
        <v>770</v>
      </c>
    </row>
    <row r="3" spans="1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1:46" ht="24.95" customHeight="1">
      <c r="B4" s="19"/>
      <c r="D4" s="20" t="s">
        <v>77</v>
      </c>
      <c r="L4" s="19"/>
      <c r="M4" s="82" t="s">
        <v>11</v>
      </c>
      <c r="AT4" s="16" t="s">
        <v>4</v>
      </c>
    </row>
    <row r="5" spans="1:46" ht="6.95" customHeight="1">
      <c r="B5" s="19"/>
      <c r="L5" s="19"/>
    </row>
    <row r="6" spans="1:46" s="2" customFormat="1" ht="12" customHeight="1">
      <c r="A6" s="187"/>
      <c r="B6" s="32"/>
      <c r="C6" s="187"/>
      <c r="D6" s="26" t="s">
        <v>17</v>
      </c>
      <c r="E6" s="187"/>
      <c r="F6" s="187"/>
      <c r="G6" s="187"/>
      <c r="H6" s="187"/>
      <c r="I6" s="187"/>
      <c r="J6" s="187"/>
      <c r="K6" s="187"/>
      <c r="L6" s="83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</row>
    <row r="7" spans="1:46" s="2" customFormat="1" ht="16.5" customHeight="1">
      <c r="A7" s="187"/>
      <c r="B7" s="32"/>
      <c r="C7" s="187"/>
      <c r="D7" s="187"/>
      <c r="E7" s="321" t="s">
        <v>771</v>
      </c>
      <c r="F7" s="334"/>
      <c r="G7" s="334"/>
      <c r="H7" s="334"/>
      <c r="I7" s="187"/>
      <c r="J7" s="187"/>
      <c r="K7" s="187"/>
      <c r="L7" s="83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</row>
    <row r="8" spans="1:46" s="2" customFormat="1">
      <c r="A8" s="187"/>
      <c r="B8" s="32"/>
      <c r="C8" s="187"/>
      <c r="D8" s="187"/>
      <c r="E8" s="187"/>
      <c r="F8" s="187"/>
      <c r="G8" s="187"/>
      <c r="H8" s="187"/>
      <c r="I8" s="187"/>
      <c r="J8" s="187"/>
      <c r="K8" s="187"/>
      <c r="L8" s="83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</row>
    <row r="9" spans="1:46" s="2" customFormat="1" ht="12" customHeight="1">
      <c r="A9" s="187"/>
      <c r="B9" s="32"/>
      <c r="C9" s="187"/>
      <c r="D9" s="26" t="s">
        <v>19</v>
      </c>
      <c r="E9" s="187"/>
      <c r="F9" s="181" t="s">
        <v>3</v>
      </c>
      <c r="G9" s="187"/>
      <c r="H9" s="187"/>
      <c r="I9" s="26" t="s">
        <v>20</v>
      </c>
      <c r="J9" s="181" t="s">
        <v>3</v>
      </c>
      <c r="K9" s="187"/>
      <c r="L9" s="83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</row>
    <row r="10" spans="1:46" s="2" customFormat="1" ht="12" customHeight="1">
      <c r="A10" s="187"/>
      <c r="B10" s="32"/>
      <c r="C10" s="187"/>
      <c r="D10" s="26" t="s">
        <v>21</v>
      </c>
      <c r="E10" s="187"/>
      <c r="F10" s="181" t="s">
        <v>22</v>
      </c>
      <c r="G10" s="187"/>
      <c r="H10" s="187"/>
      <c r="I10" s="26" t="s">
        <v>23</v>
      </c>
      <c r="J10" s="185" t="str">
        <f>'[5]Rekapitulace stavby'!AN8</f>
        <v>5. 3. 2025</v>
      </c>
      <c r="K10" s="187"/>
      <c r="L10" s="83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</row>
    <row r="11" spans="1:46" s="2" customFormat="1" ht="10.9" customHeight="1">
      <c r="A11" s="187"/>
      <c r="B11" s="32"/>
      <c r="C11" s="187"/>
      <c r="D11" s="187"/>
      <c r="E11" s="187"/>
      <c r="F11" s="187"/>
      <c r="G11" s="187"/>
      <c r="H11" s="187"/>
      <c r="I11" s="187"/>
      <c r="J11" s="187"/>
      <c r="K11" s="187"/>
      <c r="L11" s="83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</row>
    <row r="12" spans="1:46" s="2" customFormat="1" ht="12" customHeight="1">
      <c r="A12" s="187"/>
      <c r="B12" s="32"/>
      <c r="C12" s="187"/>
      <c r="D12" s="26" t="s">
        <v>25</v>
      </c>
      <c r="E12" s="187"/>
      <c r="F12" s="187"/>
      <c r="G12" s="187"/>
      <c r="H12" s="187"/>
      <c r="I12" s="26" t="s">
        <v>26</v>
      </c>
      <c r="J12" s="181" t="str">
        <f>IF('[5]Rekapitulace stavby'!AN10="","",'[5]Rekapitulace stavby'!AN10)</f>
        <v/>
      </c>
      <c r="K12" s="187"/>
      <c r="L12" s="83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</row>
    <row r="13" spans="1:46" s="2" customFormat="1" ht="18" customHeight="1">
      <c r="A13" s="187"/>
      <c r="B13" s="32"/>
      <c r="C13" s="187"/>
      <c r="D13" s="187"/>
      <c r="E13" s="181" t="str">
        <f>IF('[5]Rekapitulace stavby'!E11="","",'[5]Rekapitulace stavby'!E11)</f>
        <v xml:space="preserve"> </v>
      </c>
      <c r="F13" s="187"/>
      <c r="G13" s="187"/>
      <c r="H13" s="187"/>
      <c r="I13" s="26" t="s">
        <v>27</v>
      </c>
      <c r="J13" s="181" t="str">
        <f>IF('[5]Rekapitulace stavby'!AN11="","",'[5]Rekapitulace stavby'!AN11)</f>
        <v/>
      </c>
      <c r="K13" s="187"/>
      <c r="L13" s="83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</row>
    <row r="14" spans="1:46" s="2" customFormat="1" ht="6.95" customHeight="1">
      <c r="A14" s="187"/>
      <c r="B14" s="32"/>
      <c r="C14" s="187"/>
      <c r="D14" s="187"/>
      <c r="E14" s="187"/>
      <c r="F14" s="187"/>
      <c r="G14" s="187"/>
      <c r="H14" s="187"/>
      <c r="I14" s="187"/>
      <c r="J14" s="187"/>
      <c r="K14" s="187"/>
      <c r="L14" s="83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</row>
    <row r="15" spans="1:46" s="2" customFormat="1" ht="12" customHeight="1">
      <c r="A15" s="187"/>
      <c r="B15" s="32"/>
      <c r="C15" s="187"/>
      <c r="D15" s="26" t="s">
        <v>28</v>
      </c>
      <c r="E15" s="187"/>
      <c r="F15" s="187"/>
      <c r="G15" s="187"/>
      <c r="H15" s="187"/>
      <c r="I15" s="26" t="s">
        <v>26</v>
      </c>
      <c r="J15" s="188" t="str">
        <f>'[5]Rekapitulace stavby'!AN13</f>
        <v>Vyplň údaj</v>
      </c>
      <c r="K15" s="187"/>
      <c r="L15" s="83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</row>
    <row r="16" spans="1:46" s="2" customFormat="1" ht="18" customHeight="1">
      <c r="A16" s="187"/>
      <c r="B16" s="32"/>
      <c r="C16" s="187"/>
      <c r="D16" s="187"/>
      <c r="E16" s="335" t="str">
        <f>'[5]Rekapitulace stavby'!E14</f>
        <v>Vyplň údaj</v>
      </c>
      <c r="F16" s="302"/>
      <c r="G16" s="302"/>
      <c r="H16" s="302"/>
      <c r="I16" s="26" t="s">
        <v>27</v>
      </c>
      <c r="J16" s="188" t="str">
        <f>'[5]Rekapitulace stavby'!AN14</f>
        <v>Vyplň údaj</v>
      </c>
      <c r="K16" s="187"/>
      <c r="L16" s="83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</row>
    <row r="17" spans="1:31" s="2" customFormat="1" ht="6.95" customHeight="1">
      <c r="A17" s="187"/>
      <c r="B17" s="32"/>
      <c r="C17" s="187"/>
      <c r="D17" s="187"/>
      <c r="E17" s="187"/>
      <c r="F17" s="187"/>
      <c r="G17" s="187"/>
      <c r="H17" s="187"/>
      <c r="I17" s="187"/>
      <c r="J17" s="187"/>
      <c r="K17" s="187"/>
      <c r="L17" s="83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</row>
    <row r="18" spans="1:31" s="2" customFormat="1" ht="12" customHeight="1">
      <c r="A18" s="187"/>
      <c r="B18" s="32"/>
      <c r="C18" s="187"/>
      <c r="D18" s="26" t="s">
        <v>30</v>
      </c>
      <c r="E18" s="187"/>
      <c r="F18" s="187"/>
      <c r="G18" s="187"/>
      <c r="H18" s="187"/>
      <c r="I18" s="26" t="s">
        <v>26</v>
      </c>
      <c r="J18" s="181" t="str">
        <f>IF('[5]Rekapitulace stavby'!AN16="","",'[5]Rekapitulace stavby'!AN16)</f>
        <v/>
      </c>
      <c r="K18" s="187"/>
      <c r="L18" s="83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</row>
    <row r="19" spans="1:31" s="2" customFormat="1" ht="18" customHeight="1">
      <c r="A19" s="187"/>
      <c r="B19" s="32"/>
      <c r="C19" s="187"/>
      <c r="D19" s="187"/>
      <c r="E19" s="181" t="str">
        <f>IF('[5]Rekapitulace stavby'!E17="","",'[5]Rekapitulace stavby'!E17)</f>
        <v xml:space="preserve"> </v>
      </c>
      <c r="F19" s="187"/>
      <c r="G19" s="187"/>
      <c r="H19" s="187"/>
      <c r="I19" s="26" t="s">
        <v>27</v>
      </c>
      <c r="J19" s="181" t="str">
        <f>IF('[5]Rekapitulace stavby'!AN17="","",'[5]Rekapitulace stavby'!AN17)</f>
        <v/>
      </c>
      <c r="K19" s="187"/>
      <c r="L19" s="83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</row>
    <row r="20" spans="1:31" s="2" customFormat="1" ht="6.95" customHeight="1">
      <c r="A20" s="187"/>
      <c r="B20" s="32"/>
      <c r="C20" s="187"/>
      <c r="D20" s="187"/>
      <c r="E20" s="187"/>
      <c r="F20" s="187"/>
      <c r="G20" s="187"/>
      <c r="H20" s="187"/>
      <c r="I20" s="187"/>
      <c r="J20" s="187"/>
      <c r="K20" s="187"/>
      <c r="L20" s="83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</row>
    <row r="21" spans="1:31" s="2" customFormat="1" ht="12" customHeight="1">
      <c r="A21" s="187"/>
      <c r="B21" s="32"/>
      <c r="C21" s="187"/>
      <c r="D21" s="26" t="s">
        <v>32</v>
      </c>
      <c r="E21" s="187"/>
      <c r="F21" s="187"/>
      <c r="G21" s="187"/>
      <c r="H21" s="187"/>
      <c r="I21" s="26" t="s">
        <v>26</v>
      </c>
      <c r="J21" s="181" t="str">
        <f>IF('[5]Rekapitulace stavby'!AN19="","",'[5]Rekapitulace stavby'!AN19)</f>
        <v/>
      </c>
      <c r="K21" s="187"/>
      <c r="L21" s="83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</row>
    <row r="22" spans="1:31" s="2" customFormat="1" ht="18" customHeight="1">
      <c r="A22" s="187"/>
      <c r="B22" s="32"/>
      <c r="C22" s="187"/>
      <c r="D22" s="187"/>
      <c r="E22" s="181" t="str">
        <f>IF('[5]Rekapitulace stavby'!E20="","",'[5]Rekapitulace stavby'!E20)</f>
        <v xml:space="preserve"> </v>
      </c>
      <c r="F22" s="187"/>
      <c r="G22" s="187"/>
      <c r="H22" s="187"/>
      <c r="I22" s="26" t="s">
        <v>27</v>
      </c>
      <c r="J22" s="181" t="str">
        <f>IF('[5]Rekapitulace stavby'!AN20="","",'[5]Rekapitulace stavby'!AN20)</f>
        <v/>
      </c>
      <c r="K22" s="187"/>
      <c r="L22" s="83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</row>
    <row r="23" spans="1:31" s="2" customFormat="1" ht="6.95" customHeight="1">
      <c r="A23" s="187"/>
      <c r="B23" s="32"/>
      <c r="C23" s="187"/>
      <c r="D23" s="187"/>
      <c r="E23" s="187"/>
      <c r="F23" s="187"/>
      <c r="G23" s="187"/>
      <c r="H23" s="187"/>
      <c r="I23" s="187"/>
      <c r="J23" s="187"/>
      <c r="K23" s="187"/>
      <c r="L23" s="83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</row>
    <row r="24" spans="1:31" s="2" customFormat="1" ht="12" customHeight="1">
      <c r="A24" s="187"/>
      <c r="B24" s="32"/>
      <c r="C24" s="187"/>
      <c r="D24" s="26" t="s">
        <v>33</v>
      </c>
      <c r="E24" s="187"/>
      <c r="F24" s="187"/>
      <c r="G24" s="187"/>
      <c r="H24" s="187"/>
      <c r="I24" s="187"/>
      <c r="J24" s="187"/>
      <c r="K24" s="187"/>
      <c r="L24" s="83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</row>
    <row r="25" spans="1:31" s="8" customFormat="1" ht="71.25" customHeight="1">
      <c r="A25" s="84"/>
      <c r="B25" s="85"/>
      <c r="C25" s="84"/>
      <c r="D25" s="84"/>
      <c r="E25" s="307" t="s">
        <v>34</v>
      </c>
      <c r="F25" s="307"/>
      <c r="G25" s="307"/>
      <c r="H25" s="307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187"/>
      <c r="B26" s="32"/>
      <c r="C26" s="187"/>
      <c r="D26" s="187"/>
      <c r="E26" s="187"/>
      <c r="F26" s="187"/>
      <c r="G26" s="187"/>
      <c r="H26" s="187"/>
      <c r="I26" s="187"/>
      <c r="J26" s="187"/>
      <c r="K26" s="187"/>
      <c r="L26" s="83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</row>
    <row r="27" spans="1:31" s="2" customFormat="1" ht="6.95" customHeight="1">
      <c r="A27" s="187"/>
      <c r="B27" s="32"/>
      <c r="C27" s="187"/>
      <c r="D27" s="60"/>
      <c r="E27" s="60"/>
      <c r="F27" s="60"/>
      <c r="G27" s="60"/>
      <c r="H27" s="60"/>
      <c r="I27" s="60"/>
      <c r="J27" s="60"/>
      <c r="K27" s="60"/>
      <c r="L27" s="83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</row>
    <row r="28" spans="1:31" s="2" customFormat="1" ht="25.35" customHeight="1">
      <c r="A28" s="187"/>
      <c r="B28" s="32"/>
      <c r="C28" s="187"/>
      <c r="D28" s="87" t="s">
        <v>35</v>
      </c>
      <c r="E28" s="187"/>
      <c r="F28" s="187"/>
      <c r="G28" s="187"/>
      <c r="H28" s="187"/>
      <c r="I28" s="187"/>
      <c r="J28" s="186">
        <f>ROUND(J92, 2)</f>
        <v>0</v>
      </c>
      <c r="K28" s="187"/>
      <c r="L28" s="83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</row>
    <row r="29" spans="1:31" s="2" customFormat="1" ht="6.95" customHeight="1">
      <c r="A29" s="187"/>
      <c r="B29" s="32"/>
      <c r="C29" s="187"/>
      <c r="D29" s="60"/>
      <c r="E29" s="60"/>
      <c r="F29" s="60"/>
      <c r="G29" s="60"/>
      <c r="H29" s="60"/>
      <c r="I29" s="60"/>
      <c r="J29" s="60"/>
      <c r="K29" s="60"/>
      <c r="L29" s="83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</row>
    <row r="30" spans="1:31" s="2" customFormat="1" ht="14.45" customHeight="1">
      <c r="A30" s="187"/>
      <c r="B30" s="32"/>
      <c r="C30" s="187"/>
      <c r="D30" s="187"/>
      <c r="E30" s="187"/>
      <c r="F30" s="184" t="s">
        <v>37</v>
      </c>
      <c r="G30" s="187"/>
      <c r="H30" s="187"/>
      <c r="I30" s="184" t="s">
        <v>36</v>
      </c>
      <c r="J30" s="184" t="s">
        <v>38</v>
      </c>
      <c r="K30" s="187"/>
      <c r="L30" s="83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</row>
    <row r="31" spans="1:31" s="2" customFormat="1" ht="14.45" customHeight="1">
      <c r="A31" s="187"/>
      <c r="B31" s="32"/>
      <c r="C31" s="187"/>
      <c r="D31" s="88" t="s">
        <v>39</v>
      </c>
      <c r="E31" s="26" t="s">
        <v>40</v>
      </c>
      <c r="F31" s="89">
        <f>ROUND((SUM(BE92:BE396)),  2)</f>
        <v>0</v>
      </c>
      <c r="G31" s="187"/>
      <c r="H31" s="187"/>
      <c r="I31" s="90">
        <v>0.21</v>
      </c>
      <c r="J31" s="89">
        <f>ROUND(((SUM(BE92:BE396))*I31),  2)</f>
        <v>0</v>
      </c>
      <c r="K31" s="187"/>
      <c r="L31" s="83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</row>
    <row r="32" spans="1:31" s="2" customFormat="1" ht="14.45" customHeight="1">
      <c r="A32" s="187"/>
      <c r="B32" s="32"/>
      <c r="C32" s="187"/>
      <c r="D32" s="187"/>
      <c r="E32" s="26" t="s">
        <v>41</v>
      </c>
      <c r="F32" s="89">
        <f>ROUND((SUM(BF92:BF396)),  2)</f>
        <v>0</v>
      </c>
      <c r="G32" s="187"/>
      <c r="H32" s="187"/>
      <c r="I32" s="90">
        <v>0.12</v>
      </c>
      <c r="J32" s="89">
        <f>ROUND(((SUM(BF92:BF396))*I32),  2)</f>
        <v>0</v>
      </c>
      <c r="K32" s="187"/>
      <c r="L32" s="83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</row>
    <row r="33" spans="1:31" s="2" customFormat="1" ht="14.45" hidden="1" customHeight="1">
      <c r="A33" s="187"/>
      <c r="B33" s="32"/>
      <c r="C33" s="187"/>
      <c r="D33" s="187"/>
      <c r="E33" s="26" t="s">
        <v>42</v>
      </c>
      <c r="F33" s="89">
        <f>ROUND((SUM(BG92:BG396)),  2)</f>
        <v>0</v>
      </c>
      <c r="G33" s="187"/>
      <c r="H33" s="187"/>
      <c r="I33" s="90">
        <v>0.21</v>
      </c>
      <c r="J33" s="89">
        <f>0</f>
        <v>0</v>
      </c>
      <c r="K33" s="187"/>
      <c r="L33" s="83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</row>
    <row r="34" spans="1:31" s="2" customFormat="1" ht="14.45" hidden="1" customHeight="1">
      <c r="A34" s="187"/>
      <c r="B34" s="32"/>
      <c r="C34" s="187"/>
      <c r="D34" s="187"/>
      <c r="E34" s="26" t="s">
        <v>43</v>
      </c>
      <c r="F34" s="89">
        <f>ROUND((SUM(BH92:BH396)),  2)</f>
        <v>0</v>
      </c>
      <c r="G34" s="187"/>
      <c r="H34" s="187"/>
      <c r="I34" s="90">
        <v>0.12</v>
      </c>
      <c r="J34" s="89">
        <f>0</f>
        <v>0</v>
      </c>
      <c r="K34" s="187"/>
      <c r="L34" s="83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</row>
    <row r="35" spans="1:31" s="2" customFormat="1" ht="14.45" hidden="1" customHeight="1">
      <c r="A35" s="187"/>
      <c r="B35" s="32"/>
      <c r="C35" s="187"/>
      <c r="D35" s="187"/>
      <c r="E35" s="26" t="s">
        <v>44</v>
      </c>
      <c r="F35" s="89">
        <f>ROUND((SUM(BI92:BI396)),  2)</f>
        <v>0</v>
      </c>
      <c r="G35" s="187"/>
      <c r="H35" s="187"/>
      <c r="I35" s="90">
        <v>0</v>
      </c>
      <c r="J35" s="89">
        <f>0</f>
        <v>0</v>
      </c>
      <c r="K35" s="187"/>
      <c r="L35" s="83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</row>
    <row r="36" spans="1:31" s="2" customFormat="1" ht="6.95" customHeight="1">
      <c r="A36" s="187"/>
      <c r="B36" s="32"/>
      <c r="C36" s="187"/>
      <c r="D36" s="187"/>
      <c r="E36" s="187"/>
      <c r="F36" s="187"/>
      <c r="G36" s="187"/>
      <c r="H36" s="187"/>
      <c r="I36" s="187"/>
      <c r="J36" s="187"/>
      <c r="K36" s="187"/>
      <c r="L36" s="83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</row>
    <row r="37" spans="1:31" s="2" customFormat="1" ht="25.35" customHeight="1">
      <c r="A37" s="187"/>
      <c r="B37" s="32"/>
      <c r="C37" s="91"/>
      <c r="D37" s="92" t="s">
        <v>45</v>
      </c>
      <c r="E37" s="54"/>
      <c r="F37" s="54"/>
      <c r="G37" s="93" t="s">
        <v>46</v>
      </c>
      <c r="H37" s="94" t="s">
        <v>47</v>
      </c>
      <c r="I37" s="54"/>
      <c r="J37" s="95">
        <f>SUM(J28:J35)</f>
        <v>0</v>
      </c>
      <c r="K37" s="96"/>
      <c r="L37" s="83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</row>
    <row r="38" spans="1:31" s="2" customFormat="1" ht="14.45" customHeight="1">
      <c r="A38" s="187"/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83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</row>
    <row r="42" spans="1:31" s="2" customFormat="1" ht="6.95" customHeight="1">
      <c r="A42" s="187"/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83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</row>
    <row r="43" spans="1:31" s="2" customFormat="1" ht="24.95" customHeight="1">
      <c r="A43" s="187"/>
      <c r="B43" s="190"/>
      <c r="C43" s="191" t="s">
        <v>78</v>
      </c>
      <c r="D43" s="192"/>
      <c r="E43" s="192"/>
      <c r="F43" s="192"/>
      <c r="G43" s="192"/>
      <c r="H43" s="192"/>
      <c r="I43" s="192"/>
      <c r="J43" s="192"/>
      <c r="K43" s="192"/>
      <c r="L43" s="83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</row>
    <row r="44" spans="1:31" s="2" customFormat="1" ht="6.95" customHeight="1">
      <c r="A44" s="187"/>
      <c r="B44" s="190"/>
      <c r="C44" s="192"/>
      <c r="D44" s="192"/>
      <c r="E44" s="192"/>
      <c r="F44" s="192"/>
      <c r="G44" s="192"/>
      <c r="H44" s="192"/>
      <c r="I44" s="192"/>
      <c r="J44" s="192"/>
      <c r="K44" s="192"/>
      <c r="L44" s="83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</row>
    <row r="45" spans="1:31" s="2" customFormat="1" ht="12" customHeight="1">
      <c r="A45" s="187"/>
      <c r="B45" s="190"/>
      <c r="C45" s="193" t="s">
        <v>17</v>
      </c>
      <c r="D45" s="192"/>
      <c r="E45" s="192"/>
      <c r="F45" s="192"/>
      <c r="G45" s="192"/>
      <c r="H45" s="192"/>
      <c r="I45" s="192"/>
      <c r="J45" s="192"/>
      <c r="K45" s="192"/>
      <c r="L45" s="83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</row>
    <row r="46" spans="1:31" s="2" customFormat="1" ht="16.5" customHeight="1">
      <c r="A46" s="187"/>
      <c r="B46" s="190"/>
      <c r="C46" s="192"/>
      <c r="D46" s="192"/>
      <c r="E46" s="336" t="str">
        <f>E7</f>
        <v>Oprava sprch Interna AAJ 1220 - Nemocnice Chomutov</v>
      </c>
      <c r="F46" s="337"/>
      <c r="G46" s="337"/>
      <c r="H46" s="337"/>
      <c r="I46" s="192"/>
      <c r="J46" s="192"/>
      <c r="K46" s="192"/>
      <c r="L46" s="83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</row>
    <row r="47" spans="1:31" s="2" customFormat="1" ht="6.95" customHeight="1">
      <c r="A47" s="187"/>
      <c r="B47" s="190"/>
      <c r="C47" s="192"/>
      <c r="D47" s="192"/>
      <c r="E47" s="192"/>
      <c r="F47" s="192"/>
      <c r="G47" s="192"/>
      <c r="H47" s="192"/>
      <c r="I47" s="192"/>
      <c r="J47" s="192"/>
      <c r="K47" s="192"/>
      <c r="L47" s="83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</row>
    <row r="48" spans="1:31" s="2" customFormat="1" ht="12" customHeight="1">
      <c r="A48" s="187"/>
      <c r="B48" s="190"/>
      <c r="C48" s="193" t="s">
        <v>21</v>
      </c>
      <c r="D48" s="192"/>
      <c r="E48" s="192"/>
      <c r="F48" s="194" t="str">
        <f>F10</f>
        <v xml:space="preserve"> </v>
      </c>
      <c r="G48" s="192"/>
      <c r="H48" s="192"/>
      <c r="I48" s="193" t="s">
        <v>23</v>
      </c>
      <c r="J48" s="195" t="str">
        <f>IF(J10="","",J10)</f>
        <v>5. 3. 2025</v>
      </c>
      <c r="K48" s="192"/>
      <c r="L48" s="83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</row>
    <row r="49" spans="1:47" s="2" customFormat="1" ht="6.95" customHeight="1">
      <c r="A49" s="187"/>
      <c r="B49" s="190"/>
      <c r="C49" s="192"/>
      <c r="D49" s="192"/>
      <c r="E49" s="192"/>
      <c r="F49" s="192"/>
      <c r="G49" s="192"/>
      <c r="H49" s="192"/>
      <c r="I49" s="192"/>
      <c r="J49" s="192"/>
      <c r="K49" s="192"/>
      <c r="L49" s="83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</row>
    <row r="50" spans="1:47" s="2" customFormat="1" ht="15.2" customHeight="1">
      <c r="A50" s="187"/>
      <c r="B50" s="190"/>
      <c r="C50" s="193" t="s">
        <v>25</v>
      </c>
      <c r="D50" s="192"/>
      <c r="E50" s="192"/>
      <c r="F50" s="194" t="str">
        <f>E13</f>
        <v xml:space="preserve"> </v>
      </c>
      <c r="G50" s="192"/>
      <c r="H50" s="192"/>
      <c r="I50" s="193" t="s">
        <v>30</v>
      </c>
      <c r="J50" s="196" t="str">
        <f>E19</f>
        <v xml:space="preserve"> </v>
      </c>
      <c r="K50" s="192"/>
      <c r="L50" s="83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</row>
    <row r="51" spans="1:47" s="2" customFormat="1" ht="15.2" customHeight="1">
      <c r="A51" s="187"/>
      <c r="B51" s="190"/>
      <c r="C51" s="193" t="s">
        <v>28</v>
      </c>
      <c r="D51" s="192"/>
      <c r="E51" s="192"/>
      <c r="F51" s="194" t="str">
        <f>IF(E16="","",E16)</f>
        <v>Vyplň údaj</v>
      </c>
      <c r="G51" s="192"/>
      <c r="H51" s="192"/>
      <c r="I51" s="193" t="s">
        <v>32</v>
      </c>
      <c r="J51" s="196" t="str">
        <f>E22</f>
        <v xml:space="preserve"> </v>
      </c>
      <c r="K51" s="192"/>
      <c r="L51" s="83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</row>
    <row r="52" spans="1:47" s="2" customFormat="1" ht="10.35" customHeight="1">
      <c r="A52" s="187"/>
      <c r="B52" s="190"/>
      <c r="C52" s="192"/>
      <c r="D52" s="192"/>
      <c r="E52" s="192"/>
      <c r="F52" s="192"/>
      <c r="G52" s="192"/>
      <c r="H52" s="192"/>
      <c r="I52" s="192"/>
      <c r="J52" s="192"/>
      <c r="K52" s="192"/>
      <c r="L52" s="83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</row>
    <row r="53" spans="1:47" s="2" customFormat="1" ht="29.25" customHeight="1">
      <c r="A53" s="187"/>
      <c r="B53" s="190"/>
      <c r="C53" s="197" t="s">
        <v>79</v>
      </c>
      <c r="D53" s="198"/>
      <c r="E53" s="198"/>
      <c r="F53" s="198"/>
      <c r="G53" s="198"/>
      <c r="H53" s="198"/>
      <c r="I53" s="198"/>
      <c r="J53" s="199" t="s">
        <v>80</v>
      </c>
      <c r="K53" s="198"/>
      <c r="L53" s="83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</row>
    <row r="54" spans="1:47" s="2" customFormat="1" ht="10.35" customHeight="1">
      <c r="A54" s="187"/>
      <c r="B54" s="190"/>
      <c r="C54" s="192"/>
      <c r="D54" s="192"/>
      <c r="E54" s="192"/>
      <c r="F54" s="192"/>
      <c r="G54" s="192"/>
      <c r="H54" s="192"/>
      <c r="I54" s="192"/>
      <c r="J54" s="192"/>
      <c r="K54" s="192"/>
      <c r="L54" s="83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</row>
    <row r="55" spans="1:47" s="2" customFormat="1" ht="22.9" customHeight="1">
      <c r="A55" s="187"/>
      <c r="B55" s="190"/>
      <c r="C55" s="200" t="s">
        <v>67</v>
      </c>
      <c r="D55" s="192"/>
      <c r="E55" s="192"/>
      <c r="F55" s="192"/>
      <c r="G55" s="192"/>
      <c r="H55" s="192"/>
      <c r="I55" s="192"/>
      <c r="J55" s="201">
        <f>J92</f>
        <v>0</v>
      </c>
      <c r="K55" s="192"/>
      <c r="L55" s="83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U55" s="16" t="s">
        <v>81</v>
      </c>
    </row>
    <row r="56" spans="1:47" s="9" customFormat="1" ht="24.95" customHeight="1">
      <c r="B56" s="202"/>
      <c r="C56" s="203"/>
      <c r="D56" s="204" t="s">
        <v>82</v>
      </c>
      <c r="E56" s="205"/>
      <c r="F56" s="205"/>
      <c r="G56" s="205"/>
      <c r="H56" s="205"/>
      <c r="I56" s="205"/>
      <c r="J56" s="206">
        <f>J93</f>
        <v>0</v>
      </c>
      <c r="K56" s="203"/>
      <c r="L56" s="100"/>
    </row>
    <row r="57" spans="1:47" s="10" customFormat="1" ht="19.899999999999999" customHeight="1">
      <c r="B57" s="207"/>
      <c r="C57" s="208"/>
      <c r="D57" s="209" t="s">
        <v>772</v>
      </c>
      <c r="E57" s="210"/>
      <c r="F57" s="210"/>
      <c r="G57" s="210"/>
      <c r="H57" s="210"/>
      <c r="I57" s="210"/>
      <c r="J57" s="211">
        <f>J94</f>
        <v>0</v>
      </c>
      <c r="K57" s="208"/>
      <c r="L57" s="104"/>
    </row>
    <row r="58" spans="1:47" s="10" customFormat="1" ht="19.899999999999999" customHeight="1">
      <c r="B58" s="207"/>
      <c r="C58" s="208"/>
      <c r="D58" s="209" t="s">
        <v>773</v>
      </c>
      <c r="E58" s="210"/>
      <c r="F58" s="210"/>
      <c r="G58" s="210"/>
      <c r="H58" s="210"/>
      <c r="I58" s="210"/>
      <c r="J58" s="211">
        <f>J100</f>
        <v>0</v>
      </c>
      <c r="K58" s="208"/>
      <c r="L58" s="104"/>
    </row>
    <row r="59" spans="1:47" s="10" customFormat="1" ht="19.899999999999999" customHeight="1">
      <c r="B59" s="207"/>
      <c r="C59" s="208"/>
      <c r="D59" s="209" t="s">
        <v>83</v>
      </c>
      <c r="E59" s="210"/>
      <c r="F59" s="210"/>
      <c r="G59" s="210"/>
      <c r="H59" s="210"/>
      <c r="I59" s="210"/>
      <c r="J59" s="211">
        <f>J105</f>
        <v>0</v>
      </c>
      <c r="K59" s="208"/>
      <c r="L59" s="104"/>
    </row>
    <row r="60" spans="1:47" s="10" customFormat="1" ht="19.899999999999999" customHeight="1">
      <c r="B60" s="207"/>
      <c r="C60" s="208"/>
      <c r="D60" s="209" t="s">
        <v>84</v>
      </c>
      <c r="E60" s="210"/>
      <c r="F60" s="210"/>
      <c r="G60" s="210"/>
      <c r="H60" s="210"/>
      <c r="I60" s="210"/>
      <c r="J60" s="211">
        <f>J131</f>
        <v>0</v>
      </c>
      <c r="K60" s="208"/>
      <c r="L60" s="104"/>
    </row>
    <row r="61" spans="1:47" s="10" customFormat="1" ht="19.899999999999999" customHeight="1">
      <c r="B61" s="207"/>
      <c r="C61" s="208"/>
      <c r="D61" s="209" t="s">
        <v>774</v>
      </c>
      <c r="E61" s="210"/>
      <c r="F61" s="210"/>
      <c r="G61" s="210"/>
      <c r="H61" s="210"/>
      <c r="I61" s="210"/>
      <c r="J61" s="211">
        <f>J149</f>
        <v>0</v>
      </c>
      <c r="K61" s="208"/>
      <c r="L61" s="104"/>
    </row>
    <row r="62" spans="1:47" s="9" customFormat="1" ht="24.95" customHeight="1">
      <c r="B62" s="202"/>
      <c r="C62" s="203"/>
      <c r="D62" s="204" t="s">
        <v>85</v>
      </c>
      <c r="E62" s="205"/>
      <c r="F62" s="205"/>
      <c r="G62" s="205"/>
      <c r="H62" s="205"/>
      <c r="I62" s="205"/>
      <c r="J62" s="206">
        <f>J156</f>
        <v>0</v>
      </c>
      <c r="K62" s="203"/>
      <c r="L62" s="100"/>
    </row>
    <row r="63" spans="1:47" s="10" customFormat="1" ht="19.899999999999999" customHeight="1">
      <c r="B63" s="207"/>
      <c r="C63" s="208"/>
      <c r="D63" s="209" t="s">
        <v>86</v>
      </c>
      <c r="E63" s="210"/>
      <c r="F63" s="210"/>
      <c r="G63" s="210"/>
      <c r="H63" s="210"/>
      <c r="I63" s="210"/>
      <c r="J63" s="211">
        <f>J157</f>
        <v>0</v>
      </c>
      <c r="K63" s="208"/>
      <c r="L63" s="104"/>
    </row>
    <row r="64" spans="1:47" s="10" customFormat="1" ht="19.899999999999999" customHeight="1">
      <c r="B64" s="207"/>
      <c r="C64" s="208"/>
      <c r="D64" s="209" t="s">
        <v>87</v>
      </c>
      <c r="E64" s="210"/>
      <c r="F64" s="210"/>
      <c r="G64" s="210"/>
      <c r="H64" s="210"/>
      <c r="I64" s="210"/>
      <c r="J64" s="211">
        <f>J171</f>
        <v>0</v>
      </c>
      <c r="K64" s="208"/>
      <c r="L64" s="104"/>
    </row>
    <row r="65" spans="1:31" s="10" customFormat="1" ht="19.899999999999999" customHeight="1">
      <c r="B65" s="207"/>
      <c r="C65" s="208"/>
      <c r="D65" s="209" t="s">
        <v>88</v>
      </c>
      <c r="E65" s="210"/>
      <c r="F65" s="210"/>
      <c r="G65" s="210"/>
      <c r="H65" s="210"/>
      <c r="I65" s="210"/>
      <c r="J65" s="211">
        <f>J178</f>
        <v>0</v>
      </c>
      <c r="K65" s="208"/>
      <c r="L65" s="104"/>
    </row>
    <row r="66" spans="1:31" s="10" customFormat="1" ht="19.899999999999999" customHeight="1">
      <c r="B66" s="207"/>
      <c r="C66" s="208"/>
      <c r="D66" s="209" t="s">
        <v>89</v>
      </c>
      <c r="E66" s="210"/>
      <c r="F66" s="210"/>
      <c r="G66" s="210"/>
      <c r="H66" s="210"/>
      <c r="I66" s="210"/>
      <c r="J66" s="211">
        <f>J206</f>
        <v>0</v>
      </c>
      <c r="K66" s="208"/>
      <c r="L66" s="104"/>
    </row>
    <row r="67" spans="1:31" s="10" customFormat="1" ht="19.899999999999999" customHeight="1">
      <c r="B67" s="207"/>
      <c r="C67" s="208"/>
      <c r="D67" s="209" t="s">
        <v>90</v>
      </c>
      <c r="E67" s="210"/>
      <c r="F67" s="210"/>
      <c r="G67" s="210"/>
      <c r="H67" s="210"/>
      <c r="I67" s="210"/>
      <c r="J67" s="211">
        <f>J231</f>
        <v>0</v>
      </c>
      <c r="K67" s="208"/>
      <c r="L67" s="104"/>
    </row>
    <row r="68" spans="1:31" s="10" customFormat="1" ht="19.899999999999999" customHeight="1">
      <c r="B68" s="207"/>
      <c r="C68" s="208"/>
      <c r="D68" s="209" t="s">
        <v>91</v>
      </c>
      <c r="E68" s="210"/>
      <c r="F68" s="210"/>
      <c r="G68" s="210"/>
      <c r="H68" s="210"/>
      <c r="I68" s="210"/>
      <c r="J68" s="211">
        <f>J236</f>
        <v>0</v>
      </c>
      <c r="K68" s="208"/>
      <c r="L68" s="104"/>
    </row>
    <row r="69" spans="1:31" s="10" customFormat="1" ht="19.899999999999999" customHeight="1">
      <c r="B69" s="207"/>
      <c r="C69" s="208"/>
      <c r="D69" s="209" t="s">
        <v>92</v>
      </c>
      <c r="E69" s="210"/>
      <c r="F69" s="210"/>
      <c r="G69" s="210"/>
      <c r="H69" s="210"/>
      <c r="I69" s="210"/>
      <c r="J69" s="211">
        <f>J251</f>
        <v>0</v>
      </c>
      <c r="K69" s="208"/>
      <c r="L69" s="104"/>
    </row>
    <row r="70" spans="1:31" s="10" customFormat="1" ht="19.899999999999999" customHeight="1">
      <c r="B70" s="207"/>
      <c r="C70" s="208"/>
      <c r="D70" s="209" t="s">
        <v>94</v>
      </c>
      <c r="E70" s="210"/>
      <c r="F70" s="210"/>
      <c r="G70" s="210"/>
      <c r="H70" s="210"/>
      <c r="I70" s="210"/>
      <c r="J70" s="211">
        <f>J265</f>
        <v>0</v>
      </c>
      <c r="K70" s="208"/>
      <c r="L70" s="104"/>
    </row>
    <row r="71" spans="1:31" s="10" customFormat="1" ht="19.899999999999999" customHeight="1">
      <c r="B71" s="207"/>
      <c r="C71" s="208"/>
      <c r="D71" s="209" t="s">
        <v>775</v>
      </c>
      <c r="E71" s="210"/>
      <c r="F71" s="210"/>
      <c r="G71" s="210"/>
      <c r="H71" s="210"/>
      <c r="I71" s="210"/>
      <c r="J71" s="211">
        <f>J297</f>
        <v>0</v>
      </c>
      <c r="K71" s="208"/>
      <c r="L71" s="104"/>
    </row>
    <row r="72" spans="1:31" s="10" customFormat="1" ht="19.899999999999999" customHeight="1">
      <c r="B72" s="207"/>
      <c r="C72" s="208"/>
      <c r="D72" s="209" t="s">
        <v>95</v>
      </c>
      <c r="E72" s="210"/>
      <c r="F72" s="210"/>
      <c r="G72" s="210"/>
      <c r="H72" s="210"/>
      <c r="I72" s="210"/>
      <c r="J72" s="211">
        <f>J339</f>
        <v>0</v>
      </c>
      <c r="K72" s="208"/>
      <c r="L72" s="104"/>
    </row>
    <row r="73" spans="1:31" s="10" customFormat="1" ht="19.899999999999999" customHeight="1">
      <c r="B73" s="207"/>
      <c r="C73" s="208"/>
      <c r="D73" s="209" t="s">
        <v>96</v>
      </c>
      <c r="E73" s="210"/>
      <c r="F73" s="210"/>
      <c r="G73" s="210"/>
      <c r="H73" s="210"/>
      <c r="I73" s="210"/>
      <c r="J73" s="211">
        <f>J384</f>
        <v>0</v>
      </c>
      <c r="K73" s="208"/>
      <c r="L73" s="104"/>
    </row>
    <row r="74" spans="1:31" s="10" customFormat="1" ht="19.899999999999999" customHeight="1">
      <c r="B74" s="207"/>
      <c r="C74" s="208"/>
      <c r="D74" s="209" t="s">
        <v>97</v>
      </c>
      <c r="E74" s="210"/>
      <c r="F74" s="210"/>
      <c r="G74" s="210"/>
      <c r="H74" s="210"/>
      <c r="I74" s="210"/>
      <c r="J74" s="211">
        <f>J387</f>
        <v>0</v>
      </c>
      <c r="K74" s="208"/>
      <c r="L74" s="104"/>
    </row>
    <row r="75" spans="1:31" s="2" customFormat="1" ht="21.75" customHeight="1">
      <c r="A75" s="187"/>
      <c r="B75" s="190"/>
      <c r="C75" s="192"/>
      <c r="D75" s="192"/>
      <c r="E75" s="192"/>
      <c r="F75" s="192"/>
      <c r="G75" s="192"/>
      <c r="H75" s="192"/>
      <c r="I75" s="192"/>
      <c r="J75" s="192"/>
      <c r="K75" s="192"/>
      <c r="L75" s="83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</row>
    <row r="76" spans="1:31" s="2" customFormat="1" ht="6.95" customHeight="1">
      <c r="A76" s="187"/>
      <c r="B76" s="212"/>
      <c r="C76" s="213"/>
      <c r="D76" s="213"/>
      <c r="E76" s="213"/>
      <c r="F76" s="213"/>
      <c r="G76" s="213"/>
      <c r="H76" s="213"/>
      <c r="I76" s="213"/>
      <c r="J76" s="213"/>
      <c r="K76" s="213"/>
      <c r="L76" s="83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</row>
    <row r="80" spans="1:31" s="2" customFormat="1" ht="6.95" customHeight="1">
      <c r="A80" s="187"/>
      <c r="B80" s="214"/>
      <c r="C80" s="215"/>
      <c r="D80" s="215"/>
      <c r="E80" s="215"/>
      <c r="F80" s="215"/>
      <c r="G80" s="215"/>
      <c r="H80" s="215"/>
      <c r="I80" s="215"/>
      <c r="J80" s="215"/>
      <c r="K80" s="215"/>
      <c r="L80" s="83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</row>
    <row r="81" spans="1:65" s="2" customFormat="1" ht="24.95" customHeight="1">
      <c r="A81" s="187"/>
      <c r="B81" s="190"/>
      <c r="C81" s="191" t="s">
        <v>98</v>
      </c>
      <c r="D81" s="192"/>
      <c r="E81" s="192"/>
      <c r="F81" s="192"/>
      <c r="G81" s="192"/>
      <c r="H81" s="192"/>
      <c r="I81" s="192"/>
      <c r="J81" s="192"/>
      <c r="K81" s="192"/>
      <c r="L81" s="83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pans="1:65" s="2" customFormat="1" ht="6.95" customHeight="1">
      <c r="A82" s="187"/>
      <c r="B82" s="190"/>
      <c r="C82" s="192"/>
      <c r="D82" s="192"/>
      <c r="E82" s="192"/>
      <c r="F82" s="192"/>
      <c r="G82" s="192"/>
      <c r="H82" s="192"/>
      <c r="I82" s="192"/>
      <c r="J82" s="192"/>
      <c r="K82" s="192"/>
      <c r="L82" s="83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</row>
    <row r="83" spans="1:65" s="2" customFormat="1" ht="12" customHeight="1">
      <c r="A83" s="187"/>
      <c r="B83" s="190"/>
      <c r="C83" s="193" t="s">
        <v>17</v>
      </c>
      <c r="D83" s="192"/>
      <c r="E83" s="192"/>
      <c r="F83" s="192"/>
      <c r="G83" s="192"/>
      <c r="H83" s="192"/>
      <c r="I83" s="192"/>
      <c r="J83" s="192"/>
      <c r="K83" s="192"/>
      <c r="L83" s="83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pans="1:65" s="2" customFormat="1" ht="16.5" customHeight="1">
      <c r="A84" s="187"/>
      <c r="B84" s="190"/>
      <c r="C84" s="192"/>
      <c r="D84" s="192"/>
      <c r="E84" s="336" t="str">
        <f>E7</f>
        <v>Oprava sprch Interna AAJ 1220 - Nemocnice Chomutov</v>
      </c>
      <c r="F84" s="337"/>
      <c r="G84" s="337"/>
      <c r="H84" s="337"/>
      <c r="I84" s="192"/>
      <c r="J84" s="192"/>
      <c r="K84" s="192"/>
      <c r="L84" s="83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pans="1:65" s="2" customFormat="1" ht="6.95" customHeight="1">
      <c r="A85" s="187"/>
      <c r="B85" s="190"/>
      <c r="C85" s="192"/>
      <c r="D85" s="192"/>
      <c r="E85" s="192"/>
      <c r="F85" s="192"/>
      <c r="G85" s="192"/>
      <c r="H85" s="192"/>
      <c r="I85" s="192"/>
      <c r="J85" s="192"/>
      <c r="K85" s="192"/>
      <c r="L85" s="83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pans="1:65" s="2" customFormat="1" ht="12" customHeight="1">
      <c r="A86" s="187"/>
      <c r="B86" s="190"/>
      <c r="C86" s="193" t="s">
        <v>21</v>
      </c>
      <c r="D86" s="192"/>
      <c r="E86" s="192"/>
      <c r="F86" s="194" t="str">
        <f>F10</f>
        <v xml:space="preserve"> </v>
      </c>
      <c r="G86" s="192"/>
      <c r="H86" s="192"/>
      <c r="I86" s="193" t="s">
        <v>23</v>
      </c>
      <c r="J86" s="195" t="str">
        <f>IF(J10="","",J10)</f>
        <v>5. 3. 2025</v>
      </c>
      <c r="K86" s="192"/>
      <c r="L86" s="83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pans="1:65" s="2" customFormat="1" ht="6.95" customHeight="1">
      <c r="A87" s="187"/>
      <c r="B87" s="190"/>
      <c r="C87" s="192"/>
      <c r="D87" s="192"/>
      <c r="E87" s="192"/>
      <c r="F87" s="192"/>
      <c r="G87" s="192"/>
      <c r="H87" s="192"/>
      <c r="I87" s="192"/>
      <c r="J87" s="192"/>
      <c r="K87" s="192"/>
      <c r="L87" s="83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pans="1:65" s="2" customFormat="1" ht="15.2" customHeight="1">
      <c r="A88" s="187"/>
      <c r="B88" s="190"/>
      <c r="C88" s="193" t="s">
        <v>25</v>
      </c>
      <c r="D88" s="192"/>
      <c r="E88" s="192"/>
      <c r="F88" s="194" t="str">
        <f>E13</f>
        <v xml:space="preserve"> </v>
      </c>
      <c r="G88" s="192"/>
      <c r="H88" s="192"/>
      <c r="I88" s="193" t="s">
        <v>30</v>
      </c>
      <c r="J88" s="196" t="str">
        <f>E19</f>
        <v xml:space="preserve"> </v>
      </c>
      <c r="K88" s="192"/>
      <c r="L88" s="83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pans="1:65" s="2" customFormat="1" ht="15.2" customHeight="1">
      <c r="A89" s="187"/>
      <c r="B89" s="190"/>
      <c r="C89" s="193" t="s">
        <v>28</v>
      </c>
      <c r="D89" s="192"/>
      <c r="E89" s="192"/>
      <c r="F89" s="194" t="str">
        <f>IF(E16="","",E16)</f>
        <v>Vyplň údaj</v>
      </c>
      <c r="G89" s="192"/>
      <c r="H89" s="192"/>
      <c r="I89" s="193" t="s">
        <v>32</v>
      </c>
      <c r="J89" s="196" t="str">
        <f>E22</f>
        <v xml:space="preserve"> </v>
      </c>
      <c r="K89" s="192"/>
      <c r="L89" s="83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</row>
    <row r="90" spans="1:65" s="2" customFormat="1" ht="10.35" customHeight="1">
      <c r="A90" s="187"/>
      <c r="B90" s="190"/>
      <c r="C90" s="192"/>
      <c r="D90" s="192"/>
      <c r="E90" s="192"/>
      <c r="F90" s="192"/>
      <c r="G90" s="192"/>
      <c r="H90" s="192"/>
      <c r="I90" s="192"/>
      <c r="J90" s="192"/>
      <c r="K90" s="192"/>
      <c r="L90" s="83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pans="1:65" s="11" customFormat="1" ht="29.25" customHeight="1">
      <c r="A91" s="108"/>
      <c r="B91" s="216"/>
      <c r="C91" s="217" t="s">
        <v>99</v>
      </c>
      <c r="D91" s="218" t="s">
        <v>54</v>
      </c>
      <c r="E91" s="218" t="s">
        <v>50</v>
      </c>
      <c r="F91" s="218" t="s">
        <v>51</v>
      </c>
      <c r="G91" s="218" t="s">
        <v>100</v>
      </c>
      <c r="H91" s="218" t="s">
        <v>101</v>
      </c>
      <c r="I91" s="218" t="s">
        <v>102</v>
      </c>
      <c r="J91" s="218" t="s">
        <v>80</v>
      </c>
      <c r="K91" s="219" t="s">
        <v>103</v>
      </c>
      <c r="L91" s="113"/>
      <c r="M91" s="220" t="s">
        <v>3</v>
      </c>
      <c r="N91" s="221" t="s">
        <v>39</v>
      </c>
      <c r="O91" s="221" t="s">
        <v>104</v>
      </c>
      <c r="P91" s="221" t="s">
        <v>105</v>
      </c>
      <c r="Q91" s="221" t="s">
        <v>106</v>
      </c>
      <c r="R91" s="221" t="s">
        <v>107</v>
      </c>
      <c r="S91" s="221" t="s">
        <v>108</v>
      </c>
      <c r="T91" s="222" t="s">
        <v>109</v>
      </c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</row>
    <row r="92" spans="1:65" s="2" customFormat="1" ht="22.9" customHeight="1">
      <c r="A92" s="187"/>
      <c r="B92" s="190"/>
      <c r="C92" s="223" t="s">
        <v>110</v>
      </c>
      <c r="D92" s="192"/>
      <c r="E92" s="192"/>
      <c r="F92" s="192"/>
      <c r="G92" s="192"/>
      <c r="H92" s="192"/>
      <c r="I92" s="192"/>
      <c r="J92" s="224">
        <f>BK92</f>
        <v>0</v>
      </c>
      <c r="K92" s="192"/>
      <c r="L92" s="32"/>
      <c r="M92" s="225"/>
      <c r="N92" s="226"/>
      <c r="O92" s="227"/>
      <c r="P92" s="228">
        <f>P93+P156</f>
        <v>0</v>
      </c>
      <c r="Q92" s="227"/>
      <c r="R92" s="228">
        <f>R93+R156</f>
        <v>1.5271618099999997</v>
      </c>
      <c r="S92" s="227"/>
      <c r="T92" s="229">
        <f>T93+T156</f>
        <v>2.9189711100000002</v>
      </c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T92" s="16" t="s">
        <v>68</v>
      </c>
      <c r="AU92" s="16" t="s">
        <v>81</v>
      </c>
      <c r="BK92" s="117">
        <f>BK93+BK156</f>
        <v>0</v>
      </c>
    </row>
    <row r="93" spans="1:65" s="12" customFormat="1" ht="25.9" customHeight="1">
      <c r="B93" s="230"/>
      <c r="C93" s="231"/>
      <c r="D93" s="232" t="s">
        <v>68</v>
      </c>
      <c r="E93" s="233" t="s">
        <v>111</v>
      </c>
      <c r="F93" s="233" t="s">
        <v>112</v>
      </c>
      <c r="G93" s="231"/>
      <c r="H93" s="231"/>
      <c r="I93" s="121"/>
      <c r="J93" s="234">
        <f>BK93</f>
        <v>0</v>
      </c>
      <c r="K93" s="231"/>
      <c r="L93" s="118"/>
      <c r="M93" s="235"/>
      <c r="N93" s="236"/>
      <c r="O93" s="236"/>
      <c r="P93" s="237">
        <f>P94+P100+P105+P131+P149</f>
        <v>0</v>
      </c>
      <c r="Q93" s="236"/>
      <c r="R93" s="237">
        <f>R94+R100+R105+R131+R149</f>
        <v>0.21267496</v>
      </c>
      <c r="S93" s="236"/>
      <c r="T93" s="238">
        <f>T94+T100+T105+T131+T149</f>
        <v>2.7971840000000001</v>
      </c>
      <c r="AR93" s="119" t="s">
        <v>74</v>
      </c>
      <c r="AT93" s="127" t="s">
        <v>68</v>
      </c>
      <c r="AU93" s="127" t="s">
        <v>69</v>
      </c>
      <c r="AY93" s="119" t="s">
        <v>113</v>
      </c>
      <c r="BK93" s="128">
        <f>BK94+BK100+BK105+BK131+BK149</f>
        <v>0</v>
      </c>
    </row>
    <row r="94" spans="1:65" s="12" customFormat="1" ht="22.9" customHeight="1">
      <c r="B94" s="230"/>
      <c r="C94" s="231"/>
      <c r="D94" s="232" t="s">
        <v>68</v>
      </c>
      <c r="E94" s="239" t="s">
        <v>134</v>
      </c>
      <c r="F94" s="239" t="s">
        <v>776</v>
      </c>
      <c r="G94" s="231"/>
      <c r="H94" s="231"/>
      <c r="I94" s="121"/>
      <c r="J94" s="240">
        <f>BK94</f>
        <v>0</v>
      </c>
      <c r="K94" s="231"/>
      <c r="L94" s="118"/>
      <c r="M94" s="235"/>
      <c r="N94" s="236"/>
      <c r="O94" s="236"/>
      <c r="P94" s="237">
        <f>SUM(P95:P99)</f>
        <v>0</v>
      </c>
      <c r="Q94" s="236"/>
      <c r="R94" s="237">
        <f>SUM(R95:R99)</f>
        <v>0.190104</v>
      </c>
      <c r="S94" s="236"/>
      <c r="T94" s="238">
        <f>SUM(T95:T99)</f>
        <v>0</v>
      </c>
      <c r="AR94" s="119" t="s">
        <v>74</v>
      </c>
      <c r="AT94" s="127" t="s">
        <v>68</v>
      </c>
      <c r="AU94" s="127" t="s">
        <v>74</v>
      </c>
      <c r="AY94" s="119" t="s">
        <v>113</v>
      </c>
      <c r="BK94" s="128">
        <f>SUM(BK95:BK99)</f>
        <v>0</v>
      </c>
    </row>
    <row r="95" spans="1:65" s="2" customFormat="1" ht="24.2" customHeight="1">
      <c r="A95" s="187"/>
      <c r="B95" s="190"/>
      <c r="C95" s="241" t="s">
        <v>74</v>
      </c>
      <c r="D95" s="241" t="s">
        <v>116</v>
      </c>
      <c r="E95" s="242" t="s">
        <v>777</v>
      </c>
      <c r="F95" s="243" t="s">
        <v>778</v>
      </c>
      <c r="G95" s="244" t="s">
        <v>119</v>
      </c>
      <c r="H95" s="245">
        <v>2.4</v>
      </c>
      <c r="I95" s="137"/>
      <c r="J95" s="246">
        <f>ROUND(I95*H95,2)</f>
        <v>0</v>
      </c>
      <c r="K95" s="243" t="s">
        <v>120</v>
      </c>
      <c r="L95" s="32"/>
      <c r="M95" s="139" t="s">
        <v>3</v>
      </c>
      <c r="N95" s="247" t="s">
        <v>40</v>
      </c>
      <c r="O95" s="248"/>
      <c r="P95" s="249">
        <f>O95*H95</f>
        <v>0</v>
      </c>
      <c r="Q95" s="249">
        <v>7.9210000000000003E-2</v>
      </c>
      <c r="R95" s="249">
        <f>Q95*H95</f>
        <v>0.190104</v>
      </c>
      <c r="S95" s="249">
        <v>0</v>
      </c>
      <c r="T95" s="250">
        <f>S95*H95</f>
        <v>0</v>
      </c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R95" s="143" t="s">
        <v>121</v>
      </c>
      <c r="AT95" s="143" t="s">
        <v>116</v>
      </c>
      <c r="AU95" s="143" t="s">
        <v>76</v>
      </c>
      <c r="AY95" s="16" t="s">
        <v>113</v>
      </c>
      <c r="BE95" s="144">
        <f>IF(N95="základní",J95,0)</f>
        <v>0</v>
      </c>
      <c r="BF95" s="144">
        <f>IF(N95="snížená",J95,0)</f>
        <v>0</v>
      </c>
      <c r="BG95" s="144">
        <f>IF(N95="zákl. přenesená",J95,0)</f>
        <v>0</v>
      </c>
      <c r="BH95" s="144">
        <f>IF(N95="sníž. přenesená",J95,0)</f>
        <v>0</v>
      </c>
      <c r="BI95" s="144">
        <f>IF(N95="nulová",J95,0)</f>
        <v>0</v>
      </c>
      <c r="BJ95" s="16" t="s">
        <v>74</v>
      </c>
      <c r="BK95" s="144">
        <f>ROUND(I95*H95,2)</f>
        <v>0</v>
      </c>
      <c r="BL95" s="16" t="s">
        <v>121</v>
      </c>
      <c r="BM95" s="143" t="s">
        <v>779</v>
      </c>
    </row>
    <row r="96" spans="1:65" s="2" customFormat="1" ht="19.5">
      <c r="A96" s="187"/>
      <c r="B96" s="190"/>
      <c r="C96" s="192"/>
      <c r="D96" s="251" t="s">
        <v>123</v>
      </c>
      <c r="E96" s="192"/>
      <c r="F96" s="252" t="s">
        <v>780</v>
      </c>
      <c r="G96" s="192"/>
      <c r="H96" s="192"/>
      <c r="I96" s="147"/>
      <c r="J96" s="192"/>
      <c r="K96" s="192"/>
      <c r="L96" s="32"/>
      <c r="M96" s="253"/>
      <c r="N96" s="254"/>
      <c r="O96" s="248"/>
      <c r="P96" s="248"/>
      <c r="Q96" s="248"/>
      <c r="R96" s="248"/>
      <c r="S96" s="248"/>
      <c r="T96" s="255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T96" s="16" t="s">
        <v>123</v>
      </c>
      <c r="AU96" s="16" t="s">
        <v>76</v>
      </c>
    </row>
    <row r="97" spans="1:65" s="2" customFormat="1">
      <c r="A97" s="187"/>
      <c r="B97" s="190"/>
      <c r="C97" s="192"/>
      <c r="D97" s="256" t="s">
        <v>125</v>
      </c>
      <c r="E97" s="192"/>
      <c r="F97" s="257" t="s">
        <v>781</v>
      </c>
      <c r="G97" s="192"/>
      <c r="H97" s="192"/>
      <c r="I97" s="147"/>
      <c r="J97" s="192"/>
      <c r="K97" s="192"/>
      <c r="L97" s="32"/>
      <c r="M97" s="253"/>
      <c r="N97" s="254"/>
      <c r="O97" s="248"/>
      <c r="P97" s="248"/>
      <c r="Q97" s="248"/>
      <c r="R97" s="248"/>
      <c r="S97" s="248"/>
      <c r="T97" s="255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T97" s="16" t="s">
        <v>125</v>
      </c>
      <c r="AU97" s="16" t="s">
        <v>76</v>
      </c>
    </row>
    <row r="98" spans="1:65" s="14" customFormat="1">
      <c r="B98" s="258"/>
      <c r="C98" s="259"/>
      <c r="D98" s="251" t="s">
        <v>127</v>
      </c>
      <c r="E98" s="260" t="s">
        <v>3</v>
      </c>
      <c r="F98" s="261" t="s">
        <v>782</v>
      </c>
      <c r="G98" s="259"/>
      <c r="H98" s="260" t="s">
        <v>3</v>
      </c>
      <c r="I98" s="174"/>
      <c r="J98" s="259"/>
      <c r="K98" s="259"/>
      <c r="L98" s="171"/>
      <c r="M98" s="262"/>
      <c r="N98" s="263"/>
      <c r="O98" s="263"/>
      <c r="P98" s="263"/>
      <c r="Q98" s="263"/>
      <c r="R98" s="263"/>
      <c r="S98" s="263"/>
      <c r="T98" s="264"/>
      <c r="AT98" s="172" t="s">
        <v>127</v>
      </c>
      <c r="AU98" s="172" t="s">
        <v>76</v>
      </c>
      <c r="AV98" s="14" t="s">
        <v>74</v>
      </c>
      <c r="AW98" s="14" t="s">
        <v>31</v>
      </c>
      <c r="AX98" s="14" t="s">
        <v>69</v>
      </c>
      <c r="AY98" s="172" t="s">
        <v>113</v>
      </c>
    </row>
    <row r="99" spans="1:65" s="13" customFormat="1">
      <c r="B99" s="265"/>
      <c r="C99" s="266"/>
      <c r="D99" s="251" t="s">
        <v>127</v>
      </c>
      <c r="E99" s="267" t="s">
        <v>3</v>
      </c>
      <c r="F99" s="268" t="s">
        <v>783</v>
      </c>
      <c r="G99" s="266"/>
      <c r="H99" s="269">
        <v>2.4</v>
      </c>
      <c r="I99" s="156"/>
      <c r="J99" s="266"/>
      <c r="K99" s="266"/>
      <c r="L99" s="152"/>
      <c r="M99" s="270"/>
      <c r="N99" s="271"/>
      <c r="O99" s="271"/>
      <c r="P99" s="271"/>
      <c r="Q99" s="271"/>
      <c r="R99" s="271"/>
      <c r="S99" s="271"/>
      <c r="T99" s="272"/>
      <c r="AT99" s="153" t="s">
        <v>127</v>
      </c>
      <c r="AU99" s="153" t="s">
        <v>76</v>
      </c>
      <c r="AV99" s="13" t="s">
        <v>76</v>
      </c>
      <c r="AW99" s="13" t="s">
        <v>31</v>
      </c>
      <c r="AX99" s="13" t="s">
        <v>74</v>
      </c>
      <c r="AY99" s="153" t="s">
        <v>113</v>
      </c>
    </row>
    <row r="100" spans="1:65" s="12" customFormat="1" ht="22.9" customHeight="1">
      <c r="B100" s="230"/>
      <c r="C100" s="231"/>
      <c r="D100" s="232" t="s">
        <v>68</v>
      </c>
      <c r="E100" s="239" t="s">
        <v>153</v>
      </c>
      <c r="F100" s="239" t="s">
        <v>784</v>
      </c>
      <c r="G100" s="231"/>
      <c r="H100" s="231"/>
      <c r="I100" s="121"/>
      <c r="J100" s="240">
        <f>BK100</f>
        <v>0</v>
      </c>
      <c r="K100" s="231"/>
      <c r="L100" s="118"/>
      <c r="M100" s="235"/>
      <c r="N100" s="236"/>
      <c r="O100" s="236"/>
      <c r="P100" s="237">
        <f>SUM(P101:P104)</f>
        <v>0</v>
      </c>
      <c r="Q100" s="236"/>
      <c r="R100" s="237">
        <f>SUM(R101:R104)</f>
        <v>2.2338E-2</v>
      </c>
      <c r="S100" s="236"/>
      <c r="T100" s="238">
        <f>SUM(T101:T104)</f>
        <v>0</v>
      </c>
      <c r="AR100" s="119" t="s">
        <v>74</v>
      </c>
      <c r="AT100" s="127" t="s">
        <v>68</v>
      </c>
      <c r="AU100" s="127" t="s">
        <v>74</v>
      </c>
      <c r="AY100" s="119" t="s">
        <v>113</v>
      </c>
      <c r="BK100" s="128">
        <f>SUM(BK101:BK104)</f>
        <v>0</v>
      </c>
    </row>
    <row r="101" spans="1:65" s="2" customFormat="1" ht="21.75" customHeight="1">
      <c r="A101" s="187"/>
      <c r="B101" s="190"/>
      <c r="C101" s="241" t="s">
        <v>76</v>
      </c>
      <c r="D101" s="241" t="s">
        <v>116</v>
      </c>
      <c r="E101" s="242" t="s">
        <v>785</v>
      </c>
      <c r="F101" s="243" t="s">
        <v>786</v>
      </c>
      <c r="G101" s="244" t="s">
        <v>119</v>
      </c>
      <c r="H101" s="245">
        <v>5.0999999999999996</v>
      </c>
      <c r="I101" s="137"/>
      <c r="J101" s="246">
        <f>ROUND(I101*H101,2)</f>
        <v>0</v>
      </c>
      <c r="K101" s="243" t="s">
        <v>120</v>
      </c>
      <c r="L101" s="32"/>
      <c r="M101" s="139" t="s">
        <v>3</v>
      </c>
      <c r="N101" s="247" t="s">
        <v>40</v>
      </c>
      <c r="O101" s="248"/>
      <c r="P101" s="249">
        <f>O101*H101</f>
        <v>0</v>
      </c>
      <c r="Q101" s="249">
        <v>4.3800000000000002E-3</v>
      </c>
      <c r="R101" s="249">
        <f>Q101*H101</f>
        <v>2.2338E-2</v>
      </c>
      <c r="S101" s="249">
        <v>0</v>
      </c>
      <c r="T101" s="250">
        <f>S101*H101</f>
        <v>0</v>
      </c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  <c r="AR101" s="143" t="s">
        <v>121</v>
      </c>
      <c r="AT101" s="143" t="s">
        <v>116</v>
      </c>
      <c r="AU101" s="143" t="s">
        <v>76</v>
      </c>
      <c r="AY101" s="16" t="s">
        <v>113</v>
      </c>
      <c r="BE101" s="144">
        <f>IF(N101="základní",J101,0)</f>
        <v>0</v>
      </c>
      <c r="BF101" s="144">
        <f>IF(N101="snížená",J101,0)</f>
        <v>0</v>
      </c>
      <c r="BG101" s="144">
        <f>IF(N101="zákl. přenesená",J101,0)</f>
        <v>0</v>
      </c>
      <c r="BH101" s="144">
        <f>IF(N101="sníž. přenesená",J101,0)</f>
        <v>0</v>
      </c>
      <c r="BI101" s="144">
        <f>IF(N101="nulová",J101,0)</f>
        <v>0</v>
      </c>
      <c r="BJ101" s="16" t="s">
        <v>74</v>
      </c>
      <c r="BK101" s="144">
        <f>ROUND(I101*H101,2)</f>
        <v>0</v>
      </c>
      <c r="BL101" s="16" t="s">
        <v>121</v>
      </c>
      <c r="BM101" s="143" t="s">
        <v>787</v>
      </c>
    </row>
    <row r="102" spans="1:65" s="2" customFormat="1" ht="19.5">
      <c r="A102" s="187"/>
      <c r="B102" s="190"/>
      <c r="C102" s="192"/>
      <c r="D102" s="251" t="s">
        <v>123</v>
      </c>
      <c r="E102" s="192"/>
      <c r="F102" s="252" t="s">
        <v>788</v>
      </c>
      <c r="G102" s="192"/>
      <c r="H102" s="192"/>
      <c r="I102" s="147"/>
      <c r="J102" s="192"/>
      <c r="K102" s="192"/>
      <c r="L102" s="32"/>
      <c r="M102" s="253"/>
      <c r="N102" s="254"/>
      <c r="O102" s="248"/>
      <c r="P102" s="248"/>
      <c r="Q102" s="248"/>
      <c r="R102" s="248"/>
      <c r="S102" s="248"/>
      <c r="T102" s="255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T102" s="16" t="s">
        <v>123</v>
      </c>
      <c r="AU102" s="16" t="s">
        <v>76</v>
      </c>
    </row>
    <row r="103" spans="1:65" s="2" customFormat="1">
      <c r="A103" s="187"/>
      <c r="B103" s="190"/>
      <c r="C103" s="192"/>
      <c r="D103" s="256" t="s">
        <v>125</v>
      </c>
      <c r="E103" s="192"/>
      <c r="F103" s="257" t="s">
        <v>789</v>
      </c>
      <c r="G103" s="192"/>
      <c r="H103" s="192"/>
      <c r="I103" s="147"/>
      <c r="J103" s="192"/>
      <c r="K103" s="192"/>
      <c r="L103" s="32"/>
      <c r="M103" s="253"/>
      <c r="N103" s="254"/>
      <c r="O103" s="248"/>
      <c r="P103" s="248"/>
      <c r="Q103" s="248"/>
      <c r="R103" s="248"/>
      <c r="S103" s="248"/>
      <c r="T103" s="255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  <c r="AT103" s="16" t="s">
        <v>125</v>
      </c>
      <c r="AU103" s="16" t="s">
        <v>76</v>
      </c>
    </row>
    <row r="104" spans="1:65" s="13" customFormat="1">
      <c r="B104" s="265"/>
      <c r="C104" s="266"/>
      <c r="D104" s="251" t="s">
        <v>127</v>
      </c>
      <c r="E104" s="267" t="s">
        <v>3</v>
      </c>
      <c r="F104" s="268" t="s">
        <v>790</v>
      </c>
      <c r="G104" s="266"/>
      <c r="H104" s="269">
        <v>5.0999999999999996</v>
      </c>
      <c r="I104" s="156"/>
      <c r="J104" s="266"/>
      <c r="K104" s="266"/>
      <c r="L104" s="152"/>
      <c r="M104" s="270"/>
      <c r="N104" s="271"/>
      <c r="O104" s="271"/>
      <c r="P104" s="271"/>
      <c r="Q104" s="271"/>
      <c r="R104" s="271"/>
      <c r="S104" s="271"/>
      <c r="T104" s="272"/>
      <c r="AT104" s="153" t="s">
        <v>127</v>
      </c>
      <c r="AU104" s="153" t="s">
        <v>76</v>
      </c>
      <c r="AV104" s="13" t="s">
        <v>76</v>
      </c>
      <c r="AW104" s="13" t="s">
        <v>31</v>
      </c>
      <c r="AX104" s="13" t="s">
        <v>74</v>
      </c>
      <c r="AY104" s="153" t="s">
        <v>113</v>
      </c>
    </row>
    <row r="105" spans="1:65" s="12" customFormat="1" ht="22.9" customHeight="1">
      <c r="B105" s="230"/>
      <c r="C105" s="231"/>
      <c r="D105" s="232" t="s">
        <v>68</v>
      </c>
      <c r="E105" s="239" t="s">
        <v>114</v>
      </c>
      <c r="F105" s="239" t="s">
        <v>115</v>
      </c>
      <c r="G105" s="231"/>
      <c r="H105" s="231"/>
      <c r="I105" s="121"/>
      <c r="J105" s="240">
        <f>BK105</f>
        <v>0</v>
      </c>
      <c r="K105" s="231"/>
      <c r="L105" s="118"/>
      <c r="M105" s="235"/>
      <c r="N105" s="236"/>
      <c r="O105" s="236"/>
      <c r="P105" s="237">
        <f>SUM(P106:P130)</f>
        <v>0</v>
      </c>
      <c r="Q105" s="236"/>
      <c r="R105" s="237">
        <f>SUM(R106:R130)</f>
        <v>2.3296000000000002E-4</v>
      </c>
      <c r="S105" s="236"/>
      <c r="T105" s="238">
        <f>SUM(T106:T130)</f>
        <v>2.7971840000000001</v>
      </c>
      <c r="AR105" s="119" t="s">
        <v>74</v>
      </c>
      <c r="AT105" s="127" t="s">
        <v>68</v>
      </c>
      <c r="AU105" s="127" t="s">
        <v>74</v>
      </c>
      <c r="AY105" s="119" t="s">
        <v>113</v>
      </c>
      <c r="BK105" s="128">
        <f>SUM(BK106:BK130)</f>
        <v>0</v>
      </c>
    </row>
    <row r="106" spans="1:65" s="2" customFormat="1" ht="33" customHeight="1">
      <c r="A106" s="187"/>
      <c r="B106" s="190"/>
      <c r="C106" s="241" t="s">
        <v>134</v>
      </c>
      <c r="D106" s="241" t="s">
        <v>116</v>
      </c>
      <c r="E106" s="242" t="s">
        <v>117</v>
      </c>
      <c r="F106" s="243" t="s">
        <v>118</v>
      </c>
      <c r="G106" s="244" t="s">
        <v>119</v>
      </c>
      <c r="H106" s="245">
        <v>5.8239999999999998</v>
      </c>
      <c r="I106" s="137"/>
      <c r="J106" s="246">
        <f>ROUND(I106*H106,2)</f>
        <v>0</v>
      </c>
      <c r="K106" s="243" t="s">
        <v>120</v>
      </c>
      <c r="L106" s="32"/>
      <c r="M106" s="139" t="s">
        <v>3</v>
      </c>
      <c r="N106" s="247" t="s">
        <v>40</v>
      </c>
      <c r="O106" s="248"/>
      <c r="P106" s="249">
        <f>O106*H106</f>
        <v>0</v>
      </c>
      <c r="Q106" s="249">
        <v>0</v>
      </c>
      <c r="R106" s="249">
        <f>Q106*H106</f>
        <v>0</v>
      </c>
      <c r="S106" s="249">
        <v>0</v>
      </c>
      <c r="T106" s="250">
        <f>S106*H106</f>
        <v>0</v>
      </c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  <c r="AR106" s="143" t="s">
        <v>121</v>
      </c>
      <c r="AT106" s="143" t="s">
        <v>116</v>
      </c>
      <c r="AU106" s="143" t="s">
        <v>76</v>
      </c>
      <c r="AY106" s="16" t="s">
        <v>113</v>
      </c>
      <c r="BE106" s="144">
        <f>IF(N106="základní",J106,0)</f>
        <v>0</v>
      </c>
      <c r="BF106" s="144">
        <f>IF(N106="snížená",J106,0)</f>
        <v>0</v>
      </c>
      <c r="BG106" s="144">
        <f>IF(N106="zákl. přenesená",J106,0)</f>
        <v>0</v>
      </c>
      <c r="BH106" s="144">
        <f>IF(N106="sníž. přenesená",J106,0)</f>
        <v>0</v>
      </c>
      <c r="BI106" s="144">
        <f>IF(N106="nulová",J106,0)</f>
        <v>0</v>
      </c>
      <c r="BJ106" s="16" t="s">
        <v>74</v>
      </c>
      <c r="BK106" s="144">
        <f>ROUND(I106*H106,2)</f>
        <v>0</v>
      </c>
      <c r="BL106" s="16" t="s">
        <v>121</v>
      </c>
      <c r="BM106" s="143" t="s">
        <v>791</v>
      </c>
    </row>
    <row r="107" spans="1:65" s="2" customFormat="1" ht="19.5">
      <c r="A107" s="187"/>
      <c r="B107" s="190"/>
      <c r="C107" s="192"/>
      <c r="D107" s="251" t="s">
        <v>123</v>
      </c>
      <c r="E107" s="192"/>
      <c r="F107" s="252" t="s">
        <v>124</v>
      </c>
      <c r="G107" s="192"/>
      <c r="H107" s="192"/>
      <c r="I107" s="147"/>
      <c r="J107" s="192"/>
      <c r="K107" s="192"/>
      <c r="L107" s="32"/>
      <c r="M107" s="253"/>
      <c r="N107" s="254"/>
      <c r="O107" s="248"/>
      <c r="P107" s="248"/>
      <c r="Q107" s="248"/>
      <c r="R107" s="248"/>
      <c r="S107" s="248"/>
      <c r="T107" s="255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  <c r="AT107" s="16" t="s">
        <v>123</v>
      </c>
      <c r="AU107" s="16" t="s">
        <v>76</v>
      </c>
    </row>
    <row r="108" spans="1:65" s="2" customFormat="1">
      <c r="A108" s="187"/>
      <c r="B108" s="190"/>
      <c r="C108" s="192"/>
      <c r="D108" s="256" t="s">
        <v>125</v>
      </c>
      <c r="E108" s="192"/>
      <c r="F108" s="257" t="s">
        <v>126</v>
      </c>
      <c r="G108" s="192"/>
      <c r="H108" s="192"/>
      <c r="I108" s="147"/>
      <c r="J108" s="192"/>
      <c r="K108" s="192"/>
      <c r="L108" s="32"/>
      <c r="M108" s="253"/>
      <c r="N108" s="254"/>
      <c r="O108" s="248"/>
      <c r="P108" s="248"/>
      <c r="Q108" s="248"/>
      <c r="R108" s="248"/>
      <c r="S108" s="248"/>
      <c r="T108" s="255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  <c r="AT108" s="16" t="s">
        <v>125</v>
      </c>
      <c r="AU108" s="16" t="s">
        <v>76</v>
      </c>
    </row>
    <row r="109" spans="1:65" s="2" customFormat="1" ht="24.2" customHeight="1">
      <c r="A109" s="187"/>
      <c r="B109" s="190"/>
      <c r="C109" s="241" t="s">
        <v>121</v>
      </c>
      <c r="D109" s="241" t="s">
        <v>116</v>
      </c>
      <c r="E109" s="242" t="s">
        <v>129</v>
      </c>
      <c r="F109" s="243" t="s">
        <v>130</v>
      </c>
      <c r="G109" s="244" t="s">
        <v>119</v>
      </c>
      <c r="H109" s="245">
        <v>5.8239999999999998</v>
      </c>
      <c r="I109" s="137"/>
      <c r="J109" s="246">
        <f>ROUND(I109*H109,2)</f>
        <v>0</v>
      </c>
      <c r="K109" s="243" t="s">
        <v>120</v>
      </c>
      <c r="L109" s="32"/>
      <c r="M109" s="139" t="s">
        <v>3</v>
      </c>
      <c r="N109" s="247" t="s">
        <v>40</v>
      </c>
      <c r="O109" s="248"/>
      <c r="P109" s="249">
        <f>O109*H109</f>
        <v>0</v>
      </c>
      <c r="Q109" s="249">
        <v>4.0000000000000003E-5</v>
      </c>
      <c r="R109" s="249">
        <f>Q109*H109</f>
        <v>2.3296000000000002E-4</v>
      </c>
      <c r="S109" s="249">
        <v>0</v>
      </c>
      <c r="T109" s="250">
        <f>S109*H109</f>
        <v>0</v>
      </c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  <c r="AR109" s="143" t="s">
        <v>121</v>
      </c>
      <c r="AT109" s="143" t="s">
        <v>116</v>
      </c>
      <c r="AU109" s="143" t="s">
        <v>76</v>
      </c>
      <c r="AY109" s="16" t="s">
        <v>113</v>
      </c>
      <c r="BE109" s="144">
        <f>IF(N109="základní",J109,0)</f>
        <v>0</v>
      </c>
      <c r="BF109" s="144">
        <f>IF(N109="snížená",J109,0)</f>
        <v>0</v>
      </c>
      <c r="BG109" s="144">
        <f>IF(N109="zákl. přenesená",J109,0)</f>
        <v>0</v>
      </c>
      <c r="BH109" s="144">
        <f>IF(N109="sníž. přenesená",J109,0)</f>
        <v>0</v>
      </c>
      <c r="BI109" s="144">
        <f>IF(N109="nulová",J109,0)</f>
        <v>0</v>
      </c>
      <c r="BJ109" s="16" t="s">
        <v>74</v>
      </c>
      <c r="BK109" s="144">
        <f>ROUND(I109*H109,2)</f>
        <v>0</v>
      </c>
      <c r="BL109" s="16" t="s">
        <v>121</v>
      </c>
      <c r="BM109" s="143" t="s">
        <v>792</v>
      </c>
    </row>
    <row r="110" spans="1:65" s="2" customFormat="1" ht="19.5">
      <c r="A110" s="187"/>
      <c r="B110" s="190"/>
      <c r="C110" s="192"/>
      <c r="D110" s="251" t="s">
        <v>123</v>
      </c>
      <c r="E110" s="192"/>
      <c r="F110" s="252" t="s">
        <v>132</v>
      </c>
      <c r="G110" s="192"/>
      <c r="H110" s="192"/>
      <c r="I110" s="147"/>
      <c r="J110" s="192"/>
      <c r="K110" s="192"/>
      <c r="L110" s="32"/>
      <c r="M110" s="253"/>
      <c r="N110" s="254"/>
      <c r="O110" s="248"/>
      <c r="P110" s="248"/>
      <c r="Q110" s="248"/>
      <c r="R110" s="248"/>
      <c r="S110" s="248"/>
      <c r="T110" s="255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  <c r="AT110" s="16" t="s">
        <v>123</v>
      </c>
      <c r="AU110" s="16" t="s">
        <v>76</v>
      </c>
    </row>
    <row r="111" spans="1:65" s="2" customFormat="1">
      <c r="A111" s="187"/>
      <c r="B111" s="190"/>
      <c r="C111" s="192"/>
      <c r="D111" s="256" t="s">
        <v>125</v>
      </c>
      <c r="E111" s="192"/>
      <c r="F111" s="257" t="s">
        <v>133</v>
      </c>
      <c r="G111" s="192"/>
      <c r="H111" s="192"/>
      <c r="I111" s="147"/>
      <c r="J111" s="192"/>
      <c r="K111" s="192"/>
      <c r="L111" s="32"/>
      <c r="M111" s="253"/>
      <c r="N111" s="254"/>
      <c r="O111" s="248"/>
      <c r="P111" s="248"/>
      <c r="Q111" s="248"/>
      <c r="R111" s="248"/>
      <c r="S111" s="248"/>
      <c r="T111" s="255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  <c r="AT111" s="16" t="s">
        <v>125</v>
      </c>
      <c r="AU111" s="16" t="s">
        <v>76</v>
      </c>
    </row>
    <row r="112" spans="1:65" s="13" customFormat="1">
      <c r="B112" s="265"/>
      <c r="C112" s="266"/>
      <c r="D112" s="251" t="s">
        <v>127</v>
      </c>
      <c r="E112" s="267" t="s">
        <v>3</v>
      </c>
      <c r="F112" s="268" t="s">
        <v>793</v>
      </c>
      <c r="G112" s="266"/>
      <c r="H112" s="269">
        <v>5.8239999999999998</v>
      </c>
      <c r="I112" s="156"/>
      <c r="J112" s="266"/>
      <c r="K112" s="266"/>
      <c r="L112" s="152"/>
      <c r="M112" s="270"/>
      <c r="N112" s="271"/>
      <c r="O112" s="271"/>
      <c r="P112" s="271"/>
      <c r="Q112" s="271"/>
      <c r="R112" s="271"/>
      <c r="S112" s="271"/>
      <c r="T112" s="272"/>
      <c r="AT112" s="153" t="s">
        <v>127</v>
      </c>
      <c r="AU112" s="153" t="s">
        <v>76</v>
      </c>
      <c r="AV112" s="13" t="s">
        <v>76</v>
      </c>
      <c r="AW112" s="13" t="s">
        <v>31</v>
      </c>
      <c r="AX112" s="13" t="s">
        <v>74</v>
      </c>
      <c r="AY112" s="153" t="s">
        <v>113</v>
      </c>
    </row>
    <row r="113" spans="1:65" s="2" customFormat="1" ht="24.2" customHeight="1">
      <c r="A113" s="187"/>
      <c r="B113" s="190"/>
      <c r="C113" s="241" t="s">
        <v>147</v>
      </c>
      <c r="D113" s="241" t="s">
        <v>116</v>
      </c>
      <c r="E113" s="242" t="s">
        <v>794</v>
      </c>
      <c r="F113" s="243" t="s">
        <v>795</v>
      </c>
      <c r="G113" s="244" t="s">
        <v>119</v>
      </c>
      <c r="H113" s="245">
        <v>2.4</v>
      </c>
      <c r="I113" s="137"/>
      <c r="J113" s="246">
        <f>ROUND(I113*H113,2)</f>
        <v>0</v>
      </c>
      <c r="K113" s="243" t="s">
        <v>120</v>
      </c>
      <c r="L113" s="32"/>
      <c r="M113" s="139" t="s">
        <v>3</v>
      </c>
      <c r="N113" s="247" t="s">
        <v>40</v>
      </c>
      <c r="O113" s="248"/>
      <c r="P113" s="249">
        <f>O113*H113</f>
        <v>0</v>
      </c>
      <c r="Q113" s="249">
        <v>0</v>
      </c>
      <c r="R113" s="249">
        <f>Q113*H113</f>
        <v>0</v>
      </c>
      <c r="S113" s="249">
        <v>0.20799999999999999</v>
      </c>
      <c r="T113" s="250">
        <f>S113*H113</f>
        <v>0.49919999999999998</v>
      </c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  <c r="AR113" s="143" t="s">
        <v>121</v>
      </c>
      <c r="AT113" s="143" t="s">
        <v>116</v>
      </c>
      <c r="AU113" s="143" t="s">
        <v>76</v>
      </c>
      <c r="AY113" s="16" t="s">
        <v>113</v>
      </c>
      <c r="BE113" s="144">
        <f>IF(N113="základní",J113,0)</f>
        <v>0</v>
      </c>
      <c r="BF113" s="144">
        <f>IF(N113="snížená",J113,0)</f>
        <v>0</v>
      </c>
      <c r="BG113" s="144">
        <f>IF(N113="zákl. přenesená",J113,0)</f>
        <v>0</v>
      </c>
      <c r="BH113" s="144">
        <f>IF(N113="sníž. přenesená",J113,0)</f>
        <v>0</v>
      </c>
      <c r="BI113" s="144">
        <f>IF(N113="nulová",J113,0)</f>
        <v>0</v>
      </c>
      <c r="BJ113" s="16" t="s">
        <v>74</v>
      </c>
      <c r="BK113" s="144">
        <f>ROUND(I113*H113,2)</f>
        <v>0</v>
      </c>
      <c r="BL113" s="16" t="s">
        <v>121</v>
      </c>
      <c r="BM113" s="143" t="s">
        <v>796</v>
      </c>
    </row>
    <row r="114" spans="1:65" s="2" customFormat="1" ht="19.5">
      <c r="A114" s="187"/>
      <c r="B114" s="190"/>
      <c r="C114" s="192"/>
      <c r="D114" s="251" t="s">
        <v>123</v>
      </c>
      <c r="E114" s="192"/>
      <c r="F114" s="252" t="s">
        <v>797</v>
      </c>
      <c r="G114" s="192"/>
      <c r="H114" s="192"/>
      <c r="I114" s="147"/>
      <c r="J114" s="192"/>
      <c r="K114" s="192"/>
      <c r="L114" s="32"/>
      <c r="M114" s="253"/>
      <c r="N114" s="254"/>
      <c r="O114" s="248"/>
      <c r="P114" s="248"/>
      <c r="Q114" s="248"/>
      <c r="R114" s="248"/>
      <c r="S114" s="248"/>
      <c r="T114" s="255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T114" s="16" t="s">
        <v>123</v>
      </c>
      <c r="AU114" s="16" t="s">
        <v>76</v>
      </c>
    </row>
    <row r="115" spans="1:65" s="2" customFormat="1">
      <c r="A115" s="187"/>
      <c r="B115" s="190"/>
      <c r="C115" s="192"/>
      <c r="D115" s="256" t="s">
        <v>125</v>
      </c>
      <c r="E115" s="192"/>
      <c r="F115" s="257" t="s">
        <v>798</v>
      </c>
      <c r="G115" s="192"/>
      <c r="H115" s="192"/>
      <c r="I115" s="147"/>
      <c r="J115" s="192"/>
      <c r="K115" s="192"/>
      <c r="L115" s="32"/>
      <c r="M115" s="253"/>
      <c r="N115" s="254"/>
      <c r="O115" s="248"/>
      <c r="P115" s="248"/>
      <c r="Q115" s="248"/>
      <c r="R115" s="248"/>
      <c r="S115" s="248"/>
      <c r="T115" s="255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  <c r="AT115" s="16" t="s">
        <v>125</v>
      </c>
      <c r="AU115" s="16" t="s">
        <v>76</v>
      </c>
    </row>
    <row r="116" spans="1:65" s="13" customFormat="1">
      <c r="B116" s="265"/>
      <c r="C116" s="266"/>
      <c r="D116" s="251" t="s">
        <v>127</v>
      </c>
      <c r="E116" s="267" t="s">
        <v>3</v>
      </c>
      <c r="F116" s="268" t="s">
        <v>799</v>
      </c>
      <c r="G116" s="266"/>
      <c r="H116" s="269">
        <v>2.4</v>
      </c>
      <c r="I116" s="156"/>
      <c r="J116" s="266"/>
      <c r="K116" s="266"/>
      <c r="L116" s="152"/>
      <c r="M116" s="270"/>
      <c r="N116" s="271"/>
      <c r="O116" s="271"/>
      <c r="P116" s="271"/>
      <c r="Q116" s="271"/>
      <c r="R116" s="271"/>
      <c r="S116" s="271"/>
      <c r="T116" s="272"/>
      <c r="AT116" s="153" t="s">
        <v>127</v>
      </c>
      <c r="AU116" s="153" t="s">
        <v>76</v>
      </c>
      <c r="AV116" s="13" t="s">
        <v>76</v>
      </c>
      <c r="AW116" s="13" t="s">
        <v>31</v>
      </c>
      <c r="AX116" s="13" t="s">
        <v>74</v>
      </c>
      <c r="AY116" s="153" t="s">
        <v>113</v>
      </c>
    </row>
    <row r="117" spans="1:65" s="2" customFormat="1" ht="37.9" customHeight="1">
      <c r="A117" s="187"/>
      <c r="B117" s="190"/>
      <c r="C117" s="241" t="s">
        <v>153</v>
      </c>
      <c r="D117" s="241" t="s">
        <v>116</v>
      </c>
      <c r="E117" s="242" t="s">
        <v>135</v>
      </c>
      <c r="F117" s="243" t="s">
        <v>136</v>
      </c>
      <c r="G117" s="244" t="s">
        <v>137</v>
      </c>
      <c r="H117" s="245">
        <v>0.46400000000000002</v>
      </c>
      <c r="I117" s="137"/>
      <c r="J117" s="246">
        <f>ROUND(I117*H117,2)</f>
        <v>0</v>
      </c>
      <c r="K117" s="243" t="s">
        <v>120</v>
      </c>
      <c r="L117" s="32"/>
      <c r="M117" s="139" t="s">
        <v>3</v>
      </c>
      <c r="N117" s="247" t="s">
        <v>40</v>
      </c>
      <c r="O117" s="248"/>
      <c r="P117" s="249">
        <f>O117*H117</f>
        <v>0</v>
      </c>
      <c r="Q117" s="249">
        <v>0</v>
      </c>
      <c r="R117" s="249">
        <f>Q117*H117</f>
        <v>0</v>
      </c>
      <c r="S117" s="249">
        <v>2.2000000000000002</v>
      </c>
      <c r="T117" s="250">
        <f>S117*H117</f>
        <v>1.0208000000000002</v>
      </c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R117" s="143" t="s">
        <v>121</v>
      </c>
      <c r="AT117" s="143" t="s">
        <v>116</v>
      </c>
      <c r="AU117" s="143" t="s">
        <v>76</v>
      </c>
      <c r="AY117" s="16" t="s">
        <v>113</v>
      </c>
      <c r="BE117" s="144">
        <f>IF(N117="základní",J117,0)</f>
        <v>0</v>
      </c>
      <c r="BF117" s="144">
        <f>IF(N117="snížená",J117,0)</f>
        <v>0</v>
      </c>
      <c r="BG117" s="144">
        <f>IF(N117="zákl. přenesená",J117,0)</f>
        <v>0</v>
      </c>
      <c r="BH117" s="144">
        <f>IF(N117="sníž. přenesená",J117,0)</f>
        <v>0</v>
      </c>
      <c r="BI117" s="144">
        <f>IF(N117="nulová",J117,0)</f>
        <v>0</v>
      </c>
      <c r="BJ117" s="16" t="s">
        <v>74</v>
      </c>
      <c r="BK117" s="144">
        <f>ROUND(I117*H117,2)</f>
        <v>0</v>
      </c>
      <c r="BL117" s="16" t="s">
        <v>121</v>
      </c>
      <c r="BM117" s="143" t="s">
        <v>800</v>
      </c>
    </row>
    <row r="118" spans="1:65" s="2" customFormat="1" ht="19.5">
      <c r="A118" s="187"/>
      <c r="B118" s="190"/>
      <c r="C118" s="192"/>
      <c r="D118" s="251" t="s">
        <v>123</v>
      </c>
      <c r="E118" s="192"/>
      <c r="F118" s="252" t="s">
        <v>139</v>
      </c>
      <c r="G118" s="192"/>
      <c r="H118" s="192"/>
      <c r="I118" s="147"/>
      <c r="J118" s="192"/>
      <c r="K118" s="192"/>
      <c r="L118" s="32"/>
      <c r="M118" s="253"/>
      <c r="N118" s="254"/>
      <c r="O118" s="248"/>
      <c r="P118" s="248"/>
      <c r="Q118" s="248"/>
      <c r="R118" s="248"/>
      <c r="S118" s="248"/>
      <c r="T118" s="255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  <c r="AT118" s="16" t="s">
        <v>123</v>
      </c>
      <c r="AU118" s="16" t="s">
        <v>76</v>
      </c>
    </row>
    <row r="119" spans="1:65" s="2" customFormat="1">
      <c r="A119" s="187"/>
      <c r="B119" s="190"/>
      <c r="C119" s="192"/>
      <c r="D119" s="256" t="s">
        <v>125</v>
      </c>
      <c r="E119" s="192"/>
      <c r="F119" s="257" t="s">
        <v>140</v>
      </c>
      <c r="G119" s="192"/>
      <c r="H119" s="192"/>
      <c r="I119" s="147"/>
      <c r="J119" s="192"/>
      <c r="K119" s="192"/>
      <c r="L119" s="32"/>
      <c r="M119" s="253"/>
      <c r="N119" s="254"/>
      <c r="O119" s="248"/>
      <c r="P119" s="248"/>
      <c r="Q119" s="248"/>
      <c r="R119" s="248"/>
      <c r="S119" s="248"/>
      <c r="T119" s="255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  <c r="AT119" s="16" t="s">
        <v>125</v>
      </c>
      <c r="AU119" s="16" t="s">
        <v>76</v>
      </c>
    </row>
    <row r="120" spans="1:65" s="13" customFormat="1">
      <c r="B120" s="265"/>
      <c r="C120" s="266"/>
      <c r="D120" s="251" t="s">
        <v>127</v>
      </c>
      <c r="E120" s="267" t="s">
        <v>3</v>
      </c>
      <c r="F120" s="268" t="s">
        <v>801</v>
      </c>
      <c r="G120" s="266"/>
      <c r="H120" s="269">
        <v>0.46400000000000002</v>
      </c>
      <c r="I120" s="156"/>
      <c r="J120" s="266"/>
      <c r="K120" s="266"/>
      <c r="L120" s="152"/>
      <c r="M120" s="270"/>
      <c r="N120" s="271"/>
      <c r="O120" s="271"/>
      <c r="P120" s="271"/>
      <c r="Q120" s="271"/>
      <c r="R120" s="271"/>
      <c r="S120" s="271"/>
      <c r="T120" s="272"/>
      <c r="AT120" s="153" t="s">
        <v>127</v>
      </c>
      <c r="AU120" s="153" t="s">
        <v>76</v>
      </c>
      <c r="AV120" s="13" t="s">
        <v>76</v>
      </c>
      <c r="AW120" s="13" t="s">
        <v>31</v>
      </c>
      <c r="AX120" s="13" t="s">
        <v>74</v>
      </c>
      <c r="AY120" s="153" t="s">
        <v>113</v>
      </c>
    </row>
    <row r="121" spans="1:65" s="2" customFormat="1" ht="33" customHeight="1">
      <c r="A121" s="187"/>
      <c r="B121" s="190"/>
      <c r="C121" s="241" t="s">
        <v>160</v>
      </c>
      <c r="D121" s="241" t="s">
        <v>116</v>
      </c>
      <c r="E121" s="242" t="s">
        <v>142</v>
      </c>
      <c r="F121" s="243" t="s">
        <v>143</v>
      </c>
      <c r="G121" s="244" t="s">
        <v>137</v>
      </c>
      <c r="H121" s="245">
        <v>0.46400000000000002</v>
      </c>
      <c r="I121" s="137"/>
      <c r="J121" s="246">
        <f>ROUND(I121*H121,2)</f>
        <v>0</v>
      </c>
      <c r="K121" s="243" t="s">
        <v>120</v>
      </c>
      <c r="L121" s="32"/>
      <c r="M121" s="139" t="s">
        <v>3</v>
      </c>
      <c r="N121" s="247" t="s">
        <v>40</v>
      </c>
      <c r="O121" s="248"/>
      <c r="P121" s="249">
        <f>O121*H121</f>
        <v>0</v>
      </c>
      <c r="Q121" s="249">
        <v>0</v>
      </c>
      <c r="R121" s="249">
        <f>Q121*H121</f>
        <v>0</v>
      </c>
      <c r="S121" s="249">
        <v>4.3999999999999997E-2</v>
      </c>
      <c r="T121" s="250">
        <f>S121*H121</f>
        <v>2.0416E-2</v>
      </c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R121" s="143" t="s">
        <v>121</v>
      </c>
      <c r="AT121" s="143" t="s">
        <v>116</v>
      </c>
      <c r="AU121" s="143" t="s">
        <v>76</v>
      </c>
      <c r="AY121" s="16" t="s">
        <v>113</v>
      </c>
      <c r="BE121" s="144">
        <f>IF(N121="základní",J121,0)</f>
        <v>0</v>
      </c>
      <c r="BF121" s="144">
        <f>IF(N121="snížená",J121,0)</f>
        <v>0</v>
      </c>
      <c r="BG121" s="144">
        <f>IF(N121="zákl. přenesená",J121,0)</f>
        <v>0</v>
      </c>
      <c r="BH121" s="144">
        <f>IF(N121="sníž. přenesená",J121,0)</f>
        <v>0</v>
      </c>
      <c r="BI121" s="144">
        <f>IF(N121="nulová",J121,0)</f>
        <v>0</v>
      </c>
      <c r="BJ121" s="16" t="s">
        <v>74</v>
      </c>
      <c r="BK121" s="144">
        <f>ROUND(I121*H121,2)</f>
        <v>0</v>
      </c>
      <c r="BL121" s="16" t="s">
        <v>121</v>
      </c>
      <c r="BM121" s="143" t="s">
        <v>802</v>
      </c>
    </row>
    <row r="122" spans="1:65" s="2" customFormat="1" ht="19.5">
      <c r="A122" s="187"/>
      <c r="B122" s="190"/>
      <c r="C122" s="192"/>
      <c r="D122" s="251" t="s">
        <v>123</v>
      </c>
      <c r="E122" s="192"/>
      <c r="F122" s="252" t="s">
        <v>145</v>
      </c>
      <c r="G122" s="192"/>
      <c r="H122" s="192"/>
      <c r="I122" s="147"/>
      <c r="J122" s="192"/>
      <c r="K122" s="192"/>
      <c r="L122" s="32"/>
      <c r="M122" s="253"/>
      <c r="N122" s="254"/>
      <c r="O122" s="248"/>
      <c r="P122" s="248"/>
      <c r="Q122" s="248"/>
      <c r="R122" s="248"/>
      <c r="S122" s="248"/>
      <c r="T122" s="255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T122" s="16" t="s">
        <v>123</v>
      </c>
      <c r="AU122" s="16" t="s">
        <v>76</v>
      </c>
    </row>
    <row r="123" spans="1:65" s="2" customFormat="1">
      <c r="A123" s="187"/>
      <c r="B123" s="190"/>
      <c r="C123" s="192"/>
      <c r="D123" s="256" t="s">
        <v>125</v>
      </c>
      <c r="E123" s="192"/>
      <c r="F123" s="257" t="s">
        <v>146</v>
      </c>
      <c r="G123" s="192"/>
      <c r="H123" s="192"/>
      <c r="I123" s="147"/>
      <c r="J123" s="192"/>
      <c r="K123" s="192"/>
      <c r="L123" s="32"/>
      <c r="M123" s="253"/>
      <c r="N123" s="254"/>
      <c r="O123" s="248"/>
      <c r="P123" s="248"/>
      <c r="Q123" s="248"/>
      <c r="R123" s="248"/>
      <c r="S123" s="248"/>
      <c r="T123" s="255"/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  <c r="AT123" s="16" t="s">
        <v>125</v>
      </c>
      <c r="AU123" s="16" t="s">
        <v>76</v>
      </c>
    </row>
    <row r="124" spans="1:65" s="2" customFormat="1" ht="24.2" customHeight="1">
      <c r="A124" s="187"/>
      <c r="B124" s="190"/>
      <c r="C124" s="241" t="s">
        <v>169</v>
      </c>
      <c r="D124" s="241" t="s">
        <v>116</v>
      </c>
      <c r="E124" s="242" t="s">
        <v>148</v>
      </c>
      <c r="F124" s="243" t="s">
        <v>149</v>
      </c>
      <c r="G124" s="244" t="s">
        <v>119</v>
      </c>
      <c r="H124" s="245">
        <v>5.8239999999999998</v>
      </c>
      <c r="I124" s="137"/>
      <c r="J124" s="246">
        <f>ROUND(I124*H124,2)</f>
        <v>0</v>
      </c>
      <c r="K124" s="243" t="s">
        <v>120</v>
      </c>
      <c r="L124" s="32"/>
      <c r="M124" s="139" t="s">
        <v>3</v>
      </c>
      <c r="N124" s="247" t="s">
        <v>40</v>
      </c>
      <c r="O124" s="248"/>
      <c r="P124" s="249">
        <f>O124*H124</f>
        <v>0</v>
      </c>
      <c r="Q124" s="249">
        <v>0</v>
      </c>
      <c r="R124" s="249">
        <f>Q124*H124</f>
        <v>0</v>
      </c>
      <c r="S124" s="249">
        <v>5.7000000000000002E-2</v>
      </c>
      <c r="T124" s="250">
        <f>S124*H124</f>
        <v>0.33196799999999999</v>
      </c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87"/>
      <c r="AE124" s="187"/>
      <c r="AR124" s="143" t="s">
        <v>121</v>
      </c>
      <c r="AT124" s="143" t="s">
        <v>116</v>
      </c>
      <c r="AU124" s="143" t="s">
        <v>76</v>
      </c>
      <c r="AY124" s="16" t="s">
        <v>113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6" t="s">
        <v>74</v>
      </c>
      <c r="BK124" s="144">
        <f>ROUND(I124*H124,2)</f>
        <v>0</v>
      </c>
      <c r="BL124" s="16" t="s">
        <v>121</v>
      </c>
      <c r="BM124" s="143" t="s">
        <v>803</v>
      </c>
    </row>
    <row r="125" spans="1:65" s="2" customFormat="1" ht="29.25">
      <c r="A125" s="187"/>
      <c r="B125" s="190"/>
      <c r="C125" s="192"/>
      <c r="D125" s="251" t="s">
        <v>123</v>
      </c>
      <c r="E125" s="192"/>
      <c r="F125" s="252" t="s">
        <v>151</v>
      </c>
      <c r="G125" s="192"/>
      <c r="H125" s="192"/>
      <c r="I125" s="147"/>
      <c r="J125" s="192"/>
      <c r="K125" s="192"/>
      <c r="L125" s="32"/>
      <c r="M125" s="253"/>
      <c r="N125" s="254"/>
      <c r="O125" s="248"/>
      <c r="P125" s="248"/>
      <c r="Q125" s="248"/>
      <c r="R125" s="248"/>
      <c r="S125" s="248"/>
      <c r="T125" s="255"/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T125" s="16" t="s">
        <v>123</v>
      </c>
      <c r="AU125" s="16" t="s">
        <v>76</v>
      </c>
    </row>
    <row r="126" spans="1:65" s="2" customFormat="1">
      <c r="A126" s="187"/>
      <c r="B126" s="190"/>
      <c r="C126" s="192"/>
      <c r="D126" s="256" t="s">
        <v>125</v>
      </c>
      <c r="E126" s="192"/>
      <c r="F126" s="257" t="s">
        <v>152</v>
      </c>
      <c r="G126" s="192"/>
      <c r="H126" s="192"/>
      <c r="I126" s="147"/>
      <c r="J126" s="192"/>
      <c r="K126" s="192"/>
      <c r="L126" s="32"/>
      <c r="M126" s="253"/>
      <c r="N126" s="254"/>
      <c r="O126" s="248"/>
      <c r="P126" s="248"/>
      <c r="Q126" s="248"/>
      <c r="R126" s="248"/>
      <c r="S126" s="248"/>
      <c r="T126" s="255"/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  <c r="AT126" s="16" t="s">
        <v>125</v>
      </c>
      <c r="AU126" s="16" t="s">
        <v>76</v>
      </c>
    </row>
    <row r="127" spans="1:65" s="2" customFormat="1" ht="24.2" customHeight="1">
      <c r="A127" s="187"/>
      <c r="B127" s="190"/>
      <c r="C127" s="241" t="s">
        <v>114</v>
      </c>
      <c r="D127" s="241" t="s">
        <v>116</v>
      </c>
      <c r="E127" s="242" t="s">
        <v>161</v>
      </c>
      <c r="F127" s="243" t="s">
        <v>162</v>
      </c>
      <c r="G127" s="244" t="s">
        <v>119</v>
      </c>
      <c r="H127" s="245">
        <v>13.6</v>
      </c>
      <c r="I127" s="137"/>
      <c r="J127" s="246">
        <f>ROUND(I127*H127,2)</f>
        <v>0</v>
      </c>
      <c r="K127" s="243" t="s">
        <v>120</v>
      </c>
      <c r="L127" s="32"/>
      <c r="M127" s="139" t="s">
        <v>3</v>
      </c>
      <c r="N127" s="247" t="s">
        <v>40</v>
      </c>
      <c r="O127" s="248"/>
      <c r="P127" s="249">
        <f>O127*H127</f>
        <v>0</v>
      </c>
      <c r="Q127" s="249">
        <v>0</v>
      </c>
      <c r="R127" s="249">
        <f>Q127*H127</f>
        <v>0</v>
      </c>
      <c r="S127" s="249">
        <v>6.8000000000000005E-2</v>
      </c>
      <c r="T127" s="250">
        <f>S127*H127</f>
        <v>0.92480000000000007</v>
      </c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  <c r="AR127" s="143" t="s">
        <v>121</v>
      </c>
      <c r="AT127" s="143" t="s">
        <v>116</v>
      </c>
      <c r="AU127" s="143" t="s">
        <v>76</v>
      </c>
      <c r="AY127" s="16" t="s">
        <v>113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6" t="s">
        <v>74</v>
      </c>
      <c r="BK127" s="144">
        <f>ROUND(I127*H127,2)</f>
        <v>0</v>
      </c>
      <c r="BL127" s="16" t="s">
        <v>121</v>
      </c>
      <c r="BM127" s="143" t="s">
        <v>804</v>
      </c>
    </row>
    <row r="128" spans="1:65" s="2" customFormat="1" ht="29.25">
      <c r="A128" s="187"/>
      <c r="B128" s="190"/>
      <c r="C128" s="192"/>
      <c r="D128" s="251" t="s">
        <v>123</v>
      </c>
      <c r="E128" s="192"/>
      <c r="F128" s="252" t="s">
        <v>164</v>
      </c>
      <c r="G128" s="192"/>
      <c r="H128" s="192"/>
      <c r="I128" s="147"/>
      <c r="J128" s="192"/>
      <c r="K128" s="192"/>
      <c r="L128" s="32"/>
      <c r="M128" s="253"/>
      <c r="N128" s="254"/>
      <c r="O128" s="248"/>
      <c r="P128" s="248"/>
      <c r="Q128" s="248"/>
      <c r="R128" s="248"/>
      <c r="S128" s="248"/>
      <c r="T128" s="255"/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T128" s="16" t="s">
        <v>123</v>
      </c>
      <c r="AU128" s="16" t="s">
        <v>76</v>
      </c>
    </row>
    <row r="129" spans="1:65" s="2" customFormat="1">
      <c r="A129" s="187"/>
      <c r="B129" s="190"/>
      <c r="C129" s="192"/>
      <c r="D129" s="256" t="s">
        <v>125</v>
      </c>
      <c r="E129" s="192"/>
      <c r="F129" s="257" t="s">
        <v>165</v>
      </c>
      <c r="G129" s="192"/>
      <c r="H129" s="192"/>
      <c r="I129" s="147"/>
      <c r="J129" s="192"/>
      <c r="K129" s="192"/>
      <c r="L129" s="32"/>
      <c r="M129" s="253"/>
      <c r="N129" s="254"/>
      <c r="O129" s="248"/>
      <c r="P129" s="248"/>
      <c r="Q129" s="248"/>
      <c r="R129" s="248"/>
      <c r="S129" s="248"/>
      <c r="T129" s="255"/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T129" s="16" t="s">
        <v>125</v>
      </c>
      <c r="AU129" s="16" t="s">
        <v>76</v>
      </c>
    </row>
    <row r="130" spans="1:65" s="13" customFormat="1">
      <c r="B130" s="265"/>
      <c r="C130" s="266"/>
      <c r="D130" s="251" t="s">
        <v>127</v>
      </c>
      <c r="E130" s="267" t="s">
        <v>3</v>
      </c>
      <c r="F130" s="268" t="s">
        <v>805</v>
      </c>
      <c r="G130" s="266"/>
      <c r="H130" s="269">
        <v>13.6</v>
      </c>
      <c r="I130" s="156"/>
      <c r="J130" s="266"/>
      <c r="K130" s="266"/>
      <c r="L130" s="152"/>
      <c r="M130" s="270"/>
      <c r="N130" s="271"/>
      <c r="O130" s="271"/>
      <c r="P130" s="271"/>
      <c r="Q130" s="271"/>
      <c r="R130" s="271"/>
      <c r="S130" s="271"/>
      <c r="T130" s="272"/>
      <c r="AT130" s="153" t="s">
        <v>127</v>
      </c>
      <c r="AU130" s="153" t="s">
        <v>76</v>
      </c>
      <c r="AV130" s="13" t="s">
        <v>76</v>
      </c>
      <c r="AW130" s="13" t="s">
        <v>31</v>
      </c>
      <c r="AX130" s="13" t="s">
        <v>74</v>
      </c>
      <c r="AY130" s="153" t="s">
        <v>113</v>
      </c>
    </row>
    <row r="131" spans="1:65" s="12" customFormat="1" ht="22.9" customHeight="1">
      <c r="B131" s="230"/>
      <c r="C131" s="231"/>
      <c r="D131" s="232" t="s">
        <v>68</v>
      </c>
      <c r="E131" s="239" t="s">
        <v>167</v>
      </c>
      <c r="F131" s="239" t="s">
        <v>168</v>
      </c>
      <c r="G131" s="231"/>
      <c r="H131" s="231"/>
      <c r="I131" s="121"/>
      <c r="J131" s="240">
        <f>BK131</f>
        <v>0</v>
      </c>
      <c r="K131" s="231"/>
      <c r="L131" s="118"/>
      <c r="M131" s="235"/>
      <c r="N131" s="236"/>
      <c r="O131" s="236"/>
      <c r="P131" s="237">
        <f>SUM(P132:P148)</f>
        <v>0</v>
      </c>
      <c r="Q131" s="236"/>
      <c r="R131" s="237">
        <f>SUM(R132:R148)</f>
        <v>0</v>
      </c>
      <c r="S131" s="236"/>
      <c r="T131" s="238">
        <f>SUM(T132:T148)</f>
        <v>0</v>
      </c>
      <c r="AR131" s="119" t="s">
        <v>74</v>
      </c>
      <c r="AT131" s="127" t="s">
        <v>68</v>
      </c>
      <c r="AU131" s="127" t="s">
        <v>74</v>
      </c>
      <c r="AY131" s="119" t="s">
        <v>113</v>
      </c>
      <c r="BK131" s="128">
        <f>SUM(BK132:BK148)</f>
        <v>0</v>
      </c>
    </row>
    <row r="132" spans="1:65" s="2" customFormat="1" ht="24.2" customHeight="1">
      <c r="A132" s="187"/>
      <c r="B132" s="190"/>
      <c r="C132" s="241" t="s">
        <v>182</v>
      </c>
      <c r="D132" s="241" t="s">
        <v>116</v>
      </c>
      <c r="E132" s="242" t="s">
        <v>170</v>
      </c>
      <c r="F132" s="243" t="s">
        <v>171</v>
      </c>
      <c r="G132" s="244" t="s">
        <v>172</v>
      </c>
      <c r="H132" s="245">
        <v>2.919</v>
      </c>
      <c r="I132" s="137"/>
      <c r="J132" s="246">
        <f>ROUND(I132*H132,2)</f>
        <v>0</v>
      </c>
      <c r="K132" s="243" t="s">
        <v>120</v>
      </c>
      <c r="L132" s="32"/>
      <c r="M132" s="139" t="s">
        <v>3</v>
      </c>
      <c r="N132" s="247" t="s">
        <v>40</v>
      </c>
      <c r="O132" s="248"/>
      <c r="P132" s="249">
        <f>O132*H132</f>
        <v>0</v>
      </c>
      <c r="Q132" s="249">
        <v>0</v>
      </c>
      <c r="R132" s="249">
        <f>Q132*H132</f>
        <v>0</v>
      </c>
      <c r="S132" s="249">
        <v>0</v>
      </c>
      <c r="T132" s="250">
        <f>S132*H132</f>
        <v>0</v>
      </c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R132" s="143" t="s">
        <v>121</v>
      </c>
      <c r="AT132" s="143" t="s">
        <v>116</v>
      </c>
      <c r="AU132" s="143" t="s">
        <v>76</v>
      </c>
      <c r="AY132" s="16" t="s">
        <v>113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6" t="s">
        <v>74</v>
      </c>
      <c r="BK132" s="144">
        <f>ROUND(I132*H132,2)</f>
        <v>0</v>
      </c>
      <c r="BL132" s="16" t="s">
        <v>121</v>
      </c>
      <c r="BM132" s="143" t="s">
        <v>806</v>
      </c>
    </row>
    <row r="133" spans="1:65" s="2" customFormat="1" ht="19.5">
      <c r="A133" s="187"/>
      <c r="B133" s="190"/>
      <c r="C133" s="192"/>
      <c r="D133" s="251" t="s">
        <v>123</v>
      </c>
      <c r="E133" s="192"/>
      <c r="F133" s="252" t="s">
        <v>174</v>
      </c>
      <c r="G133" s="192"/>
      <c r="H133" s="192"/>
      <c r="I133" s="147"/>
      <c r="J133" s="192"/>
      <c r="K133" s="192"/>
      <c r="L133" s="32"/>
      <c r="M133" s="253"/>
      <c r="N133" s="254"/>
      <c r="O133" s="248"/>
      <c r="P133" s="248"/>
      <c r="Q133" s="248"/>
      <c r="R133" s="248"/>
      <c r="S133" s="248"/>
      <c r="T133" s="255"/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T133" s="16" t="s">
        <v>123</v>
      </c>
      <c r="AU133" s="16" t="s">
        <v>76</v>
      </c>
    </row>
    <row r="134" spans="1:65" s="2" customFormat="1">
      <c r="A134" s="187"/>
      <c r="B134" s="190"/>
      <c r="C134" s="192"/>
      <c r="D134" s="256" t="s">
        <v>125</v>
      </c>
      <c r="E134" s="192"/>
      <c r="F134" s="257" t="s">
        <v>175</v>
      </c>
      <c r="G134" s="192"/>
      <c r="H134" s="192"/>
      <c r="I134" s="147"/>
      <c r="J134" s="192"/>
      <c r="K134" s="192"/>
      <c r="L134" s="32"/>
      <c r="M134" s="253"/>
      <c r="N134" s="254"/>
      <c r="O134" s="248"/>
      <c r="P134" s="248"/>
      <c r="Q134" s="248"/>
      <c r="R134" s="248"/>
      <c r="S134" s="248"/>
      <c r="T134" s="255"/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T134" s="16" t="s">
        <v>125</v>
      </c>
      <c r="AU134" s="16" t="s">
        <v>76</v>
      </c>
    </row>
    <row r="135" spans="1:65" s="2" customFormat="1" ht="33" customHeight="1">
      <c r="A135" s="187"/>
      <c r="B135" s="190"/>
      <c r="C135" s="241" t="s">
        <v>188</v>
      </c>
      <c r="D135" s="241" t="s">
        <v>116</v>
      </c>
      <c r="E135" s="242" t="s">
        <v>176</v>
      </c>
      <c r="F135" s="243" t="s">
        <v>177</v>
      </c>
      <c r="G135" s="244" t="s">
        <v>172</v>
      </c>
      <c r="H135" s="245">
        <v>29.19</v>
      </c>
      <c r="I135" s="137"/>
      <c r="J135" s="246">
        <f>ROUND(I135*H135,2)</f>
        <v>0</v>
      </c>
      <c r="K135" s="243" t="s">
        <v>120</v>
      </c>
      <c r="L135" s="32"/>
      <c r="M135" s="139" t="s">
        <v>3</v>
      </c>
      <c r="N135" s="247" t="s">
        <v>40</v>
      </c>
      <c r="O135" s="248"/>
      <c r="P135" s="249">
        <f>O135*H135</f>
        <v>0</v>
      </c>
      <c r="Q135" s="249">
        <v>0</v>
      </c>
      <c r="R135" s="249">
        <f>Q135*H135</f>
        <v>0</v>
      </c>
      <c r="S135" s="249">
        <v>0</v>
      </c>
      <c r="T135" s="250">
        <f>S135*H135</f>
        <v>0</v>
      </c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R135" s="143" t="s">
        <v>121</v>
      </c>
      <c r="AT135" s="143" t="s">
        <v>116</v>
      </c>
      <c r="AU135" s="143" t="s">
        <v>76</v>
      </c>
      <c r="AY135" s="16" t="s">
        <v>113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6" t="s">
        <v>74</v>
      </c>
      <c r="BK135" s="144">
        <f>ROUND(I135*H135,2)</f>
        <v>0</v>
      </c>
      <c r="BL135" s="16" t="s">
        <v>121</v>
      </c>
      <c r="BM135" s="143" t="s">
        <v>807</v>
      </c>
    </row>
    <row r="136" spans="1:65" s="2" customFormat="1" ht="39">
      <c r="A136" s="187"/>
      <c r="B136" s="190"/>
      <c r="C136" s="192"/>
      <c r="D136" s="251" t="s">
        <v>123</v>
      </c>
      <c r="E136" s="192"/>
      <c r="F136" s="252" t="s">
        <v>179</v>
      </c>
      <c r="G136" s="192"/>
      <c r="H136" s="192"/>
      <c r="I136" s="147"/>
      <c r="J136" s="192"/>
      <c r="K136" s="192"/>
      <c r="L136" s="32"/>
      <c r="M136" s="253"/>
      <c r="N136" s="254"/>
      <c r="O136" s="248"/>
      <c r="P136" s="248"/>
      <c r="Q136" s="248"/>
      <c r="R136" s="248"/>
      <c r="S136" s="248"/>
      <c r="T136" s="255"/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T136" s="16" t="s">
        <v>123</v>
      </c>
      <c r="AU136" s="16" t="s">
        <v>76</v>
      </c>
    </row>
    <row r="137" spans="1:65" s="2" customFormat="1">
      <c r="A137" s="187"/>
      <c r="B137" s="190"/>
      <c r="C137" s="192"/>
      <c r="D137" s="256" t="s">
        <v>125</v>
      </c>
      <c r="E137" s="192"/>
      <c r="F137" s="257" t="s">
        <v>180</v>
      </c>
      <c r="G137" s="192"/>
      <c r="H137" s="192"/>
      <c r="I137" s="147"/>
      <c r="J137" s="192"/>
      <c r="K137" s="192"/>
      <c r="L137" s="32"/>
      <c r="M137" s="253"/>
      <c r="N137" s="254"/>
      <c r="O137" s="248"/>
      <c r="P137" s="248"/>
      <c r="Q137" s="248"/>
      <c r="R137" s="248"/>
      <c r="S137" s="248"/>
      <c r="T137" s="255"/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T137" s="16" t="s">
        <v>125</v>
      </c>
      <c r="AU137" s="16" t="s">
        <v>76</v>
      </c>
    </row>
    <row r="138" spans="1:65" s="13" customFormat="1">
      <c r="B138" s="265"/>
      <c r="C138" s="266"/>
      <c r="D138" s="251" t="s">
        <v>127</v>
      </c>
      <c r="E138" s="266"/>
      <c r="F138" s="268" t="s">
        <v>808</v>
      </c>
      <c r="G138" s="266"/>
      <c r="H138" s="269">
        <v>29.19</v>
      </c>
      <c r="I138" s="156"/>
      <c r="J138" s="266"/>
      <c r="K138" s="266"/>
      <c r="L138" s="152"/>
      <c r="M138" s="270"/>
      <c r="N138" s="271"/>
      <c r="O138" s="271"/>
      <c r="P138" s="271"/>
      <c r="Q138" s="271"/>
      <c r="R138" s="271"/>
      <c r="S138" s="271"/>
      <c r="T138" s="272"/>
      <c r="AT138" s="153" t="s">
        <v>127</v>
      </c>
      <c r="AU138" s="153" t="s">
        <v>76</v>
      </c>
      <c r="AV138" s="13" t="s">
        <v>76</v>
      </c>
      <c r="AW138" s="13" t="s">
        <v>4</v>
      </c>
      <c r="AX138" s="13" t="s">
        <v>74</v>
      </c>
      <c r="AY138" s="153" t="s">
        <v>113</v>
      </c>
    </row>
    <row r="139" spans="1:65" s="2" customFormat="1" ht="24.2" customHeight="1">
      <c r="A139" s="187"/>
      <c r="B139" s="190"/>
      <c r="C139" s="241" t="s">
        <v>9</v>
      </c>
      <c r="D139" s="241" t="s">
        <v>116</v>
      </c>
      <c r="E139" s="242" t="s">
        <v>183</v>
      </c>
      <c r="F139" s="243" t="s">
        <v>184</v>
      </c>
      <c r="G139" s="244" t="s">
        <v>172</v>
      </c>
      <c r="H139" s="245">
        <v>2.919</v>
      </c>
      <c r="I139" s="137"/>
      <c r="J139" s="246">
        <f>ROUND(I139*H139,2)</f>
        <v>0</v>
      </c>
      <c r="K139" s="243" t="s">
        <v>120</v>
      </c>
      <c r="L139" s="32"/>
      <c r="M139" s="139" t="s">
        <v>3</v>
      </c>
      <c r="N139" s="247" t="s">
        <v>40</v>
      </c>
      <c r="O139" s="248"/>
      <c r="P139" s="249">
        <f>O139*H139</f>
        <v>0</v>
      </c>
      <c r="Q139" s="249">
        <v>0</v>
      </c>
      <c r="R139" s="249">
        <f>Q139*H139</f>
        <v>0</v>
      </c>
      <c r="S139" s="249">
        <v>0</v>
      </c>
      <c r="T139" s="250">
        <f>S139*H139</f>
        <v>0</v>
      </c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R139" s="143" t="s">
        <v>121</v>
      </c>
      <c r="AT139" s="143" t="s">
        <v>116</v>
      </c>
      <c r="AU139" s="143" t="s">
        <v>76</v>
      </c>
      <c r="AY139" s="16" t="s">
        <v>113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6" t="s">
        <v>74</v>
      </c>
      <c r="BK139" s="144">
        <f>ROUND(I139*H139,2)</f>
        <v>0</v>
      </c>
      <c r="BL139" s="16" t="s">
        <v>121</v>
      </c>
      <c r="BM139" s="143" t="s">
        <v>809</v>
      </c>
    </row>
    <row r="140" spans="1:65" s="2" customFormat="1" ht="19.5">
      <c r="A140" s="187"/>
      <c r="B140" s="190"/>
      <c r="C140" s="192"/>
      <c r="D140" s="251" t="s">
        <v>123</v>
      </c>
      <c r="E140" s="192"/>
      <c r="F140" s="252" t="s">
        <v>186</v>
      </c>
      <c r="G140" s="192"/>
      <c r="H140" s="192"/>
      <c r="I140" s="147"/>
      <c r="J140" s="192"/>
      <c r="K140" s="192"/>
      <c r="L140" s="32"/>
      <c r="M140" s="253"/>
      <c r="N140" s="254"/>
      <c r="O140" s="248"/>
      <c r="P140" s="248"/>
      <c r="Q140" s="248"/>
      <c r="R140" s="248"/>
      <c r="S140" s="248"/>
      <c r="T140" s="255"/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T140" s="16" t="s">
        <v>123</v>
      </c>
      <c r="AU140" s="16" t="s">
        <v>76</v>
      </c>
    </row>
    <row r="141" spans="1:65" s="2" customFormat="1">
      <c r="A141" s="187"/>
      <c r="B141" s="190"/>
      <c r="C141" s="192"/>
      <c r="D141" s="256" t="s">
        <v>125</v>
      </c>
      <c r="E141" s="192"/>
      <c r="F141" s="257" t="s">
        <v>187</v>
      </c>
      <c r="G141" s="192"/>
      <c r="H141" s="192"/>
      <c r="I141" s="147"/>
      <c r="J141" s="192"/>
      <c r="K141" s="192"/>
      <c r="L141" s="32"/>
      <c r="M141" s="253"/>
      <c r="N141" s="254"/>
      <c r="O141" s="248"/>
      <c r="P141" s="248"/>
      <c r="Q141" s="248"/>
      <c r="R141" s="248"/>
      <c r="S141" s="248"/>
      <c r="T141" s="255"/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T141" s="16" t="s">
        <v>125</v>
      </c>
      <c r="AU141" s="16" t="s">
        <v>76</v>
      </c>
    </row>
    <row r="142" spans="1:65" s="2" customFormat="1" ht="24.2" customHeight="1">
      <c r="A142" s="187"/>
      <c r="B142" s="190"/>
      <c r="C142" s="241" t="s">
        <v>204</v>
      </c>
      <c r="D142" s="241" t="s">
        <v>116</v>
      </c>
      <c r="E142" s="242" t="s">
        <v>189</v>
      </c>
      <c r="F142" s="243" t="s">
        <v>190</v>
      </c>
      <c r="G142" s="244" t="s">
        <v>172</v>
      </c>
      <c r="H142" s="245">
        <v>40.866</v>
      </c>
      <c r="I142" s="137"/>
      <c r="J142" s="246">
        <f>ROUND(I142*H142,2)</f>
        <v>0</v>
      </c>
      <c r="K142" s="243" t="s">
        <v>120</v>
      </c>
      <c r="L142" s="32"/>
      <c r="M142" s="139" t="s">
        <v>3</v>
      </c>
      <c r="N142" s="247" t="s">
        <v>40</v>
      </c>
      <c r="O142" s="248"/>
      <c r="P142" s="249">
        <f>O142*H142</f>
        <v>0</v>
      </c>
      <c r="Q142" s="249">
        <v>0</v>
      </c>
      <c r="R142" s="249">
        <f>Q142*H142</f>
        <v>0</v>
      </c>
      <c r="S142" s="249">
        <v>0</v>
      </c>
      <c r="T142" s="250">
        <f>S142*H142</f>
        <v>0</v>
      </c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  <c r="AR142" s="143" t="s">
        <v>121</v>
      </c>
      <c r="AT142" s="143" t="s">
        <v>116</v>
      </c>
      <c r="AU142" s="143" t="s">
        <v>76</v>
      </c>
      <c r="AY142" s="16" t="s">
        <v>113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6" t="s">
        <v>74</v>
      </c>
      <c r="BK142" s="144">
        <f>ROUND(I142*H142,2)</f>
        <v>0</v>
      </c>
      <c r="BL142" s="16" t="s">
        <v>121</v>
      </c>
      <c r="BM142" s="143" t="s">
        <v>810</v>
      </c>
    </row>
    <row r="143" spans="1:65" s="2" customFormat="1" ht="29.25">
      <c r="A143" s="187"/>
      <c r="B143" s="190"/>
      <c r="C143" s="192"/>
      <c r="D143" s="251" t="s">
        <v>123</v>
      </c>
      <c r="E143" s="192"/>
      <c r="F143" s="252" t="s">
        <v>192</v>
      </c>
      <c r="G143" s="192"/>
      <c r="H143" s="192"/>
      <c r="I143" s="147"/>
      <c r="J143" s="192"/>
      <c r="K143" s="192"/>
      <c r="L143" s="32"/>
      <c r="M143" s="253"/>
      <c r="N143" s="254"/>
      <c r="O143" s="248"/>
      <c r="P143" s="248"/>
      <c r="Q143" s="248"/>
      <c r="R143" s="248"/>
      <c r="S143" s="248"/>
      <c r="T143" s="255"/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87"/>
      <c r="AE143" s="187"/>
      <c r="AT143" s="16" t="s">
        <v>123</v>
      </c>
      <c r="AU143" s="16" t="s">
        <v>76</v>
      </c>
    </row>
    <row r="144" spans="1:65" s="2" customFormat="1">
      <c r="A144" s="187"/>
      <c r="B144" s="190"/>
      <c r="C144" s="192"/>
      <c r="D144" s="256" t="s">
        <v>125</v>
      </c>
      <c r="E144" s="192"/>
      <c r="F144" s="257" t="s">
        <v>193</v>
      </c>
      <c r="G144" s="192"/>
      <c r="H144" s="192"/>
      <c r="I144" s="147"/>
      <c r="J144" s="192"/>
      <c r="K144" s="192"/>
      <c r="L144" s="32"/>
      <c r="M144" s="253"/>
      <c r="N144" s="254"/>
      <c r="O144" s="248"/>
      <c r="P144" s="248"/>
      <c r="Q144" s="248"/>
      <c r="R144" s="248"/>
      <c r="S144" s="248"/>
      <c r="T144" s="255"/>
      <c r="U144" s="187"/>
      <c r="V144" s="187"/>
      <c r="W144" s="187"/>
      <c r="X144" s="187"/>
      <c r="Y144" s="187"/>
      <c r="Z144" s="187"/>
      <c r="AA144" s="187"/>
      <c r="AB144" s="187"/>
      <c r="AC144" s="187"/>
      <c r="AD144" s="187"/>
      <c r="AE144" s="187"/>
      <c r="AT144" s="16" t="s">
        <v>125</v>
      </c>
      <c r="AU144" s="16" t="s">
        <v>76</v>
      </c>
    </row>
    <row r="145" spans="1:65" s="13" customFormat="1">
      <c r="B145" s="265"/>
      <c r="C145" s="266"/>
      <c r="D145" s="251" t="s">
        <v>127</v>
      </c>
      <c r="E145" s="266"/>
      <c r="F145" s="268" t="s">
        <v>811</v>
      </c>
      <c r="G145" s="266"/>
      <c r="H145" s="269">
        <v>40.866</v>
      </c>
      <c r="I145" s="156"/>
      <c r="J145" s="266"/>
      <c r="K145" s="266"/>
      <c r="L145" s="152"/>
      <c r="M145" s="270"/>
      <c r="N145" s="271"/>
      <c r="O145" s="271"/>
      <c r="P145" s="271"/>
      <c r="Q145" s="271"/>
      <c r="R145" s="271"/>
      <c r="S145" s="271"/>
      <c r="T145" s="272"/>
      <c r="AT145" s="153" t="s">
        <v>127</v>
      </c>
      <c r="AU145" s="153" t="s">
        <v>76</v>
      </c>
      <c r="AV145" s="13" t="s">
        <v>76</v>
      </c>
      <c r="AW145" s="13" t="s">
        <v>4</v>
      </c>
      <c r="AX145" s="13" t="s">
        <v>74</v>
      </c>
      <c r="AY145" s="153" t="s">
        <v>113</v>
      </c>
    </row>
    <row r="146" spans="1:65" s="2" customFormat="1" ht="44.25" customHeight="1">
      <c r="A146" s="187"/>
      <c r="B146" s="190"/>
      <c r="C146" s="241" t="s">
        <v>211</v>
      </c>
      <c r="D146" s="241" t="s">
        <v>116</v>
      </c>
      <c r="E146" s="242" t="s">
        <v>195</v>
      </c>
      <c r="F146" s="243" t="s">
        <v>196</v>
      </c>
      <c r="G146" s="244" t="s">
        <v>172</v>
      </c>
      <c r="H146" s="245">
        <v>2.919</v>
      </c>
      <c r="I146" s="137"/>
      <c r="J146" s="246">
        <f>ROUND(I146*H146,2)</f>
        <v>0</v>
      </c>
      <c r="K146" s="243" t="s">
        <v>120</v>
      </c>
      <c r="L146" s="32"/>
      <c r="M146" s="139" t="s">
        <v>3</v>
      </c>
      <c r="N146" s="247" t="s">
        <v>40</v>
      </c>
      <c r="O146" s="248"/>
      <c r="P146" s="249">
        <f>O146*H146</f>
        <v>0</v>
      </c>
      <c r="Q146" s="249">
        <v>0</v>
      </c>
      <c r="R146" s="249">
        <f>Q146*H146</f>
        <v>0</v>
      </c>
      <c r="S146" s="249">
        <v>0</v>
      </c>
      <c r="T146" s="250">
        <f>S146*H146</f>
        <v>0</v>
      </c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87"/>
      <c r="AE146" s="187"/>
      <c r="AR146" s="143" t="s">
        <v>121</v>
      </c>
      <c r="AT146" s="143" t="s">
        <v>116</v>
      </c>
      <c r="AU146" s="143" t="s">
        <v>76</v>
      </c>
      <c r="AY146" s="16" t="s">
        <v>113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6" t="s">
        <v>74</v>
      </c>
      <c r="BK146" s="144">
        <f>ROUND(I146*H146,2)</f>
        <v>0</v>
      </c>
      <c r="BL146" s="16" t="s">
        <v>121</v>
      </c>
      <c r="BM146" s="143" t="s">
        <v>812</v>
      </c>
    </row>
    <row r="147" spans="1:65" s="2" customFormat="1" ht="29.25">
      <c r="A147" s="187"/>
      <c r="B147" s="190"/>
      <c r="C147" s="192"/>
      <c r="D147" s="251" t="s">
        <v>123</v>
      </c>
      <c r="E147" s="192"/>
      <c r="F147" s="252" t="s">
        <v>198</v>
      </c>
      <c r="G147" s="192"/>
      <c r="H147" s="192"/>
      <c r="I147" s="147"/>
      <c r="J147" s="192"/>
      <c r="K147" s="192"/>
      <c r="L147" s="32"/>
      <c r="M147" s="253"/>
      <c r="N147" s="254"/>
      <c r="O147" s="248"/>
      <c r="P147" s="248"/>
      <c r="Q147" s="248"/>
      <c r="R147" s="248"/>
      <c r="S147" s="248"/>
      <c r="T147" s="255"/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  <c r="AT147" s="16" t="s">
        <v>123</v>
      </c>
      <c r="AU147" s="16" t="s">
        <v>76</v>
      </c>
    </row>
    <row r="148" spans="1:65" s="2" customFormat="1">
      <c r="A148" s="187"/>
      <c r="B148" s="190"/>
      <c r="C148" s="192"/>
      <c r="D148" s="256" t="s">
        <v>125</v>
      </c>
      <c r="E148" s="192"/>
      <c r="F148" s="257" t="s">
        <v>199</v>
      </c>
      <c r="G148" s="192"/>
      <c r="H148" s="192"/>
      <c r="I148" s="147"/>
      <c r="J148" s="192"/>
      <c r="K148" s="192"/>
      <c r="L148" s="32"/>
      <c r="M148" s="253"/>
      <c r="N148" s="254"/>
      <c r="O148" s="248"/>
      <c r="P148" s="248"/>
      <c r="Q148" s="248"/>
      <c r="R148" s="248"/>
      <c r="S148" s="248"/>
      <c r="T148" s="255"/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T148" s="16" t="s">
        <v>125</v>
      </c>
      <c r="AU148" s="16" t="s">
        <v>76</v>
      </c>
    </row>
    <row r="149" spans="1:65" s="12" customFormat="1" ht="22.9" customHeight="1">
      <c r="B149" s="230"/>
      <c r="C149" s="231"/>
      <c r="D149" s="232" t="s">
        <v>68</v>
      </c>
      <c r="E149" s="239" t="s">
        <v>813</v>
      </c>
      <c r="F149" s="239" t="s">
        <v>814</v>
      </c>
      <c r="G149" s="231"/>
      <c r="H149" s="231"/>
      <c r="I149" s="121"/>
      <c r="J149" s="240">
        <f>BK149</f>
        <v>0</v>
      </c>
      <c r="K149" s="231"/>
      <c r="L149" s="118"/>
      <c r="M149" s="235"/>
      <c r="N149" s="236"/>
      <c r="O149" s="236"/>
      <c r="P149" s="237">
        <f>SUM(P150:P155)</f>
        <v>0</v>
      </c>
      <c r="Q149" s="236"/>
      <c r="R149" s="237">
        <f>SUM(R150:R155)</f>
        <v>0</v>
      </c>
      <c r="S149" s="236"/>
      <c r="T149" s="238">
        <f>SUM(T150:T155)</f>
        <v>0</v>
      </c>
      <c r="AR149" s="119" t="s">
        <v>74</v>
      </c>
      <c r="AT149" s="127" t="s">
        <v>68</v>
      </c>
      <c r="AU149" s="127" t="s">
        <v>74</v>
      </c>
      <c r="AY149" s="119" t="s">
        <v>113</v>
      </c>
      <c r="BK149" s="128">
        <f>SUM(BK150:BK155)</f>
        <v>0</v>
      </c>
    </row>
    <row r="150" spans="1:65" s="2" customFormat="1" ht="24.2" customHeight="1">
      <c r="A150" s="187"/>
      <c r="B150" s="190"/>
      <c r="C150" s="241" t="s">
        <v>217</v>
      </c>
      <c r="D150" s="241" t="s">
        <v>116</v>
      </c>
      <c r="E150" s="242" t="s">
        <v>815</v>
      </c>
      <c r="F150" s="243" t="s">
        <v>816</v>
      </c>
      <c r="G150" s="244" t="s">
        <v>172</v>
      </c>
      <c r="H150" s="245">
        <v>0.21299999999999999</v>
      </c>
      <c r="I150" s="137"/>
      <c r="J150" s="246">
        <f>ROUND(I150*H150,2)</f>
        <v>0</v>
      </c>
      <c r="K150" s="243" t="s">
        <v>120</v>
      </c>
      <c r="L150" s="32"/>
      <c r="M150" s="139" t="s">
        <v>3</v>
      </c>
      <c r="N150" s="247" t="s">
        <v>40</v>
      </c>
      <c r="O150" s="248"/>
      <c r="P150" s="249">
        <f>O150*H150</f>
        <v>0</v>
      </c>
      <c r="Q150" s="249">
        <v>0</v>
      </c>
      <c r="R150" s="249">
        <f>Q150*H150</f>
        <v>0</v>
      </c>
      <c r="S150" s="249">
        <v>0</v>
      </c>
      <c r="T150" s="250">
        <f>S150*H150</f>
        <v>0</v>
      </c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R150" s="143" t="s">
        <v>121</v>
      </c>
      <c r="AT150" s="143" t="s">
        <v>116</v>
      </c>
      <c r="AU150" s="143" t="s">
        <v>76</v>
      </c>
      <c r="AY150" s="16" t="s">
        <v>113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6" t="s">
        <v>74</v>
      </c>
      <c r="BK150" s="144">
        <f>ROUND(I150*H150,2)</f>
        <v>0</v>
      </c>
      <c r="BL150" s="16" t="s">
        <v>121</v>
      </c>
      <c r="BM150" s="143" t="s">
        <v>817</v>
      </c>
    </row>
    <row r="151" spans="1:65" s="2" customFormat="1" ht="39">
      <c r="A151" s="187"/>
      <c r="B151" s="190"/>
      <c r="C151" s="192"/>
      <c r="D151" s="251" t="s">
        <v>123</v>
      </c>
      <c r="E151" s="192"/>
      <c r="F151" s="252" t="s">
        <v>818</v>
      </c>
      <c r="G151" s="192"/>
      <c r="H151" s="192"/>
      <c r="I151" s="147"/>
      <c r="J151" s="192"/>
      <c r="K151" s="192"/>
      <c r="L151" s="32"/>
      <c r="M151" s="253"/>
      <c r="N151" s="254"/>
      <c r="O151" s="248"/>
      <c r="P151" s="248"/>
      <c r="Q151" s="248"/>
      <c r="R151" s="248"/>
      <c r="S151" s="248"/>
      <c r="T151" s="255"/>
      <c r="U151" s="187"/>
      <c r="V151" s="187"/>
      <c r="W151" s="187"/>
      <c r="X151" s="187"/>
      <c r="Y151" s="187"/>
      <c r="Z151" s="187"/>
      <c r="AA151" s="187"/>
      <c r="AB151" s="187"/>
      <c r="AC151" s="187"/>
      <c r="AD151" s="187"/>
      <c r="AE151" s="187"/>
      <c r="AT151" s="16" t="s">
        <v>123</v>
      </c>
      <c r="AU151" s="16" t="s">
        <v>76</v>
      </c>
    </row>
    <row r="152" spans="1:65" s="2" customFormat="1">
      <c r="A152" s="187"/>
      <c r="B152" s="190"/>
      <c r="C152" s="192"/>
      <c r="D152" s="256" t="s">
        <v>125</v>
      </c>
      <c r="E152" s="192"/>
      <c r="F152" s="257" t="s">
        <v>819</v>
      </c>
      <c r="G152" s="192"/>
      <c r="H152" s="192"/>
      <c r="I152" s="147"/>
      <c r="J152" s="192"/>
      <c r="K152" s="192"/>
      <c r="L152" s="32"/>
      <c r="M152" s="253"/>
      <c r="N152" s="254"/>
      <c r="O152" s="248"/>
      <c r="P152" s="248"/>
      <c r="Q152" s="248"/>
      <c r="R152" s="248"/>
      <c r="S152" s="248"/>
      <c r="T152" s="255"/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87"/>
      <c r="AE152" s="187"/>
      <c r="AT152" s="16" t="s">
        <v>125</v>
      </c>
      <c r="AU152" s="16" t="s">
        <v>76</v>
      </c>
    </row>
    <row r="153" spans="1:65" s="2" customFormat="1" ht="24.2" customHeight="1">
      <c r="A153" s="187"/>
      <c r="B153" s="190"/>
      <c r="C153" s="241" t="s">
        <v>207</v>
      </c>
      <c r="D153" s="241" t="s">
        <v>116</v>
      </c>
      <c r="E153" s="242" t="s">
        <v>820</v>
      </c>
      <c r="F153" s="243" t="s">
        <v>821</v>
      </c>
      <c r="G153" s="244" t="s">
        <v>172</v>
      </c>
      <c r="H153" s="245">
        <v>0.21299999999999999</v>
      </c>
      <c r="I153" s="137"/>
      <c r="J153" s="246">
        <f>ROUND(I153*H153,2)</f>
        <v>0</v>
      </c>
      <c r="K153" s="243" t="s">
        <v>120</v>
      </c>
      <c r="L153" s="32"/>
      <c r="M153" s="139" t="s">
        <v>3</v>
      </c>
      <c r="N153" s="247" t="s">
        <v>40</v>
      </c>
      <c r="O153" s="248"/>
      <c r="P153" s="249">
        <f>O153*H153</f>
        <v>0</v>
      </c>
      <c r="Q153" s="249">
        <v>0</v>
      </c>
      <c r="R153" s="249">
        <f>Q153*H153</f>
        <v>0</v>
      </c>
      <c r="S153" s="249">
        <v>0</v>
      </c>
      <c r="T153" s="250">
        <f>S153*H153</f>
        <v>0</v>
      </c>
      <c r="U153" s="187"/>
      <c r="V153" s="187"/>
      <c r="W153" s="187"/>
      <c r="X153" s="187"/>
      <c r="Y153" s="187"/>
      <c r="Z153" s="187"/>
      <c r="AA153" s="187"/>
      <c r="AB153" s="187"/>
      <c r="AC153" s="187"/>
      <c r="AD153" s="187"/>
      <c r="AE153" s="187"/>
      <c r="AR153" s="143" t="s">
        <v>121</v>
      </c>
      <c r="AT153" s="143" t="s">
        <v>116</v>
      </c>
      <c r="AU153" s="143" t="s">
        <v>76</v>
      </c>
      <c r="AY153" s="16" t="s">
        <v>113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6" t="s">
        <v>74</v>
      </c>
      <c r="BK153" s="144">
        <f>ROUND(I153*H153,2)</f>
        <v>0</v>
      </c>
      <c r="BL153" s="16" t="s">
        <v>121</v>
      </c>
      <c r="BM153" s="143" t="s">
        <v>822</v>
      </c>
    </row>
    <row r="154" spans="1:65" s="2" customFormat="1" ht="39">
      <c r="A154" s="187"/>
      <c r="B154" s="190"/>
      <c r="C154" s="192"/>
      <c r="D154" s="251" t="s">
        <v>123</v>
      </c>
      <c r="E154" s="192"/>
      <c r="F154" s="252" t="s">
        <v>823</v>
      </c>
      <c r="G154" s="192"/>
      <c r="H154" s="192"/>
      <c r="I154" s="147"/>
      <c r="J154" s="192"/>
      <c r="K154" s="192"/>
      <c r="L154" s="32"/>
      <c r="M154" s="253"/>
      <c r="N154" s="254"/>
      <c r="O154" s="248"/>
      <c r="P154" s="248"/>
      <c r="Q154" s="248"/>
      <c r="R154" s="248"/>
      <c r="S154" s="248"/>
      <c r="T154" s="255"/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87"/>
      <c r="AE154" s="187"/>
      <c r="AT154" s="16" t="s">
        <v>123</v>
      </c>
      <c r="AU154" s="16" t="s">
        <v>76</v>
      </c>
    </row>
    <row r="155" spans="1:65" s="2" customFormat="1">
      <c r="A155" s="187"/>
      <c r="B155" s="190"/>
      <c r="C155" s="192"/>
      <c r="D155" s="256" t="s">
        <v>125</v>
      </c>
      <c r="E155" s="192"/>
      <c r="F155" s="257" t="s">
        <v>824</v>
      </c>
      <c r="G155" s="192"/>
      <c r="H155" s="192"/>
      <c r="I155" s="147"/>
      <c r="J155" s="192"/>
      <c r="K155" s="192"/>
      <c r="L155" s="32"/>
      <c r="M155" s="253"/>
      <c r="N155" s="254"/>
      <c r="O155" s="248"/>
      <c r="P155" s="248"/>
      <c r="Q155" s="248"/>
      <c r="R155" s="248"/>
      <c r="S155" s="248"/>
      <c r="T155" s="255"/>
      <c r="U155" s="187"/>
      <c r="V155" s="187"/>
      <c r="W155" s="187"/>
      <c r="X155" s="187"/>
      <c r="Y155" s="187"/>
      <c r="Z155" s="187"/>
      <c r="AA155" s="187"/>
      <c r="AB155" s="187"/>
      <c r="AC155" s="187"/>
      <c r="AD155" s="187"/>
      <c r="AE155" s="187"/>
      <c r="AT155" s="16" t="s">
        <v>125</v>
      </c>
      <c r="AU155" s="16" t="s">
        <v>76</v>
      </c>
    </row>
    <row r="156" spans="1:65" s="12" customFormat="1" ht="25.9" customHeight="1">
      <c r="B156" s="230"/>
      <c r="C156" s="231"/>
      <c r="D156" s="232" t="s">
        <v>68</v>
      </c>
      <c r="E156" s="233" t="s">
        <v>200</v>
      </c>
      <c r="F156" s="233" t="s">
        <v>201</v>
      </c>
      <c r="G156" s="231"/>
      <c r="H156" s="231"/>
      <c r="I156" s="121"/>
      <c r="J156" s="234">
        <f>BK156</f>
        <v>0</v>
      </c>
      <c r="K156" s="231"/>
      <c r="L156" s="118"/>
      <c r="M156" s="235"/>
      <c r="N156" s="236"/>
      <c r="O156" s="236"/>
      <c r="P156" s="237">
        <f>P157+P171+P178+P206+P231+P236+P251+P265+P297+P339+P384+P387</f>
        <v>0</v>
      </c>
      <c r="Q156" s="236"/>
      <c r="R156" s="237">
        <f>R157+R171+R178+R206+R231+R236+R251+R265+R297+R339+R384+R387</f>
        <v>1.3144868499999998</v>
      </c>
      <c r="S156" s="236"/>
      <c r="T156" s="238">
        <f>T157+T171+T178+T206+T231+T236+T251+T265+T297+T339+T384+T387</f>
        <v>0.12178711</v>
      </c>
      <c r="AR156" s="119" t="s">
        <v>76</v>
      </c>
      <c r="AT156" s="127" t="s">
        <v>68</v>
      </c>
      <c r="AU156" s="127" t="s">
        <v>69</v>
      </c>
      <c r="AY156" s="119" t="s">
        <v>113</v>
      </c>
      <c r="BK156" s="128">
        <f>BK157+BK171+BK178+BK206+BK231+BK236+BK251+BK265+BK297+BK339+BK384+BK387</f>
        <v>0</v>
      </c>
    </row>
    <row r="157" spans="1:65" s="12" customFormat="1" ht="22.9" customHeight="1">
      <c r="B157" s="230"/>
      <c r="C157" s="231"/>
      <c r="D157" s="232" t="s">
        <v>68</v>
      </c>
      <c r="E157" s="239" t="s">
        <v>202</v>
      </c>
      <c r="F157" s="239" t="s">
        <v>203</v>
      </c>
      <c r="G157" s="231"/>
      <c r="H157" s="231"/>
      <c r="I157" s="121"/>
      <c r="J157" s="240">
        <f>BK157</f>
        <v>0</v>
      </c>
      <c r="K157" s="231"/>
      <c r="L157" s="118"/>
      <c r="M157" s="235"/>
      <c r="N157" s="236"/>
      <c r="O157" s="236"/>
      <c r="P157" s="237">
        <f>SUM(P158:P170)</f>
        <v>0</v>
      </c>
      <c r="Q157" s="236"/>
      <c r="R157" s="237">
        <f>SUM(R158:R170)</f>
        <v>1.11935E-2</v>
      </c>
      <c r="S157" s="236"/>
      <c r="T157" s="238">
        <f>SUM(T158:T170)</f>
        <v>0</v>
      </c>
      <c r="AR157" s="119" t="s">
        <v>76</v>
      </c>
      <c r="AT157" s="127" t="s">
        <v>68</v>
      </c>
      <c r="AU157" s="127" t="s">
        <v>74</v>
      </c>
      <c r="AY157" s="119" t="s">
        <v>113</v>
      </c>
      <c r="BK157" s="128">
        <f>SUM(BK158:BK170)</f>
        <v>0</v>
      </c>
    </row>
    <row r="158" spans="1:65" s="2" customFormat="1" ht="33" customHeight="1">
      <c r="A158" s="187"/>
      <c r="B158" s="190"/>
      <c r="C158" s="241" t="s">
        <v>231</v>
      </c>
      <c r="D158" s="241" t="s">
        <v>116</v>
      </c>
      <c r="E158" s="242" t="s">
        <v>205</v>
      </c>
      <c r="F158" s="243" t="s">
        <v>206</v>
      </c>
      <c r="G158" s="244" t="s">
        <v>119</v>
      </c>
      <c r="H158" s="245">
        <v>22.387</v>
      </c>
      <c r="I158" s="137"/>
      <c r="J158" s="246">
        <f>ROUND(I158*H158,2)</f>
        <v>0</v>
      </c>
      <c r="K158" s="243" t="s">
        <v>120</v>
      </c>
      <c r="L158" s="32"/>
      <c r="M158" s="139" t="s">
        <v>3</v>
      </c>
      <c r="N158" s="247" t="s">
        <v>40</v>
      </c>
      <c r="O158" s="248"/>
      <c r="P158" s="249">
        <f>O158*H158</f>
        <v>0</v>
      </c>
      <c r="Q158" s="249">
        <v>5.0000000000000001E-4</v>
      </c>
      <c r="R158" s="249">
        <f>Q158*H158</f>
        <v>1.11935E-2</v>
      </c>
      <c r="S158" s="249">
        <v>0</v>
      </c>
      <c r="T158" s="250">
        <f>S158*H158</f>
        <v>0</v>
      </c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87"/>
      <c r="AE158" s="187"/>
      <c r="AR158" s="143" t="s">
        <v>207</v>
      </c>
      <c r="AT158" s="143" t="s">
        <v>116</v>
      </c>
      <c r="AU158" s="143" t="s">
        <v>76</v>
      </c>
      <c r="AY158" s="16" t="s">
        <v>113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6" t="s">
        <v>74</v>
      </c>
      <c r="BK158" s="144">
        <f>ROUND(I158*H158,2)</f>
        <v>0</v>
      </c>
      <c r="BL158" s="16" t="s">
        <v>207</v>
      </c>
      <c r="BM158" s="143" t="s">
        <v>825</v>
      </c>
    </row>
    <row r="159" spans="1:65" s="2" customFormat="1" ht="19.5">
      <c r="A159" s="187"/>
      <c r="B159" s="190"/>
      <c r="C159" s="192"/>
      <c r="D159" s="251" t="s">
        <v>123</v>
      </c>
      <c r="E159" s="192"/>
      <c r="F159" s="252" t="s">
        <v>209</v>
      </c>
      <c r="G159" s="192"/>
      <c r="H159" s="192"/>
      <c r="I159" s="147"/>
      <c r="J159" s="192"/>
      <c r="K159" s="192"/>
      <c r="L159" s="32"/>
      <c r="M159" s="253"/>
      <c r="N159" s="254"/>
      <c r="O159" s="248"/>
      <c r="P159" s="248"/>
      <c r="Q159" s="248"/>
      <c r="R159" s="248"/>
      <c r="S159" s="248"/>
      <c r="T159" s="255"/>
      <c r="U159" s="187"/>
      <c r="V159" s="187"/>
      <c r="W159" s="187"/>
      <c r="X159" s="187"/>
      <c r="Y159" s="187"/>
      <c r="Z159" s="187"/>
      <c r="AA159" s="187"/>
      <c r="AB159" s="187"/>
      <c r="AC159" s="187"/>
      <c r="AD159" s="187"/>
      <c r="AE159" s="187"/>
      <c r="AT159" s="16" t="s">
        <v>123</v>
      </c>
      <c r="AU159" s="16" t="s">
        <v>76</v>
      </c>
    </row>
    <row r="160" spans="1:65" s="2" customFormat="1">
      <c r="A160" s="187"/>
      <c r="B160" s="190"/>
      <c r="C160" s="192"/>
      <c r="D160" s="256" t="s">
        <v>125</v>
      </c>
      <c r="E160" s="192"/>
      <c r="F160" s="257" t="s">
        <v>210</v>
      </c>
      <c r="G160" s="192"/>
      <c r="H160" s="192"/>
      <c r="I160" s="147"/>
      <c r="J160" s="192"/>
      <c r="K160" s="192"/>
      <c r="L160" s="32"/>
      <c r="M160" s="253"/>
      <c r="N160" s="254"/>
      <c r="O160" s="248"/>
      <c r="P160" s="248"/>
      <c r="Q160" s="248"/>
      <c r="R160" s="248"/>
      <c r="S160" s="248"/>
      <c r="T160" s="255"/>
      <c r="U160" s="187"/>
      <c r="V160" s="187"/>
      <c r="W160" s="187"/>
      <c r="X160" s="187"/>
      <c r="Y160" s="187"/>
      <c r="Z160" s="187"/>
      <c r="AA160" s="187"/>
      <c r="AB160" s="187"/>
      <c r="AC160" s="187"/>
      <c r="AD160" s="187"/>
      <c r="AE160" s="187"/>
      <c r="AT160" s="16" t="s">
        <v>125</v>
      </c>
      <c r="AU160" s="16" t="s">
        <v>76</v>
      </c>
    </row>
    <row r="161" spans="1:65" s="14" customFormat="1">
      <c r="B161" s="258"/>
      <c r="C161" s="259"/>
      <c r="D161" s="251" t="s">
        <v>127</v>
      </c>
      <c r="E161" s="260" t="s">
        <v>3</v>
      </c>
      <c r="F161" s="261" t="s">
        <v>826</v>
      </c>
      <c r="G161" s="259"/>
      <c r="H161" s="260" t="s">
        <v>3</v>
      </c>
      <c r="I161" s="174"/>
      <c r="J161" s="259"/>
      <c r="K161" s="259"/>
      <c r="L161" s="171"/>
      <c r="M161" s="262"/>
      <c r="N161" s="263"/>
      <c r="O161" s="263"/>
      <c r="P161" s="263"/>
      <c r="Q161" s="263"/>
      <c r="R161" s="263"/>
      <c r="S161" s="263"/>
      <c r="T161" s="264"/>
      <c r="AT161" s="172" t="s">
        <v>127</v>
      </c>
      <c r="AU161" s="172" t="s">
        <v>76</v>
      </c>
      <c r="AV161" s="14" t="s">
        <v>74</v>
      </c>
      <c r="AW161" s="14" t="s">
        <v>31</v>
      </c>
      <c r="AX161" s="14" t="s">
        <v>69</v>
      </c>
      <c r="AY161" s="172" t="s">
        <v>113</v>
      </c>
    </row>
    <row r="162" spans="1:65" s="13" customFormat="1">
      <c r="B162" s="265"/>
      <c r="C162" s="266"/>
      <c r="D162" s="251" t="s">
        <v>127</v>
      </c>
      <c r="E162" s="267" t="s">
        <v>3</v>
      </c>
      <c r="F162" s="268" t="s">
        <v>827</v>
      </c>
      <c r="G162" s="266"/>
      <c r="H162" s="269">
        <v>24.16</v>
      </c>
      <c r="I162" s="156"/>
      <c r="J162" s="266"/>
      <c r="K162" s="266"/>
      <c r="L162" s="152"/>
      <c r="M162" s="270"/>
      <c r="N162" s="271"/>
      <c r="O162" s="271"/>
      <c r="P162" s="271"/>
      <c r="Q162" s="271"/>
      <c r="R162" s="271"/>
      <c r="S162" s="271"/>
      <c r="T162" s="272"/>
      <c r="AT162" s="153" t="s">
        <v>127</v>
      </c>
      <c r="AU162" s="153" t="s">
        <v>76</v>
      </c>
      <c r="AV162" s="13" t="s">
        <v>76</v>
      </c>
      <c r="AW162" s="13" t="s">
        <v>31</v>
      </c>
      <c r="AX162" s="13" t="s">
        <v>69</v>
      </c>
      <c r="AY162" s="153" t="s">
        <v>113</v>
      </c>
    </row>
    <row r="163" spans="1:65" s="13" customFormat="1">
      <c r="B163" s="265"/>
      <c r="C163" s="266"/>
      <c r="D163" s="251" t="s">
        <v>127</v>
      </c>
      <c r="E163" s="267" t="s">
        <v>3</v>
      </c>
      <c r="F163" s="268" t="s">
        <v>828</v>
      </c>
      <c r="G163" s="266"/>
      <c r="H163" s="269">
        <v>-1.7729999999999999</v>
      </c>
      <c r="I163" s="156"/>
      <c r="J163" s="266"/>
      <c r="K163" s="266"/>
      <c r="L163" s="152"/>
      <c r="M163" s="270"/>
      <c r="N163" s="271"/>
      <c r="O163" s="271"/>
      <c r="P163" s="271"/>
      <c r="Q163" s="271"/>
      <c r="R163" s="271"/>
      <c r="S163" s="271"/>
      <c r="T163" s="272"/>
      <c r="AT163" s="153" t="s">
        <v>127</v>
      </c>
      <c r="AU163" s="153" t="s">
        <v>76</v>
      </c>
      <c r="AV163" s="13" t="s">
        <v>76</v>
      </c>
      <c r="AW163" s="13" t="s">
        <v>31</v>
      </c>
      <c r="AX163" s="13" t="s">
        <v>69</v>
      </c>
      <c r="AY163" s="153" t="s">
        <v>113</v>
      </c>
    </row>
    <row r="164" spans="1:65" s="273" customFormat="1">
      <c r="B164" s="274"/>
      <c r="C164" s="275"/>
      <c r="D164" s="251" t="s">
        <v>127</v>
      </c>
      <c r="E164" s="276" t="s">
        <v>3</v>
      </c>
      <c r="F164" s="277" t="s">
        <v>829</v>
      </c>
      <c r="G164" s="275"/>
      <c r="H164" s="278">
        <v>22.387</v>
      </c>
      <c r="I164" s="279"/>
      <c r="J164" s="275"/>
      <c r="K164" s="275"/>
      <c r="L164" s="280"/>
      <c r="M164" s="281"/>
      <c r="N164" s="282"/>
      <c r="O164" s="282"/>
      <c r="P164" s="282"/>
      <c r="Q164" s="282"/>
      <c r="R164" s="282"/>
      <c r="S164" s="282"/>
      <c r="T164" s="283"/>
      <c r="AT164" s="284" t="s">
        <v>127</v>
      </c>
      <c r="AU164" s="284" t="s">
        <v>76</v>
      </c>
      <c r="AV164" s="273" t="s">
        <v>121</v>
      </c>
      <c r="AW164" s="273" t="s">
        <v>31</v>
      </c>
      <c r="AX164" s="273" t="s">
        <v>74</v>
      </c>
      <c r="AY164" s="284" t="s">
        <v>113</v>
      </c>
    </row>
    <row r="165" spans="1:65" s="2" customFormat="1" ht="37.9" customHeight="1">
      <c r="A165" s="187"/>
      <c r="B165" s="190"/>
      <c r="C165" s="241" t="s">
        <v>237</v>
      </c>
      <c r="D165" s="241" t="s">
        <v>116</v>
      </c>
      <c r="E165" s="242" t="s">
        <v>212</v>
      </c>
      <c r="F165" s="243" t="s">
        <v>213</v>
      </c>
      <c r="G165" s="244" t="s">
        <v>172</v>
      </c>
      <c r="H165" s="245">
        <v>1.0999999999999999E-2</v>
      </c>
      <c r="I165" s="137"/>
      <c r="J165" s="246">
        <f>ROUND(I165*H165,2)</f>
        <v>0</v>
      </c>
      <c r="K165" s="243" t="s">
        <v>120</v>
      </c>
      <c r="L165" s="32"/>
      <c r="M165" s="139" t="s">
        <v>3</v>
      </c>
      <c r="N165" s="247" t="s">
        <v>40</v>
      </c>
      <c r="O165" s="248"/>
      <c r="P165" s="249">
        <f>O165*H165</f>
        <v>0</v>
      </c>
      <c r="Q165" s="249">
        <v>0</v>
      </c>
      <c r="R165" s="249">
        <f>Q165*H165</f>
        <v>0</v>
      </c>
      <c r="S165" s="249">
        <v>0</v>
      </c>
      <c r="T165" s="250">
        <f>S165*H165</f>
        <v>0</v>
      </c>
      <c r="U165" s="187"/>
      <c r="V165" s="187"/>
      <c r="W165" s="187"/>
      <c r="X165" s="187"/>
      <c r="Y165" s="187"/>
      <c r="Z165" s="187"/>
      <c r="AA165" s="187"/>
      <c r="AB165" s="187"/>
      <c r="AC165" s="187"/>
      <c r="AD165" s="187"/>
      <c r="AE165" s="187"/>
      <c r="AR165" s="143" t="s">
        <v>207</v>
      </c>
      <c r="AT165" s="143" t="s">
        <v>116</v>
      </c>
      <c r="AU165" s="143" t="s">
        <v>76</v>
      </c>
      <c r="AY165" s="16" t="s">
        <v>113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6" t="s">
        <v>74</v>
      </c>
      <c r="BK165" s="144">
        <f>ROUND(I165*H165,2)</f>
        <v>0</v>
      </c>
      <c r="BL165" s="16" t="s">
        <v>207</v>
      </c>
      <c r="BM165" s="143" t="s">
        <v>830</v>
      </c>
    </row>
    <row r="166" spans="1:65" s="2" customFormat="1" ht="39">
      <c r="A166" s="187"/>
      <c r="B166" s="190"/>
      <c r="C166" s="192"/>
      <c r="D166" s="251" t="s">
        <v>123</v>
      </c>
      <c r="E166" s="192"/>
      <c r="F166" s="252" t="s">
        <v>215</v>
      </c>
      <c r="G166" s="192"/>
      <c r="H166" s="192"/>
      <c r="I166" s="147"/>
      <c r="J166" s="192"/>
      <c r="K166" s="192"/>
      <c r="L166" s="32"/>
      <c r="M166" s="253"/>
      <c r="N166" s="254"/>
      <c r="O166" s="248"/>
      <c r="P166" s="248"/>
      <c r="Q166" s="248"/>
      <c r="R166" s="248"/>
      <c r="S166" s="248"/>
      <c r="T166" s="255"/>
      <c r="U166" s="187"/>
      <c r="V166" s="187"/>
      <c r="W166" s="187"/>
      <c r="X166" s="187"/>
      <c r="Y166" s="187"/>
      <c r="Z166" s="187"/>
      <c r="AA166" s="187"/>
      <c r="AB166" s="187"/>
      <c r="AC166" s="187"/>
      <c r="AD166" s="187"/>
      <c r="AE166" s="187"/>
      <c r="AT166" s="16" t="s">
        <v>123</v>
      </c>
      <c r="AU166" s="16" t="s">
        <v>76</v>
      </c>
    </row>
    <row r="167" spans="1:65" s="2" customFormat="1">
      <c r="A167" s="187"/>
      <c r="B167" s="190"/>
      <c r="C167" s="192"/>
      <c r="D167" s="256" t="s">
        <v>125</v>
      </c>
      <c r="E167" s="192"/>
      <c r="F167" s="257" t="s">
        <v>216</v>
      </c>
      <c r="G167" s="192"/>
      <c r="H167" s="192"/>
      <c r="I167" s="147"/>
      <c r="J167" s="192"/>
      <c r="K167" s="192"/>
      <c r="L167" s="32"/>
      <c r="M167" s="253"/>
      <c r="N167" s="254"/>
      <c r="O167" s="248"/>
      <c r="P167" s="248"/>
      <c r="Q167" s="248"/>
      <c r="R167" s="248"/>
      <c r="S167" s="248"/>
      <c r="T167" s="255"/>
      <c r="U167" s="187"/>
      <c r="V167" s="187"/>
      <c r="W167" s="187"/>
      <c r="X167" s="187"/>
      <c r="Y167" s="187"/>
      <c r="Z167" s="187"/>
      <c r="AA167" s="187"/>
      <c r="AB167" s="187"/>
      <c r="AC167" s="187"/>
      <c r="AD167" s="187"/>
      <c r="AE167" s="187"/>
      <c r="AT167" s="16" t="s">
        <v>125</v>
      </c>
      <c r="AU167" s="16" t="s">
        <v>76</v>
      </c>
    </row>
    <row r="168" spans="1:65" s="2" customFormat="1" ht="33" customHeight="1">
      <c r="A168" s="187"/>
      <c r="B168" s="190"/>
      <c r="C168" s="241" t="s">
        <v>243</v>
      </c>
      <c r="D168" s="241" t="s">
        <v>116</v>
      </c>
      <c r="E168" s="242" t="s">
        <v>218</v>
      </c>
      <c r="F168" s="243" t="s">
        <v>219</v>
      </c>
      <c r="G168" s="244" t="s">
        <v>172</v>
      </c>
      <c r="H168" s="245">
        <v>1.0999999999999999E-2</v>
      </c>
      <c r="I168" s="137"/>
      <c r="J168" s="246">
        <f>ROUND(I168*H168,2)</f>
        <v>0</v>
      </c>
      <c r="K168" s="243" t="s">
        <v>120</v>
      </c>
      <c r="L168" s="32"/>
      <c r="M168" s="139" t="s">
        <v>3</v>
      </c>
      <c r="N168" s="247" t="s">
        <v>40</v>
      </c>
      <c r="O168" s="248"/>
      <c r="P168" s="249">
        <f>O168*H168</f>
        <v>0</v>
      </c>
      <c r="Q168" s="249">
        <v>0</v>
      </c>
      <c r="R168" s="249">
        <f>Q168*H168</f>
        <v>0</v>
      </c>
      <c r="S168" s="249">
        <v>0</v>
      </c>
      <c r="T168" s="250">
        <f>S168*H168</f>
        <v>0</v>
      </c>
      <c r="U168" s="187"/>
      <c r="V168" s="187"/>
      <c r="W168" s="187"/>
      <c r="X168" s="187"/>
      <c r="Y168" s="187"/>
      <c r="Z168" s="187"/>
      <c r="AA168" s="187"/>
      <c r="AB168" s="187"/>
      <c r="AC168" s="187"/>
      <c r="AD168" s="187"/>
      <c r="AE168" s="187"/>
      <c r="AR168" s="143" t="s">
        <v>207</v>
      </c>
      <c r="AT168" s="143" t="s">
        <v>116</v>
      </c>
      <c r="AU168" s="143" t="s">
        <v>76</v>
      </c>
      <c r="AY168" s="16" t="s">
        <v>113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6" t="s">
        <v>74</v>
      </c>
      <c r="BK168" s="144">
        <f>ROUND(I168*H168,2)</f>
        <v>0</v>
      </c>
      <c r="BL168" s="16" t="s">
        <v>207</v>
      </c>
      <c r="BM168" s="143" t="s">
        <v>831</v>
      </c>
    </row>
    <row r="169" spans="1:65" s="2" customFormat="1" ht="39">
      <c r="A169" s="187"/>
      <c r="B169" s="190"/>
      <c r="C169" s="192"/>
      <c r="D169" s="251" t="s">
        <v>123</v>
      </c>
      <c r="E169" s="192"/>
      <c r="F169" s="252" t="s">
        <v>221</v>
      </c>
      <c r="G169" s="192"/>
      <c r="H169" s="192"/>
      <c r="I169" s="147"/>
      <c r="J169" s="192"/>
      <c r="K169" s="192"/>
      <c r="L169" s="32"/>
      <c r="M169" s="253"/>
      <c r="N169" s="254"/>
      <c r="O169" s="248"/>
      <c r="P169" s="248"/>
      <c r="Q169" s="248"/>
      <c r="R169" s="248"/>
      <c r="S169" s="248"/>
      <c r="T169" s="255"/>
      <c r="U169" s="187"/>
      <c r="V169" s="187"/>
      <c r="W169" s="187"/>
      <c r="X169" s="187"/>
      <c r="Y169" s="187"/>
      <c r="Z169" s="187"/>
      <c r="AA169" s="187"/>
      <c r="AB169" s="187"/>
      <c r="AC169" s="187"/>
      <c r="AD169" s="187"/>
      <c r="AE169" s="187"/>
      <c r="AT169" s="16" t="s">
        <v>123</v>
      </c>
      <c r="AU169" s="16" t="s">
        <v>76</v>
      </c>
    </row>
    <row r="170" spans="1:65" s="2" customFormat="1">
      <c r="A170" s="187"/>
      <c r="B170" s="190"/>
      <c r="C170" s="192"/>
      <c r="D170" s="256" t="s">
        <v>125</v>
      </c>
      <c r="E170" s="192"/>
      <c r="F170" s="257" t="s">
        <v>222</v>
      </c>
      <c r="G170" s="192"/>
      <c r="H170" s="192"/>
      <c r="I170" s="147"/>
      <c r="J170" s="192"/>
      <c r="K170" s="192"/>
      <c r="L170" s="32"/>
      <c r="M170" s="253"/>
      <c r="N170" s="254"/>
      <c r="O170" s="248"/>
      <c r="P170" s="248"/>
      <c r="Q170" s="248"/>
      <c r="R170" s="248"/>
      <c r="S170" s="248"/>
      <c r="T170" s="255"/>
      <c r="U170" s="187"/>
      <c r="V170" s="187"/>
      <c r="W170" s="187"/>
      <c r="X170" s="187"/>
      <c r="Y170" s="187"/>
      <c r="Z170" s="187"/>
      <c r="AA170" s="187"/>
      <c r="AB170" s="187"/>
      <c r="AC170" s="187"/>
      <c r="AD170" s="187"/>
      <c r="AE170" s="187"/>
      <c r="AT170" s="16" t="s">
        <v>125</v>
      </c>
      <c r="AU170" s="16" t="s">
        <v>76</v>
      </c>
    </row>
    <row r="171" spans="1:65" s="12" customFormat="1" ht="22.9" customHeight="1">
      <c r="B171" s="230"/>
      <c r="C171" s="231"/>
      <c r="D171" s="232" t="s">
        <v>68</v>
      </c>
      <c r="E171" s="239" t="s">
        <v>223</v>
      </c>
      <c r="F171" s="239" t="s">
        <v>224</v>
      </c>
      <c r="G171" s="231"/>
      <c r="H171" s="231"/>
      <c r="I171" s="121"/>
      <c r="J171" s="240">
        <f>BK171</f>
        <v>0</v>
      </c>
      <c r="K171" s="231"/>
      <c r="L171" s="118"/>
      <c r="M171" s="235"/>
      <c r="N171" s="236"/>
      <c r="O171" s="236"/>
      <c r="P171" s="237">
        <f>SUM(P172:P177)</f>
        <v>0</v>
      </c>
      <c r="Q171" s="236"/>
      <c r="R171" s="237">
        <f>SUM(R172:R177)</f>
        <v>8.7600000000000004E-3</v>
      </c>
      <c r="S171" s="236"/>
      <c r="T171" s="238">
        <f>SUM(T172:T177)</f>
        <v>8.5699999999999998E-2</v>
      </c>
      <c r="AR171" s="119" t="s">
        <v>76</v>
      </c>
      <c r="AT171" s="127" t="s">
        <v>68</v>
      </c>
      <c r="AU171" s="127" t="s">
        <v>74</v>
      </c>
      <c r="AY171" s="119" t="s">
        <v>113</v>
      </c>
      <c r="BK171" s="128">
        <f>SUM(BK172:BK177)</f>
        <v>0</v>
      </c>
    </row>
    <row r="172" spans="1:65" s="2" customFormat="1" ht="24.2" customHeight="1">
      <c r="A172" s="187"/>
      <c r="B172" s="190"/>
      <c r="C172" s="241" t="s">
        <v>249</v>
      </c>
      <c r="D172" s="241" t="s">
        <v>116</v>
      </c>
      <c r="E172" s="242" t="s">
        <v>250</v>
      </c>
      <c r="F172" s="243" t="s">
        <v>251</v>
      </c>
      <c r="G172" s="244" t="s">
        <v>227</v>
      </c>
      <c r="H172" s="245">
        <v>2</v>
      </c>
      <c r="I172" s="137"/>
      <c r="J172" s="246">
        <f>ROUND(I172*H172,2)</f>
        <v>0</v>
      </c>
      <c r="K172" s="243" t="s">
        <v>120</v>
      </c>
      <c r="L172" s="32"/>
      <c r="M172" s="139" t="s">
        <v>3</v>
      </c>
      <c r="N172" s="247" t="s">
        <v>40</v>
      </c>
      <c r="O172" s="248"/>
      <c r="P172" s="249">
        <f>O172*H172</f>
        <v>0</v>
      </c>
      <c r="Q172" s="249">
        <v>0</v>
      </c>
      <c r="R172" s="249">
        <f>Q172*H172</f>
        <v>0</v>
      </c>
      <c r="S172" s="249">
        <v>4.2849999999999999E-2</v>
      </c>
      <c r="T172" s="250">
        <f>S172*H172</f>
        <v>8.5699999999999998E-2</v>
      </c>
      <c r="U172" s="187"/>
      <c r="V172" s="187"/>
      <c r="W172" s="187"/>
      <c r="X172" s="187"/>
      <c r="Y172" s="187"/>
      <c r="Z172" s="187"/>
      <c r="AA172" s="187"/>
      <c r="AB172" s="187"/>
      <c r="AC172" s="187"/>
      <c r="AD172" s="187"/>
      <c r="AE172" s="187"/>
      <c r="AR172" s="143" t="s">
        <v>207</v>
      </c>
      <c r="AT172" s="143" t="s">
        <v>116</v>
      </c>
      <c r="AU172" s="143" t="s">
        <v>76</v>
      </c>
      <c r="AY172" s="16" t="s">
        <v>113</v>
      </c>
      <c r="BE172" s="144">
        <f>IF(N172="základní",J172,0)</f>
        <v>0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6" t="s">
        <v>74</v>
      </c>
      <c r="BK172" s="144">
        <f>ROUND(I172*H172,2)</f>
        <v>0</v>
      </c>
      <c r="BL172" s="16" t="s">
        <v>207</v>
      </c>
      <c r="BM172" s="143" t="s">
        <v>832</v>
      </c>
    </row>
    <row r="173" spans="1:65" s="2" customFormat="1" ht="19.5">
      <c r="A173" s="187"/>
      <c r="B173" s="190"/>
      <c r="C173" s="192"/>
      <c r="D173" s="251" t="s">
        <v>123</v>
      </c>
      <c r="E173" s="192"/>
      <c r="F173" s="252" t="s">
        <v>253</v>
      </c>
      <c r="G173" s="192"/>
      <c r="H173" s="192"/>
      <c r="I173" s="147"/>
      <c r="J173" s="192"/>
      <c r="K173" s="192"/>
      <c r="L173" s="32"/>
      <c r="M173" s="253"/>
      <c r="N173" s="254"/>
      <c r="O173" s="248"/>
      <c r="P173" s="248"/>
      <c r="Q173" s="248"/>
      <c r="R173" s="248"/>
      <c r="S173" s="248"/>
      <c r="T173" s="255"/>
      <c r="U173" s="187"/>
      <c r="V173" s="187"/>
      <c r="W173" s="187"/>
      <c r="X173" s="187"/>
      <c r="Y173" s="187"/>
      <c r="Z173" s="187"/>
      <c r="AA173" s="187"/>
      <c r="AB173" s="187"/>
      <c r="AC173" s="187"/>
      <c r="AD173" s="187"/>
      <c r="AE173" s="187"/>
      <c r="AT173" s="16" t="s">
        <v>123</v>
      </c>
      <c r="AU173" s="16" t="s">
        <v>76</v>
      </c>
    </row>
    <row r="174" spans="1:65" s="2" customFormat="1">
      <c r="A174" s="187"/>
      <c r="B174" s="190"/>
      <c r="C174" s="192"/>
      <c r="D174" s="256" t="s">
        <v>125</v>
      </c>
      <c r="E174" s="192"/>
      <c r="F174" s="257" t="s">
        <v>254</v>
      </c>
      <c r="G174" s="192"/>
      <c r="H174" s="192"/>
      <c r="I174" s="147"/>
      <c r="J174" s="192"/>
      <c r="K174" s="192"/>
      <c r="L174" s="32"/>
      <c r="M174" s="253"/>
      <c r="N174" s="254"/>
      <c r="O174" s="248"/>
      <c r="P174" s="248"/>
      <c r="Q174" s="248"/>
      <c r="R174" s="248"/>
      <c r="S174" s="248"/>
      <c r="T174" s="255"/>
      <c r="U174" s="187"/>
      <c r="V174" s="187"/>
      <c r="W174" s="187"/>
      <c r="X174" s="187"/>
      <c r="Y174" s="187"/>
      <c r="Z174" s="187"/>
      <c r="AA174" s="187"/>
      <c r="AB174" s="187"/>
      <c r="AC174" s="187"/>
      <c r="AD174" s="187"/>
      <c r="AE174" s="187"/>
      <c r="AT174" s="16" t="s">
        <v>125</v>
      </c>
      <c r="AU174" s="16" t="s">
        <v>76</v>
      </c>
    </row>
    <row r="175" spans="1:65" s="2" customFormat="1" ht="24.2" customHeight="1">
      <c r="A175" s="187"/>
      <c r="B175" s="190"/>
      <c r="C175" s="241" t="s">
        <v>8</v>
      </c>
      <c r="D175" s="241" t="s">
        <v>116</v>
      </c>
      <c r="E175" s="242" t="s">
        <v>255</v>
      </c>
      <c r="F175" s="243" t="s">
        <v>256</v>
      </c>
      <c r="G175" s="244" t="s">
        <v>227</v>
      </c>
      <c r="H175" s="245">
        <v>2</v>
      </c>
      <c r="I175" s="137"/>
      <c r="J175" s="246">
        <f>ROUND(I175*H175,2)</f>
        <v>0</v>
      </c>
      <c r="K175" s="243" t="s">
        <v>120</v>
      </c>
      <c r="L175" s="32"/>
      <c r="M175" s="139" t="s">
        <v>3</v>
      </c>
      <c r="N175" s="247" t="s">
        <v>40</v>
      </c>
      <c r="O175" s="248"/>
      <c r="P175" s="249">
        <f>O175*H175</f>
        <v>0</v>
      </c>
      <c r="Q175" s="249">
        <v>4.3800000000000002E-3</v>
      </c>
      <c r="R175" s="249">
        <f>Q175*H175</f>
        <v>8.7600000000000004E-3</v>
      </c>
      <c r="S175" s="249">
        <v>0</v>
      </c>
      <c r="T175" s="250">
        <f>S175*H175</f>
        <v>0</v>
      </c>
      <c r="U175" s="187"/>
      <c r="V175" s="187"/>
      <c r="W175" s="187"/>
      <c r="X175" s="187"/>
      <c r="Y175" s="187"/>
      <c r="Z175" s="187"/>
      <c r="AA175" s="187"/>
      <c r="AB175" s="187"/>
      <c r="AC175" s="187"/>
      <c r="AD175" s="187"/>
      <c r="AE175" s="187"/>
      <c r="AR175" s="143" t="s">
        <v>207</v>
      </c>
      <c r="AT175" s="143" t="s">
        <v>116</v>
      </c>
      <c r="AU175" s="143" t="s">
        <v>76</v>
      </c>
      <c r="AY175" s="16" t="s">
        <v>113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6" t="s">
        <v>74</v>
      </c>
      <c r="BK175" s="144">
        <f>ROUND(I175*H175,2)</f>
        <v>0</v>
      </c>
      <c r="BL175" s="16" t="s">
        <v>207</v>
      </c>
      <c r="BM175" s="143" t="s">
        <v>833</v>
      </c>
    </row>
    <row r="176" spans="1:65" s="2" customFormat="1" ht="19.5">
      <c r="A176" s="187"/>
      <c r="B176" s="190"/>
      <c r="C176" s="192"/>
      <c r="D176" s="251" t="s">
        <v>123</v>
      </c>
      <c r="E176" s="192"/>
      <c r="F176" s="252" t="s">
        <v>258</v>
      </c>
      <c r="G176" s="192"/>
      <c r="H176" s="192"/>
      <c r="I176" s="147"/>
      <c r="J176" s="192"/>
      <c r="K176" s="192"/>
      <c r="L176" s="32"/>
      <c r="M176" s="253"/>
      <c r="N176" s="254"/>
      <c r="O176" s="248"/>
      <c r="P176" s="248"/>
      <c r="Q176" s="248"/>
      <c r="R176" s="248"/>
      <c r="S176" s="248"/>
      <c r="T176" s="255"/>
      <c r="U176" s="187"/>
      <c r="V176" s="187"/>
      <c r="W176" s="187"/>
      <c r="X176" s="187"/>
      <c r="Y176" s="187"/>
      <c r="Z176" s="187"/>
      <c r="AA176" s="187"/>
      <c r="AB176" s="187"/>
      <c r="AC176" s="187"/>
      <c r="AD176" s="187"/>
      <c r="AE176" s="187"/>
      <c r="AT176" s="16" t="s">
        <v>123</v>
      </c>
      <c r="AU176" s="16" t="s">
        <v>76</v>
      </c>
    </row>
    <row r="177" spans="1:65" s="2" customFormat="1">
      <c r="A177" s="187"/>
      <c r="B177" s="190"/>
      <c r="C177" s="192"/>
      <c r="D177" s="256" t="s">
        <v>125</v>
      </c>
      <c r="E177" s="192"/>
      <c r="F177" s="257" t="s">
        <v>259</v>
      </c>
      <c r="G177" s="192"/>
      <c r="H177" s="192"/>
      <c r="I177" s="147"/>
      <c r="J177" s="192"/>
      <c r="K177" s="192"/>
      <c r="L177" s="32"/>
      <c r="M177" s="253"/>
      <c r="N177" s="254"/>
      <c r="O177" s="248"/>
      <c r="P177" s="248"/>
      <c r="Q177" s="248"/>
      <c r="R177" s="248"/>
      <c r="S177" s="248"/>
      <c r="T177" s="255"/>
      <c r="U177" s="187"/>
      <c r="V177" s="187"/>
      <c r="W177" s="187"/>
      <c r="X177" s="187"/>
      <c r="Y177" s="187"/>
      <c r="Z177" s="187"/>
      <c r="AA177" s="187"/>
      <c r="AB177" s="187"/>
      <c r="AC177" s="187"/>
      <c r="AD177" s="187"/>
      <c r="AE177" s="187"/>
      <c r="AT177" s="16" t="s">
        <v>125</v>
      </c>
      <c r="AU177" s="16" t="s">
        <v>76</v>
      </c>
    </row>
    <row r="178" spans="1:65" s="12" customFormat="1" ht="22.9" customHeight="1">
      <c r="B178" s="230"/>
      <c r="C178" s="231"/>
      <c r="D178" s="232" t="s">
        <v>68</v>
      </c>
      <c r="E178" s="239" t="s">
        <v>272</v>
      </c>
      <c r="F178" s="239" t="s">
        <v>273</v>
      </c>
      <c r="G178" s="231"/>
      <c r="H178" s="231"/>
      <c r="I178" s="121"/>
      <c r="J178" s="240">
        <f>BK178</f>
        <v>0</v>
      </c>
      <c r="K178" s="231"/>
      <c r="L178" s="118"/>
      <c r="M178" s="235"/>
      <c r="N178" s="236"/>
      <c r="O178" s="236"/>
      <c r="P178" s="237">
        <f>SUM(P179:P205)</f>
        <v>0</v>
      </c>
      <c r="Q178" s="236"/>
      <c r="R178" s="237">
        <f>SUM(R179:R205)</f>
        <v>1.5600000000000002E-3</v>
      </c>
      <c r="S178" s="236"/>
      <c r="T178" s="238">
        <f>SUM(T179:T205)</f>
        <v>2.7999999999999998E-4</v>
      </c>
      <c r="AR178" s="119" t="s">
        <v>76</v>
      </c>
      <c r="AT178" s="127" t="s">
        <v>68</v>
      </c>
      <c r="AU178" s="127" t="s">
        <v>74</v>
      </c>
      <c r="AY178" s="119" t="s">
        <v>113</v>
      </c>
      <c r="BK178" s="128">
        <f>SUM(BK179:BK205)</f>
        <v>0</v>
      </c>
    </row>
    <row r="179" spans="1:65" s="2" customFormat="1" ht="16.5" customHeight="1">
      <c r="A179" s="187"/>
      <c r="B179" s="190"/>
      <c r="C179" s="241" t="s">
        <v>260</v>
      </c>
      <c r="D179" s="241" t="s">
        <v>116</v>
      </c>
      <c r="E179" s="242" t="s">
        <v>275</v>
      </c>
      <c r="F179" s="243" t="s">
        <v>276</v>
      </c>
      <c r="G179" s="244" t="s">
        <v>277</v>
      </c>
      <c r="H179" s="245">
        <v>1</v>
      </c>
      <c r="I179" s="137"/>
      <c r="J179" s="246">
        <f>ROUND(I179*H179,2)</f>
        <v>0</v>
      </c>
      <c r="K179" s="243" t="s">
        <v>120</v>
      </c>
      <c r="L179" s="32"/>
      <c r="M179" s="139" t="s">
        <v>3</v>
      </c>
      <c r="N179" s="247" t="s">
        <v>40</v>
      </c>
      <c r="O179" s="248"/>
      <c r="P179" s="249">
        <f>O179*H179</f>
        <v>0</v>
      </c>
      <c r="Q179" s="249">
        <v>0</v>
      </c>
      <c r="R179" s="249">
        <f>Q179*H179</f>
        <v>0</v>
      </c>
      <c r="S179" s="249">
        <v>2.7999999999999998E-4</v>
      </c>
      <c r="T179" s="250">
        <f>S179*H179</f>
        <v>2.7999999999999998E-4</v>
      </c>
      <c r="U179" s="187"/>
      <c r="V179" s="187"/>
      <c r="W179" s="187"/>
      <c r="X179" s="187"/>
      <c r="Y179" s="187"/>
      <c r="Z179" s="187"/>
      <c r="AA179" s="187"/>
      <c r="AB179" s="187"/>
      <c r="AC179" s="187"/>
      <c r="AD179" s="187"/>
      <c r="AE179" s="187"/>
      <c r="AR179" s="143" t="s">
        <v>207</v>
      </c>
      <c r="AT179" s="143" t="s">
        <v>116</v>
      </c>
      <c r="AU179" s="143" t="s">
        <v>76</v>
      </c>
      <c r="AY179" s="16" t="s">
        <v>113</v>
      </c>
      <c r="BE179" s="144">
        <f>IF(N179="základní",J179,0)</f>
        <v>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6" t="s">
        <v>74</v>
      </c>
      <c r="BK179" s="144">
        <f>ROUND(I179*H179,2)</f>
        <v>0</v>
      </c>
      <c r="BL179" s="16" t="s">
        <v>207</v>
      </c>
      <c r="BM179" s="143" t="s">
        <v>834</v>
      </c>
    </row>
    <row r="180" spans="1:65" s="2" customFormat="1">
      <c r="A180" s="187"/>
      <c r="B180" s="190"/>
      <c r="C180" s="192"/>
      <c r="D180" s="251" t="s">
        <v>123</v>
      </c>
      <c r="E180" s="192"/>
      <c r="F180" s="252" t="s">
        <v>279</v>
      </c>
      <c r="G180" s="192"/>
      <c r="H180" s="192"/>
      <c r="I180" s="147"/>
      <c r="J180" s="192"/>
      <c r="K180" s="192"/>
      <c r="L180" s="32"/>
      <c r="M180" s="253"/>
      <c r="N180" s="254"/>
      <c r="O180" s="248"/>
      <c r="P180" s="248"/>
      <c r="Q180" s="248"/>
      <c r="R180" s="248"/>
      <c r="S180" s="248"/>
      <c r="T180" s="255"/>
      <c r="U180" s="187"/>
      <c r="V180" s="187"/>
      <c r="W180" s="187"/>
      <c r="X180" s="187"/>
      <c r="Y180" s="187"/>
      <c r="Z180" s="187"/>
      <c r="AA180" s="187"/>
      <c r="AB180" s="187"/>
      <c r="AC180" s="187"/>
      <c r="AD180" s="187"/>
      <c r="AE180" s="187"/>
      <c r="AT180" s="16" t="s">
        <v>123</v>
      </c>
      <c r="AU180" s="16" t="s">
        <v>76</v>
      </c>
    </row>
    <row r="181" spans="1:65" s="2" customFormat="1">
      <c r="A181" s="187"/>
      <c r="B181" s="190"/>
      <c r="C181" s="192"/>
      <c r="D181" s="256" t="s">
        <v>125</v>
      </c>
      <c r="E181" s="192"/>
      <c r="F181" s="257" t="s">
        <v>280</v>
      </c>
      <c r="G181" s="192"/>
      <c r="H181" s="192"/>
      <c r="I181" s="147"/>
      <c r="J181" s="192"/>
      <c r="K181" s="192"/>
      <c r="L181" s="32"/>
      <c r="M181" s="253"/>
      <c r="N181" s="254"/>
      <c r="O181" s="248"/>
      <c r="P181" s="248"/>
      <c r="Q181" s="248"/>
      <c r="R181" s="248"/>
      <c r="S181" s="248"/>
      <c r="T181" s="255"/>
      <c r="U181" s="187"/>
      <c r="V181" s="187"/>
      <c r="W181" s="187"/>
      <c r="X181" s="187"/>
      <c r="Y181" s="187"/>
      <c r="Z181" s="187"/>
      <c r="AA181" s="187"/>
      <c r="AB181" s="187"/>
      <c r="AC181" s="187"/>
      <c r="AD181" s="187"/>
      <c r="AE181" s="187"/>
      <c r="AT181" s="16" t="s">
        <v>125</v>
      </c>
      <c r="AU181" s="16" t="s">
        <v>76</v>
      </c>
    </row>
    <row r="182" spans="1:65" s="2" customFormat="1" ht="21.75" customHeight="1">
      <c r="A182" s="187"/>
      <c r="B182" s="190"/>
      <c r="C182" s="241" t="s">
        <v>266</v>
      </c>
      <c r="D182" s="241" t="s">
        <v>116</v>
      </c>
      <c r="E182" s="242" t="s">
        <v>282</v>
      </c>
      <c r="F182" s="243" t="s">
        <v>283</v>
      </c>
      <c r="G182" s="244" t="s">
        <v>227</v>
      </c>
      <c r="H182" s="245">
        <v>4</v>
      </c>
      <c r="I182" s="137"/>
      <c r="J182" s="246">
        <f>ROUND(I182*H182,2)</f>
        <v>0</v>
      </c>
      <c r="K182" s="243" t="s">
        <v>120</v>
      </c>
      <c r="L182" s="32"/>
      <c r="M182" s="139" t="s">
        <v>3</v>
      </c>
      <c r="N182" s="247" t="s">
        <v>40</v>
      </c>
      <c r="O182" s="248"/>
      <c r="P182" s="249">
        <f>O182*H182</f>
        <v>0</v>
      </c>
      <c r="Q182" s="249">
        <v>2.5000000000000001E-4</v>
      </c>
      <c r="R182" s="249">
        <f>Q182*H182</f>
        <v>1E-3</v>
      </c>
      <c r="S182" s="249">
        <v>0</v>
      </c>
      <c r="T182" s="250">
        <f>S182*H182</f>
        <v>0</v>
      </c>
      <c r="U182" s="187"/>
      <c r="V182" s="187"/>
      <c r="W182" s="187"/>
      <c r="X182" s="187"/>
      <c r="Y182" s="187"/>
      <c r="Z182" s="187"/>
      <c r="AA182" s="187"/>
      <c r="AB182" s="187"/>
      <c r="AC182" s="187"/>
      <c r="AD182" s="187"/>
      <c r="AE182" s="187"/>
      <c r="AR182" s="143" t="s">
        <v>207</v>
      </c>
      <c r="AT182" s="143" t="s">
        <v>116</v>
      </c>
      <c r="AU182" s="143" t="s">
        <v>76</v>
      </c>
      <c r="AY182" s="16" t="s">
        <v>113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6" t="s">
        <v>74</v>
      </c>
      <c r="BK182" s="144">
        <f>ROUND(I182*H182,2)</f>
        <v>0</v>
      </c>
      <c r="BL182" s="16" t="s">
        <v>207</v>
      </c>
      <c r="BM182" s="143" t="s">
        <v>835</v>
      </c>
    </row>
    <row r="183" spans="1:65" s="2" customFormat="1" ht="19.5">
      <c r="A183" s="187"/>
      <c r="B183" s="190"/>
      <c r="C183" s="192"/>
      <c r="D183" s="251" t="s">
        <v>123</v>
      </c>
      <c r="E183" s="192"/>
      <c r="F183" s="252" t="s">
        <v>285</v>
      </c>
      <c r="G183" s="192"/>
      <c r="H183" s="192"/>
      <c r="I183" s="147"/>
      <c r="J183" s="192"/>
      <c r="K183" s="192"/>
      <c r="L183" s="32"/>
      <c r="M183" s="253"/>
      <c r="N183" s="254"/>
      <c r="O183" s="248"/>
      <c r="P183" s="248"/>
      <c r="Q183" s="248"/>
      <c r="R183" s="248"/>
      <c r="S183" s="248"/>
      <c r="T183" s="255"/>
      <c r="U183" s="187"/>
      <c r="V183" s="187"/>
      <c r="W183" s="187"/>
      <c r="X183" s="187"/>
      <c r="Y183" s="187"/>
      <c r="Z183" s="187"/>
      <c r="AA183" s="187"/>
      <c r="AB183" s="187"/>
      <c r="AC183" s="187"/>
      <c r="AD183" s="187"/>
      <c r="AE183" s="187"/>
      <c r="AT183" s="16" t="s">
        <v>123</v>
      </c>
      <c r="AU183" s="16" t="s">
        <v>76</v>
      </c>
    </row>
    <row r="184" spans="1:65" s="2" customFormat="1">
      <c r="A184" s="187"/>
      <c r="B184" s="190"/>
      <c r="C184" s="192"/>
      <c r="D184" s="256" t="s">
        <v>125</v>
      </c>
      <c r="E184" s="192"/>
      <c r="F184" s="257" t="s">
        <v>286</v>
      </c>
      <c r="G184" s="192"/>
      <c r="H184" s="192"/>
      <c r="I184" s="147"/>
      <c r="J184" s="192"/>
      <c r="K184" s="192"/>
      <c r="L184" s="32"/>
      <c r="M184" s="253"/>
      <c r="N184" s="254"/>
      <c r="O184" s="248"/>
      <c r="P184" s="248"/>
      <c r="Q184" s="248"/>
      <c r="R184" s="248"/>
      <c r="S184" s="248"/>
      <c r="T184" s="255"/>
      <c r="U184" s="187"/>
      <c r="V184" s="187"/>
      <c r="W184" s="187"/>
      <c r="X184" s="187"/>
      <c r="Y184" s="187"/>
      <c r="Z184" s="187"/>
      <c r="AA184" s="187"/>
      <c r="AB184" s="187"/>
      <c r="AC184" s="187"/>
      <c r="AD184" s="187"/>
      <c r="AE184" s="187"/>
      <c r="AT184" s="16" t="s">
        <v>125</v>
      </c>
      <c r="AU184" s="16" t="s">
        <v>76</v>
      </c>
    </row>
    <row r="185" spans="1:65" s="2" customFormat="1" ht="21.75" customHeight="1">
      <c r="A185" s="187"/>
      <c r="B185" s="190"/>
      <c r="C185" s="241" t="s">
        <v>274</v>
      </c>
      <c r="D185" s="241" t="s">
        <v>116</v>
      </c>
      <c r="E185" s="242" t="s">
        <v>288</v>
      </c>
      <c r="F185" s="243" t="s">
        <v>289</v>
      </c>
      <c r="G185" s="244" t="s">
        <v>227</v>
      </c>
      <c r="H185" s="245">
        <v>4</v>
      </c>
      <c r="I185" s="137"/>
      <c r="J185" s="246">
        <f>ROUND(I185*H185,2)</f>
        <v>0</v>
      </c>
      <c r="K185" s="243" t="s">
        <v>120</v>
      </c>
      <c r="L185" s="32"/>
      <c r="M185" s="139" t="s">
        <v>3</v>
      </c>
      <c r="N185" s="247" t="s">
        <v>40</v>
      </c>
      <c r="O185" s="248"/>
      <c r="P185" s="249">
        <f>O185*H185</f>
        <v>0</v>
      </c>
      <c r="Q185" s="249">
        <v>0</v>
      </c>
      <c r="R185" s="249">
        <f>Q185*H185</f>
        <v>0</v>
      </c>
      <c r="S185" s="249">
        <v>0</v>
      </c>
      <c r="T185" s="250">
        <f>S185*H185</f>
        <v>0</v>
      </c>
      <c r="U185" s="187"/>
      <c r="V185" s="187"/>
      <c r="W185" s="187"/>
      <c r="X185" s="187"/>
      <c r="Y185" s="187"/>
      <c r="Z185" s="187"/>
      <c r="AA185" s="187"/>
      <c r="AB185" s="187"/>
      <c r="AC185" s="187"/>
      <c r="AD185" s="187"/>
      <c r="AE185" s="187"/>
      <c r="AR185" s="143" t="s">
        <v>207</v>
      </c>
      <c r="AT185" s="143" t="s">
        <v>116</v>
      </c>
      <c r="AU185" s="143" t="s">
        <v>76</v>
      </c>
      <c r="AY185" s="16" t="s">
        <v>113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6" t="s">
        <v>74</v>
      </c>
      <c r="BK185" s="144">
        <f>ROUND(I185*H185,2)</f>
        <v>0</v>
      </c>
      <c r="BL185" s="16" t="s">
        <v>207</v>
      </c>
      <c r="BM185" s="143" t="s">
        <v>836</v>
      </c>
    </row>
    <row r="186" spans="1:65" s="2" customFormat="1" ht="19.5">
      <c r="A186" s="187"/>
      <c r="B186" s="190"/>
      <c r="C186" s="192"/>
      <c r="D186" s="251" t="s">
        <v>123</v>
      </c>
      <c r="E186" s="192"/>
      <c r="F186" s="252" t="s">
        <v>291</v>
      </c>
      <c r="G186" s="192"/>
      <c r="H186" s="192"/>
      <c r="I186" s="147"/>
      <c r="J186" s="192"/>
      <c r="K186" s="192"/>
      <c r="L186" s="32"/>
      <c r="M186" s="253"/>
      <c r="N186" s="254"/>
      <c r="O186" s="248"/>
      <c r="P186" s="248"/>
      <c r="Q186" s="248"/>
      <c r="R186" s="248"/>
      <c r="S186" s="248"/>
      <c r="T186" s="255"/>
      <c r="U186" s="187"/>
      <c r="V186" s="187"/>
      <c r="W186" s="187"/>
      <c r="X186" s="187"/>
      <c r="Y186" s="187"/>
      <c r="Z186" s="187"/>
      <c r="AA186" s="187"/>
      <c r="AB186" s="187"/>
      <c r="AC186" s="187"/>
      <c r="AD186" s="187"/>
      <c r="AE186" s="187"/>
      <c r="AT186" s="16" t="s">
        <v>123</v>
      </c>
      <c r="AU186" s="16" t="s">
        <v>76</v>
      </c>
    </row>
    <row r="187" spans="1:65" s="2" customFormat="1">
      <c r="A187" s="187"/>
      <c r="B187" s="190"/>
      <c r="C187" s="192"/>
      <c r="D187" s="256" t="s">
        <v>125</v>
      </c>
      <c r="E187" s="192"/>
      <c r="F187" s="257" t="s">
        <v>292</v>
      </c>
      <c r="G187" s="192"/>
      <c r="H187" s="192"/>
      <c r="I187" s="147"/>
      <c r="J187" s="192"/>
      <c r="K187" s="192"/>
      <c r="L187" s="32"/>
      <c r="M187" s="253"/>
      <c r="N187" s="254"/>
      <c r="O187" s="248"/>
      <c r="P187" s="248"/>
      <c r="Q187" s="248"/>
      <c r="R187" s="248"/>
      <c r="S187" s="248"/>
      <c r="T187" s="255"/>
      <c r="U187" s="187"/>
      <c r="V187" s="187"/>
      <c r="W187" s="187"/>
      <c r="X187" s="187"/>
      <c r="Y187" s="187"/>
      <c r="Z187" s="187"/>
      <c r="AA187" s="187"/>
      <c r="AB187" s="187"/>
      <c r="AC187" s="187"/>
      <c r="AD187" s="187"/>
      <c r="AE187" s="187"/>
      <c r="AT187" s="16" t="s">
        <v>125</v>
      </c>
      <c r="AU187" s="16" t="s">
        <v>76</v>
      </c>
    </row>
    <row r="188" spans="1:65" s="2" customFormat="1" ht="24.2" customHeight="1">
      <c r="A188" s="187"/>
      <c r="B188" s="190"/>
      <c r="C188" s="241" t="s">
        <v>281</v>
      </c>
      <c r="D188" s="241" t="s">
        <v>116</v>
      </c>
      <c r="E188" s="242" t="s">
        <v>294</v>
      </c>
      <c r="F188" s="243" t="s">
        <v>295</v>
      </c>
      <c r="G188" s="244" t="s">
        <v>277</v>
      </c>
      <c r="H188" s="245">
        <v>1</v>
      </c>
      <c r="I188" s="137"/>
      <c r="J188" s="246">
        <f>ROUND(I188*H188,2)</f>
        <v>0</v>
      </c>
      <c r="K188" s="243" t="s">
        <v>120</v>
      </c>
      <c r="L188" s="32"/>
      <c r="M188" s="139" t="s">
        <v>3</v>
      </c>
      <c r="N188" s="247" t="s">
        <v>40</v>
      </c>
      <c r="O188" s="248"/>
      <c r="P188" s="249">
        <f>O188*H188</f>
        <v>0</v>
      </c>
      <c r="Q188" s="249">
        <v>5.0000000000000001E-4</v>
      </c>
      <c r="R188" s="249">
        <f>Q188*H188</f>
        <v>5.0000000000000001E-4</v>
      </c>
      <c r="S188" s="249">
        <v>0</v>
      </c>
      <c r="T188" s="250">
        <f>S188*H188</f>
        <v>0</v>
      </c>
      <c r="U188" s="187"/>
      <c r="V188" s="187"/>
      <c r="W188" s="187"/>
      <c r="X188" s="187"/>
      <c r="Y188" s="187"/>
      <c r="Z188" s="187"/>
      <c r="AA188" s="187"/>
      <c r="AB188" s="187"/>
      <c r="AC188" s="187"/>
      <c r="AD188" s="187"/>
      <c r="AE188" s="187"/>
      <c r="AR188" s="143" t="s">
        <v>207</v>
      </c>
      <c r="AT188" s="143" t="s">
        <v>116</v>
      </c>
      <c r="AU188" s="143" t="s">
        <v>76</v>
      </c>
      <c r="AY188" s="16" t="s">
        <v>113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6" t="s">
        <v>74</v>
      </c>
      <c r="BK188" s="144">
        <f>ROUND(I188*H188,2)</f>
        <v>0</v>
      </c>
      <c r="BL188" s="16" t="s">
        <v>207</v>
      </c>
      <c r="BM188" s="143" t="s">
        <v>837</v>
      </c>
    </row>
    <row r="189" spans="1:65" s="2" customFormat="1" ht="19.5">
      <c r="A189" s="187"/>
      <c r="B189" s="190"/>
      <c r="C189" s="192"/>
      <c r="D189" s="251" t="s">
        <v>123</v>
      </c>
      <c r="E189" s="192"/>
      <c r="F189" s="252" t="s">
        <v>297</v>
      </c>
      <c r="G189" s="192"/>
      <c r="H189" s="192"/>
      <c r="I189" s="147"/>
      <c r="J189" s="192"/>
      <c r="K189" s="192"/>
      <c r="L189" s="32"/>
      <c r="M189" s="253"/>
      <c r="N189" s="254"/>
      <c r="O189" s="248"/>
      <c r="P189" s="248"/>
      <c r="Q189" s="248"/>
      <c r="R189" s="248"/>
      <c r="S189" s="248"/>
      <c r="T189" s="255"/>
      <c r="U189" s="187"/>
      <c r="V189" s="187"/>
      <c r="W189" s="187"/>
      <c r="X189" s="187"/>
      <c r="Y189" s="187"/>
      <c r="Z189" s="187"/>
      <c r="AA189" s="187"/>
      <c r="AB189" s="187"/>
      <c r="AC189" s="187"/>
      <c r="AD189" s="187"/>
      <c r="AE189" s="187"/>
      <c r="AT189" s="16" t="s">
        <v>123</v>
      </c>
      <c r="AU189" s="16" t="s">
        <v>76</v>
      </c>
    </row>
    <row r="190" spans="1:65" s="2" customFormat="1">
      <c r="A190" s="187"/>
      <c r="B190" s="190"/>
      <c r="C190" s="192"/>
      <c r="D190" s="256" t="s">
        <v>125</v>
      </c>
      <c r="E190" s="192"/>
      <c r="F190" s="257" t="s">
        <v>298</v>
      </c>
      <c r="G190" s="192"/>
      <c r="H190" s="192"/>
      <c r="I190" s="147"/>
      <c r="J190" s="192"/>
      <c r="K190" s="192"/>
      <c r="L190" s="32"/>
      <c r="M190" s="253"/>
      <c r="N190" s="254"/>
      <c r="O190" s="248"/>
      <c r="P190" s="248"/>
      <c r="Q190" s="248"/>
      <c r="R190" s="248"/>
      <c r="S190" s="248"/>
      <c r="T190" s="255"/>
      <c r="U190" s="187"/>
      <c r="V190" s="187"/>
      <c r="W190" s="187"/>
      <c r="X190" s="187"/>
      <c r="Y190" s="187"/>
      <c r="Z190" s="187"/>
      <c r="AA190" s="187"/>
      <c r="AB190" s="187"/>
      <c r="AC190" s="187"/>
      <c r="AD190" s="187"/>
      <c r="AE190" s="187"/>
      <c r="AT190" s="16" t="s">
        <v>125</v>
      </c>
      <c r="AU190" s="16" t="s">
        <v>76</v>
      </c>
    </row>
    <row r="191" spans="1:65" s="2" customFormat="1" ht="37.9" customHeight="1">
      <c r="A191" s="187"/>
      <c r="B191" s="190"/>
      <c r="C191" s="241" t="s">
        <v>287</v>
      </c>
      <c r="D191" s="241" t="s">
        <v>116</v>
      </c>
      <c r="E191" s="242" t="s">
        <v>300</v>
      </c>
      <c r="F191" s="243" t="s">
        <v>301</v>
      </c>
      <c r="G191" s="244" t="s">
        <v>277</v>
      </c>
      <c r="H191" s="245">
        <v>1</v>
      </c>
      <c r="I191" s="137"/>
      <c r="J191" s="246">
        <f>ROUND(I191*H191,2)</f>
        <v>0</v>
      </c>
      <c r="K191" s="243" t="s">
        <v>120</v>
      </c>
      <c r="L191" s="32"/>
      <c r="M191" s="139" t="s">
        <v>3</v>
      </c>
      <c r="N191" s="247" t="s">
        <v>40</v>
      </c>
      <c r="O191" s="248"/>
      <c r="P191" s="249">
        <f>O191*H191</f>
        <v>0</v>
      </c>
      <c r="Q191" s="249">
        <v>4.0000000000000003E-5</v>
      </c>
      <c r="R191" s="249">
        <f>Q191*H191</f>
        <v>4.0000000000000003E-5</v>
      </c>
      <c r="S191" s="249">
        <v>0</v>
      </c>
      <c r="T191" s="250">
        <f>S191*H191</f>
        <v>0</v>
      </c>
      <c r="U191" s="187"/>
      <c r="V191" s="187"/>
      <c r="W191" s="187"/>
      <c r="X191" s="187"/>
      <c r="Y191" s="187"/>
      <c r="Z191" s="187"/>
      <c r="AA191" s="187"/>
      <c r="AB191" s="187"/>
      <c r="AC191" s="187"/>
      <c r="AD191" s="187"/>
      <c r="AE191" s="187"/>
      <c r="AR191" s="143" t="s">
        <v>207</v>
      </c>
      <c r="AT191" s="143" t="s">
        <v>116</v>
      </c>
      <c r="AU191" s="143" t="s">
        <v>76</v>
      </c>
      <c r="AY191" s="16" t="s">
        <v>113</v>
      </c>
      <c r="BE191" s="144">
        <f>IF(N191="základní",J191,0)</f>
        <v>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6" t="s">
        <v>74</v>
      </c>
      <c r="BK191" s="144">
        <f>ROUND(I191*H191,2)</f>
        <v>0</v>
      </c>
      <c r="BL191" s="16" t="s">
        <v>207</v>
      </c>
      <c r="BM191" s="143" t="s">
        <v>838</v>
      </c>
    </row>
    <row r="192" spans="1:65" s="2" customFormat="1" ht="29.25">
      <c r="A192" s="187"/>
      <c r="B192" s="190"/>
      <c r="C192" s="192"/>
      <c r="D192" s="251" t="s">
        <v>123</v>
      </c>
      <c r="E192" s="192"/>
      <c r="F192" s="252" t="s">
        <v>303</v>
      </c>
      <c r="G192" s="192"/>
      <c r="H192" s="192"/>
      <c r="I192" s="147"/>
      <c r="J192" s="192"/>
      <c r="K192" s="192"/>
      <c r="L192" s="32"/>
      <c r="M192" s="253"/>
      <c r="N192" s="254"/>
      <c r="O192" s="248"/>
      <c r="P192" s="248"/>
      <c r="Q192" s="248"/>
      <c r="R192" s="248"/>
      <c r="S192" s="248"/>
      <c r="T192" s="255"/>
      <c r="U192" s="187"/>
      <c r="V192" s="187"/>
      <c r="W192" s="187"/>
      <c r="X192" s="187"/>
      <c r="Y192" s="187"/>
      <c r="Z192" s="187"/>
      <c r="AA192" s="187"/>
      <c r="AB192" s="187"/>
      <c r="AC192" s="187"/>
      <c r="AD192" s="187"/>
      <c r="AE192" s="187"/>
      <c r="AT192" s="16" t="s">
        <v>123</v>
      </c>
      <c r="AU192" s="16" t="s">
        <v>76</v>
      </c>
    </row>
    <row r="193" spans="1:65" s="2" customFormat="1">
      <c r="A193" s="187"/>
      <c r="B193" s="190"/>
      <c r="C193" s="192"/>
      <c r="D193" s="256" t="s">
        <v>125</v>
      </c>
      <c r="E193" s="192"/>
      <c r="F193" s="257" t="s">
        <v>304</v>
      </c>
      <c r="G193" s="192"/>
      <c r="H193" s="192"/>
      <c r="I193" s="147"/>
      <c r="J193" s="192"/>
      <c r="K193" s="192"/>
      <c r="L193" s="32"/>
      <c r="M193" s="253"/>
      <c r="N193" s="254"/>
      <c r="O193" s="248"/>
      <c r="P193" s="248"/>
      <c r="Q193" s="248"/>
      <c r="R193" s="248"/>
      <c r="S193" s="248"/>
      <c r="T193" s="255"/>
      <c r="U193" s="187"/>
      <c r="V193" s="187"/>
      <c r="W193" s="187"/>
      <c r="X193" s="187"/>
      <c r="Y193" s="187"/>
      <c r="Z193" s="187"/>
      <c r="AA193" s="187"/>
      <c r="AB193" s="187"/>
      <c r="AC193" s="187"/>
      <c r="AD193" s="187"/>
      <c r="AE193" s="187"/>
      <c r="AT193" s="16" t="s">
        <v>125</v>
      </c>
      <c r="AU193" s="16" t="s">
        <v>76</v>
      </c>
    </row>
    <row r="194" spans="1:65" s="2" customFormat="1" ht="24.2" customHeight="1">
      <c r="A194" s="187"/>
      <c r="B194" s="190"/>
      <c r="C194" s="241" t="s">
        <v>293</v>
      </c>
      <c r="D194" s="241" t="s">
        <v>116</v>
      </c>
      <c r="E194" s="242" t="s">
        <v>306</v>
      </c>
      <c r="F194" s="243" t="s">
        <v>307</v>
      </c>
      <c r="G194" s="244" t="s">
        <v>227</v>
      </c>
      <c r="H194" s="245">
        <v>2</v>
      </c>
      <c r="I194" s="137"/>
      <c r="J194" s="246">
        <f>ROUND(I194*H194,2)</f>
        <v>0</v>
      </c>
      <c r="K194" s="243" t="s">
        <v>120</v>
      </c>
      <c r="L194" s="32"/>
      <c r="M194" s="139" t="s">
        <v>3</v>
      </c>
      <c r="N194" s="247" t="s">
        <v>40</v>
      </c>
      <c r="O194" s="248"/>
      <c r="P194" s="249">
        <f>O194*H194</f>
        <v>0</v>
      </c>
      <c r="Q194" s="249">
        <v>0</v>
      </c>
      <c r="R194" s="249">
        <f>Q194*H194</f>
        <v>0</v>
      </c>
      <c r="S194" s="249">
        <v>0</v>
      </c>
      <c r="T194" s="250">
        <f>S194*H194</f>
        <v>0</v>
      </c>
      <c r="U194" s="187"/>
      <c r="V194" s="187"/>
      <c r="W194" s="187"/>
      <c r="X194" s="187"/>
      <c r="Y194" s="187"/>
      <c r="Z194" s="187"/>
      <c r="AA194" s="187"/>
      <c r="AB194" s="187"/>
      <c r="AC194" s="187"/>
      <c r="AD194" s="187"/>
      <c r="AE194" s="187"/>
      <c r="AR194" s="143" t="s">
        <v>207</v>
      </c>
      <c r="AT194" s="143" t="s">
        <v>116</v>
      </c>
      <c r="AU194" s="143" t="s">
        <v>76</v>
      </c>
      <c r="AY194" s="16" t="s">
        <v>113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6" t="s">
        <v>74</v>
      </c>
      <c r="BK194" s="144">
        <f>ROUND(I194*H194,2)</f>
        <v>0</v>
      </c>
      <c r="BL194" s="16" t="s">
        <v>207</v>
      </c>
      <c r="BM194" s="143" t="s">
        <v>839</v>
      </c>
    </row>
    <row r="195" spans="1:65" s="2" customFormat="1" ht="19.5">
      <c r="A195" s="187"/>
      <c r="B195" s="190"/>
      <c r="C195" s="192"/>
      <c r="D195" s="251" t="s">
        <v>123</v>
      </c>
      <c r="E195" s="192"/>
      <c r="F195" s="252" t="s">
        <v>309</v>
      </c>
      <c r="G195" s="192"/>
      <c r="H195" s="192"/>
      <c r="I195" s="147"/>
      <c r="J195" s="192"/>
      <c r="K195" s="192"/>
      <c r="L195" s="32"/>
      <c r="M195" s="253"/>
      <c r="N195" s="254"/>
      <c r="O195" s="248"/>
      <c r="P195" s="248"/>
      <c r="Q195" s="248"/>
      <c r="R195" s="248"/>
      <c r="S195" s="248"/>
      <c r="T195" s="255"/>
      <c r="U195" s="187"/>
      <c r="V195" s="187"/>
      <c r="W195" s="187"/>
      <c r="X195" s="187"/>
      <c r="Y195" s="187"/>
      <c r="Z195" s="187"/>
      <c r="AA195" s="187"/>
      <c r="AB195" s="187"/>
      <c r="AC195" s="187"/>
      <c r="AD195" s="187"/>
      <c r="AE195" s="187"/>
      <c r="AT195" s="16" t="s">
        <v>123</v>
      </c>
      <c r="AU195" s="16" t="s">
        <v>76</v>
      </c>
    </row>
    <row r="196" spans="1:65" s="2" customFormat="1">
      <c r="A196" s="187"/>
      <c r="B196" s="190"/>
      <c r="C196" s="192"/>
      <c r="D196" s="256" t="s">
        <v>125</v>
      </c>
      <c r="E196" s="192"/>
      <c r="F196" s="257" t="s">
        <v>310</v>
      </c>
      <c r="G196" s="192"/>
      <c r="H196" s="192"/>
      <c r="I196" s="147"/>
      <c r="J196" s="192"/>
      <c r="K196" s="192"/>
      <c r="L196" s="32"/>
      <c r="M196" s="253"/>
      <c r="N196" s="254"/>
      <c r="O196" s="248"/>
      <c r="P196" s="248"/>
      <c r="Q196" s="248"/>
      <c r="R196" s="248"/>
      <c r="S196" s="248"/>
      <c r="T196" s="255"/>
      <c r="U196" s="187"/>
      <c r="V196" s="187"/>
      <c r="W196" s="187"/>
      <c r="X196" s="187"/>
      <c r="Y196" s="187"/>
      <c r="Z196" s="187"/>
      <c r="AA196" s="187"/>
      <c r="AB196" s="187"/>
      <c r="AC196" s="187"/>
      <c r="AD196" s="187"/>
      <c r="AE196" s="187"/>
      <c r="AT196" s="16" t="s">
        <v>125</v>
      </c>
      <c r="AU196" s="16" t="s">
        <v>76</v>
      </c>
    </row>
    <row r="197" spans="1:65" s="2" customFormat="1" ht="24.2" customHeight="1">
      <c r="A197" s="187"/>
      <c r="B197" s="190"/>
      <c r="C197" s="241" t="s">
        <v>299</v>
      </c>
      <c r="D197" s="241" t="s">
        <v>116</v>
      </c>
      <c r="E197" s="242" t="s">
        <v>312</v>
      </c>
      <c r="F197" s="243" t="s">
        <v>313</v>
      </c>
      <c r="G197" s="244" t="s">
        <v>277</v>
      </c>
      <c r="H197" s="245">
        <v>1</v>
      </c>
      <c r="I197" s="137"/>
      <c r="J197" s="246">
        <f>ROUND(I197*H197,2)</f>
        <v>0</v>
      </c>
      <c r="K197" s="243" t="s">
        <v>120</v>
      </c>
      <c r="L197" s="32"/>
      <c r="M197" s="139" t="s">
        <v>3</v>
      </c>
      <c r="N197" s="247" t="s">
        <v>40</v>
      </c>
      <c r="O197" s="248"/>
      <c r="P197" s="249">
        <f>O197*H197</f>
        <v>0</v>
      </c>
      <c r="Q197" s="249">
        <v>2.0000000000000002E-5</v>
      </c>
      <c r="R197" s="249">
        <f>Q197*H197</f>
        <v>2.0000000000000002E-5</v>
      </c>
      <c r="S197" s="249">
        <v>0</v>
      </c>
      <c r="T197" s="250">
        <f>S197*H197</f>
        <v>0</v>
      </c>
      <c r="U197" s="187"/>
      <c r="V197" s="187"/>
      <c r="W197" s="187"/>
      <c r="X197" s="187"/>
      <c r="Y197" s="187"/>
      <c r="Z197" s="187"/>
      <c r="AA197" s="187"/>
      <c r="AB197" s="187"/>
      <c r="AC197" s="187"/>
      <c r="AD197" s="187"/>
      <c r="AE197" s="187"/>
      <c r="AR197" s="143" t="s">
        <v>207</v>
      </c>
      <c r="AT197" s="143" t="s">
        <v>116</v>
      </c>
      <c r="AU197" s="143" t="s">
        <v>76</v>
      </c>
      <c r="AY197" s="16" t="s">
        <v>113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6" t="s">
        <v>74</v>
      </c>
      <c r="BK197" s="144">
        <f>ROUND(I197*H197,2)</f>
        <v>0</v>
      </c>
      <c r="BL197" s="16" t="s">
        <v>207</v>
      </c>
      <c r="BM197" s="143" t="s">
        <v>840</v>
      </c>
    </row>
    <row r="198" spans="1:65" s="2" customFormat="1" ht="19.5">
      <c r="A198" s="187"/>
      <c r="B198" s="190"/>
      <c r="C198" s="192"/>
      <c r="D198" s="251" t="s">
        <v>123</v>
      </c>
      <c r="E198" s="192"/>
      <c r="F198" s="252" t="s">
        <v>315</v>
      </c>
      <c r="G198" s="192"/>
      <c r="H198" s="192"/>
      <c r="I198" s="147"/>
      <c r="J198" s="192"/>
      <c r="K198" s="192"/>
      <c r="L198" s="32"/>
      <c r="M198" s="253"/>
      <c r="N198" s="254"/>
      <c r="O198" s="248"/>
      <c r="P198" s="248"/>
      <c r="Q198" s="248"/>
      <c r="R198" s="248"/>
      <c r="S198" s="248"/>
      <c r="T198" s="255"/>
      <c r="U198" s="187"/>
      <c r="V198" s="187"/>
      <c r="W198" s="187"/>
      <c r="X198" s="187"/>
      <c r="Y198" s="187"/>
      <c r="Z198" s="187"/>
      <c r="AA198" s="187"/>
      <c r="AB198" s="187"/>
      <c r="AC198" s="187"/>
      <c r="AD198" s="187"/>
      <c r="AE198" s="187"/>
      <c r="AT198" s="16" t="s">
        <v>123</v>
      </c>
      <c r="AU198" s="16" t="s">
        <v>76</v>
      </c>
    </row>
    <row r="199" spans="1:65" s="2" customFormat="1">
      <c r="A199" s="187"/>
      <c r="B199" s="190"/>
      <c r="C199" s="192"/>
      <c r="D199" s="256" t="s">
        <v>125</v>
      </c>
      <c r="E199" s="192"/>
      <c r="F199" s="257" t="s">
        <v>316</v>
      </c>
      <c r="G199" s="192"/>
      <c r="H199" s="192"/>
      <c r="I199" s="147"/>
      <c r="J199" s="192"/>
      <c r="K199" s="192"/>
      <c r="L199" s="32"/>
      <c r="M199" s="253"/>
      <c r="N199" s="254"/>
      <c r="O199" s="248"/>
      <c r="P199" s="248"/>
      <c r="Q199" s="248"/>
      <c r="R199" s="248"/>
      <c r="S199" s="248"/>
      <c r="T199" s="255"/>
      <c r="U199" s="187"/>
      <c r="V199" s="187"/>
      <c r="W199" s="187"/>
      <c r="X199" s="187"/>
      <c r="Y199" s="187"/>
      <c r="Z199" s="187"/>
      <c r="AA199" s="187"/>
      <c r="AB199" s="187"/>
      <c r="AC199" s="187"/>
      <c r="AD199" s="187"/>
      <c r="AE199" s="187"/>
      <c r="AT199" s="16" t="s">
        <v>125</v>
      </c>
      <c r="AU199" s="16" t="s">
        <v>76</v>
      </c>
    </row>
    <row r="200" spans="1:65" s="2" customFormat="1" ht="24.2" customHeight="1">
      <c r="A200" s="187"/>
      <c r="B200" s="190"/>
      <c r="C200" s="241" t="s">
        <v>305</v>
      </c>
      <c r="D200" s="241" t="s">
        <v>116</v>
      </c>
      <c r="E200" s="242" t="s">
        <v>318</v>
      </c>
      <c r="F200" s="243" t="s">
        <v>319</v>
      </c>
      <c r="G200" s="244" t="s">
        <v>172</v>
      </c>
      <c r="H200" s="245">
        <v>2E-3</v>
      </c>
      <c r="I200" s="137"/>
      <c r="J200" s="246">
        <f>ROUND(I200*H200,2)</f>
        <v>0</v>
      </c>
      <c r="K200" s="243" t="s">
        <v>120</v>
      </c>
      <c r="L200" s="32"/>
      <c r="M200" s="139" t="s">
        <v>3</v>
      </c>
      <c r="N200" s="247" t="s">
        <v>40</v>
      </c>
      <c r="O200" s="248"/>
      <c r="P200" s="249">
        <f>O200*H200</f>
        <v>0</v>
      </c>
      <c r="Q200" s="249">
        <v>0</v>
      </c>
      <c r="R200" s="249">
        <f>Q200*H200</f>
        <v>0</v>
      </c>
      <c r="S200" s="249">
        <v>0</v>
      </c>
      <c r="T200" s="250">
        <f>S200*H200</f>
        <v>0</v>
      </c>
      <c r="U200" s="187"/>
      <c r="V200" s="187"/>
      <c r="W200" s="187"/>
      <c r="X200" s="187"/>
      <c r="Y200" s="187"/>
      <c r="Z200" s="187"/>
      <c r="AA200" s="187"/>
      <c r="AB200" s="187"/>
      <c r="AC200" s="187"/>
      <c r="AD200" s="187"/>
      <c r="AE200" s="187"/>
      <c r="AR200" s="143" t="s">
        <v>207</v>
      </c>
      <c r="AT200" s="143" t="s">
        <v>116</v>
      </c>
      <c r="AU200" s="143" t="s">
        <v>76</v>
      </c>
      <c r="AY200" s="16" t="s">
        <v>113</v>
      </c>
      <c r="BE200" s="144">
        <f>IF(N200="základní",J200,0)</f>
        <v>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6" t="s">
        <v>74</v>
      </c>
      <c r="BK200" s="144">
        <f>ROUND(I200*H200,2)</f>
        <v>0</v>
      </c>
      <c r="BL200" s="16" t="s">
        <v>207</v>
      </c>
      <c r="BM200" s="143" t="s">
        <v>841</v>
      </c>
    </row>
    <row r="201" spans="1:65" s="2" customFormat="1" ht="29.25">
      <c r="A201" s="187"/>
      <c r="B201" s="190"/>
      <c r="C201" s="192"/>
      <c r="D201" s="251" t="s">
        <v>123</v>
      </c>
      <c r="E201" s="192"/>
      <c r="F201" s="252" t="s">
        <v>321</v>
      </c>
      <c r="G201" s="192"/>
      <c r="H201" s="192"/>
      <c r="I201" s="147"/>
      <c r="J201" s="192"/>
      <c r="K201" s="192"/>
      <c r="L201" s="32"/>
      <c r="M201" s="253"/>
      <c r="N201" s="254"/>
      <c r="O201" s="248"/>
      <c r="P201" s="248"/>
      <c r="Q201" s="248"/>
      <c r="R201" s="248"/>
      <c r="S201" s="248"/>
      <c r="T201" s="255"/>
      <c r="U201" s="187"/>
      <c r="V201" s="187"/>
      <c r="W201" s="187"/>
      <c r="X201" s="187"/>
      <c r="Y201" s="187"/>
      <c r="Z201" s="187"/>
      <c r="AA201" s="187"/>
      <c r="AB201" s="187"/>
      <c r="AC201" s="187"/>
      <c r="AD201" s="187"/>
      <c r="AE201" s="187"/>
      <c r="AT201" s="16" t="s">
        <v>123</v>
      </c>
      <c r="AU201" s="16" t="s">
        <v>76</v>
      </c>
    </row>
    <row r="202" spans="1:65" s="2" customFormat="1">
      <c r="A202" s="187"/>
      <c r="B202" s="190"/>
      <c r="C202" s="192"/>
      <c r="D202" s="256" t="s">
        <v>125</v>
      </c>
      <c r="E202" s="192"/>
      <c r="F202" s="257" t="s">
        <v>322</v>
      </c>
      <c r="G202" s="192"/>
      <c r="H202" s="192"/>
      <c r="I202" s="147"/>
      <c r="J202" s="192"/>
      <c r="K202" s="192"/>
      <c r="L202" s="32"/>
      <c r="M202" s="253"/>
      <c r="N202" s="254"/>
      <c r="O202" s="248"/>
      <c r="P202" s="248"/>
      <c r="Q202" s="248"/>
      <c r="R202" s="248"/>
      <c r="S202" s="248"/>
      <c r="T202" s="255"/>
      <c r="U202" s="187"/>
      <c r="V202" s="187"/>
      <c r="W202" s="187"/>
      <c r="X202" s="187"/>
      <c r="Y202" s="187"/>
      <c r="Z202" s="187"/>
      <c r="AA202" s="187"/>
      <c r="AB202" s="187"/>
      <c r="AC202" s="187"/>
      <c r="AD202" s="187"/>
      <c r="AE202" s="187"/>
      <c r="AT202" s="16" t="s">
        <v>125</v>
      </c>
      <c r="AU202" s="16" t="s">
        <v>76</v>
      </c>
    </row>
    <row r="203" spans="1:65" s="2" customFormat="1" ht="33" customHeight="1">
      <c r="A203" s="187"/>
      <c r="B203" s="190"/>
      <c r="C203" s="241" t="s">
        <v>311</v>
      </c>
      <c r="D203" s="241" t="s">
        <v>116</v>
      </c>
      <c r="E203" s="242" t="s">
        <v>324</v>
      </c>
      <c r="F203" s="243" t="s">
        <v>325</v>
      </c>
      <c r="G203" s="244" t="s">
        <v>172</v>
      </c>
      <c r="H203" s="245">
        <v>2E-3</v>
      </c>
      <c r="I203" s="137"/>
      <c r="J203" s="246">
        <f>ROUND(I203*H203,2)</f>
        <v>0</v>
      </c>
      <c r="K203" s="243" t="s">
        <v>120</v>
      </c>
      <c r="L203" s="32"/>
      <c r="M203" s="139" t="s">
        <v>3</v>
      </c>
      <c r="N203" s="247" t="s">
        <v>40</v>
      </c>
      <c r="O203" s="248"/>
      <c r="P203" s="249">
        <f>O203*H203</f>
        <v>0</v>
      </c>
      <c r="Q203" s="249">
        <v>0</v>
      </c>
      <c r="R203" s="249">
        <f>Q203*H203</f>
        <v>0</v>
      </c>
      <c r="S203" s="249">
        <v>0</v>
      </c>
      <c r="T203" s="250">
        <f>S203*H203</f>
        <v>0</v>
      </c>
      <c r="U203" s="187"/>
      <c r="V203" s="187"/>
      <c r="W203" s="187"/>
      <c r="X203" s="187"/>
      <c r="Y203" s="187"/>
      <c r="Z203" s="187"/>
      <c r="AA203" s="187"/>
      <c r="AB203" s="187"/>
      <c r="AC203" s="187"/>
      <c r="AD203" s="187"/>
      <c r="AE203" s="187"/>
      <c r="AR203" s="143" t="s">
        <v>207</v>
      </c>
      <c r="AT203" s="143" t="s">
        <v>116</v>
      </c>
      <c r="AU203" s="143" t="s">
        <v>76</v>
      </c>
      <c r="AY203" s="16" t="s">
        <v>113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6" t="s">
        <v>74</v>
      </c>
      <c r="BK203" s="144">
        <f>ROUND(I203*H203,2)</f>
        <v>0</v>
      </c>
      <c r="BL203" s="16" t="s">
        <v>207</v>
      </c>
      <c r="BM203" s="143" t="s">
        <v>842</v>
      </c>
    </row>
    <row r="204" spans="1:65" s="2" customFormat="1" ht="48.75">
      <c r="A204" s="187"/>
      <c r="B204" s="190"/>
      <c r="C204" s="192"/>
      <c r="D204" s="251" t="s">
        <v>123</v>
      </c>
      <c r="E204" s="192"/>
      <c r="F204" s="252" t="s">
        <v>327</v>
      </c>
      <c r="G204" s="192"/>
      <c r="H204" s="192"/>
      <c r="I204" s="147"/>
      <c r="J204" s="192"/>
      <c r="K204" s="192"/>
      <c r="L204" s="32"/>
      <c r="M204" s="253"/>
      <c r="N204" s="254"/>
      <c r="O204" s="248"/>
      <c r="P204" s="248"/>
      <c r="Q204" s="248"/>
      <c r="R204" s="248"/>
      <c r="S204" s="248"/>
      <c r="T204" s="255"/>
      <c r="U204" s="187"/>
      <c r="V204" s="187"/>
      <c r="W204" s="187"/>
      <c r="X204" s="187"/>
      <c r="Y204" s="187"/>
      <c r="Z204" s="187"/>
      <c r="AA204" s="187"/>
      <c r="AB204" s="187"/>
      <c r="AC204" s="187"/>
      <c r="AD204" s="187"/>
      <c r="AE204" s="187"/>
      <c r="AT204" s="16" t="s">
        <v>123</v>
      </c>
      <c r="AU204" s="16" t="s">
        <v>76</v>
      </c>
    </row>
    <row r="205" spans="1:65" s="2" customFormat="1">
      <c r="A205" s="187"/>
      <c r="B205" s="190"/>
      <c r="C205" s="192"/>
      <c r="D205" s="256" t="s">
        <v>125</v>
      </c>
      <c r="E205" s="192"/>
      <c r="F205" s="257" t="s">
        <v>328</v>
      </c>
      <c r="G205" s="192"/>
      <c r="H205" s="192"/>
      <c r="I205" s="147"/>
      <c r="J205" s="192"/>
      <c r="K205" s="192"/>
      <c r="L205" s="32"/>
      <c r="M205" s="253"/>
      <c r="N205" s="254"/>
      <c r="O205" s="248"/>
      <c r="P205" s="248"/>
      <c r="Q205" s="248"/>
      <c r="R205" s="248"/>
      <c r="S205" s="248"/>
      <c r="T205" s="255"/>
      <c r="U205" s="187"/>
      <c r="V205" s="187"/>
      <c r="W205" s="187"/>
      <c r="X205" s="187"/>
      <c r="Y205" s="187"/>
      <c r="Z205" s="187"/>
      <c r="AA205" s="187"/>
      <c r="AB205" s="187"/>
      <c r="AC205" s="187"/>
      <c r="AD205" s="187"/>
      <c r="AE205" s="187"/>
      <c r="AT205" s="16" t="s">
        <v>125</v>
      </c>
      <c r="AU205" s="16" t="s">
        <v>76</v>
      </c>
    </row>
    <row r="206" spans="1:65" s="12" customFormat="1" ht="22.9" customHeight="1">
      <c r="B206" s="230"/>
      <c r="C206" s="231"/>
      <c r="D206" s="232" t="s">
        <v>68</v>
      </c>
      <c r="E206" s="239" t="s">
        <v>329</v>
      </c>
      <c r="F206" s="239" t="s">
        <v>330</v>
      </c>
      <c r="G206" s="231"/>
      <c r="H206" s="231"/>
      <c r="I206" s="121"/>
      <c r="J206" s="240">
        <f>BK206</f>
        <v>0</v>
      </c>
      <c r="K206" s="231"/>
      <c r="L206" s="118"/>
      <c r="M206" s="235"/>
      <c r="N206" s="236"/>
      <c r="O206" s="236"/>
      <c r="P206" s="237">
        <f>SUM(P207:P230)</f>
        <v>0</v>
      </c>
      <c r="Q206" s="236"/>
      <c r="R206" s="237">
        <f>SUM(R207:R230)</f>
        <v>8.6800000000000002E-3</v>
      </c>
      <c r="S206" s="236"/>
      <c r="T206" s="238">
        <f>SUM(T207:T230)</f>
        <v>5.5399999999999998E-3</v>
      </c>
      <c r="AR206" s="119" t="s">
        <v>76</v>
      </c>
      <c r="AT206" s="127" t="s">
        <v>68</v>
      </c>
      <c r="AU206" s="127" t="s">
        <v>74</v>
      </c>
      <c r="AY206" s="119" t="s">
        <v>113</v>
      </c>
      <c r="BK206" s="128">
        <f>SUM(BK207:BK230)</f>
        <v>0</v>
      </c>
    </row>
    <row r="207" spans="1:65" s="2" customFormat="1" ht="16.5" customHeight="1">
      <c r="A207" s="187"/>
      <c r="B207" s="190"/>
      <c r="C207" s="241" t="s">
        <v>317</v>
      </c>
      <c r="D207" s="241" t="s">
        <v>116</v>
      </c>
      <c r="E207" s="242" t="s">
        <v>673</v>
      </c>
      <c r="F207" s="243" t="s">
        <v>674</v>
      </c>
      <c r="G207" s="244" t="s">
        <v>227</v>
      </c>
      <c r="H207" s="245">
        <v>4</v>
      </c>
      <c r="I207" s="137"/>
      <c r="J207" s="246">
        <f>ROUND(I207*H207,2)</f>
        <v>0</v>
      </c>
      <c r="K207" s="243" t="s">
        <v>120</v>
      </c>
      <c r="L207" s="32"/>
      <c r="M207" s="139" t="s">
        <v>3</v>
      </c>
      <c r="N207" s="247" t="s">
        <v>40</v>
      </c>
      <c r="O207" s="248"/>
      <c r="P207" s="249">
        <f>O207*H207</f>
        <v>0</v>
      </c>
      <c r="Q207" s="249">
        <v>0</v>
      </c>
      <c r="R207" s="249">
        <f>Q207*H207</f>
        <v>0</v>
      </c>
      <c r="S207" s="249">
        <v>0</v>
      </c>
      <c r="T207" s="250">
        <f>S207*H207</f>
        <v>0</v>
      </c>
      <c r="U207" s="187"/>
      <c r="V207" s="187"/>
      <c r="W207" s="187"/>
      <c r="X207" s="187"/>
      <c r="Y207" s="187"/>
      <c r="Z207" s="187"/>
      <c r="AA207" s="187"/>
      <c r="AB207" s="187"/>
      <c r="AC207" s="187"/>
      <c r="AD207" s="187"/>
      <c r="AE207" s="187"/>
      <c r="AR207" s="143" t="s">
        <v>207</v>
      </c>
      <c r="AT207" s="143" t="s">
        <v>116</v>
      </c>
      <c r="AU207" s="143" t="s">
        <v>76</v>
      </c>
      <c r="AY207" s="16" t="s">
        <v>113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6" t="s">
        <v>74</v>
      </c>
      <c r="BK207" s="144">
        <f>ROUND(I207*H207,2)</f>
        <v>0</v>
      </c>
      <c r="BL207" s="16" t="s">
        <v>207</v>
      </c>
      <c r="BM207" s="143" t="s">
        <v>843</v>
      </c>
    </row>
    <row r="208" spans="1:65" s="2" customFormat="1" ht="19.5">
      <c r="A208" s="187"/>
      <c r="B208" s="190"/>
      <c r="C208" s="192"/>
      <c r="D208" s="251" t="s">
        <v>123</v>
      </c>
      <c r="E208" s="192"/>
      <c r="F208" s="252" t="s">
        <v>676</v>
      </c>
      <c r="G208" s="192"/>
      <c r="H208" s="192"/>
      <c r="I208" s="147"/>
      <c r="J208" s="192"/>
      <c r="K208" s="192"/>
      <c r="L208" s="32"/>
      <c r="M208" s="253"/>
      <c r="N208" s="254"/>
      <c r="O208" s="248"/>
      <c r="P208" s="248"/>
      <c r="Q208" s="248"/>
      <c r="R208" s="248"/>
      <c r="S208" s="248"/>
      <c r="T208" s="255"/>
      <c r="U208" s="187"/>
      <c r="V208" s="187"/>
      <c r="W208" s="187"/>
      <c r="X208" s="187"/>
      <c r="Y208" s="187"/>
      <c r="Z208" s="187"/>
      <c r="AA208" s="187"/>
      <c r="AB208" s="187"/>
      <c r="AC208" s="187"/>
      <c r="AD208" s="187"/>
      <c r="AE208" s="187"/>
      <c r="AT208" s="16" t="s">
        <v>123</v>
      </c>
      <c r="AU208" s="16" t="s">
        <v>76</v>
      </c>
    </row>
    <row r="209" spans="1:65" s="2" customFormat="1">
      <c r="A209" s="187"/>
      <c r="B209" s="190"/>
      <c r="C209" s="192"/>
      <c r="D209" s="256" t="s">
        <v>125</v>
      </c>
      <c r="E209" s="192"/>
      <c r="F209" s="257" t="s">
        <v>677</v>
      </c>
      <c r="G209" s="192"/>
      <c r="H209" s="192"/>
      <c r="I209" s="147"/>
      <c r="J209" s="192"/>
      <c r="K209" s="192"/>
      <c r="L209" s="32"/>
      <c r="M209" s="253"/>
      <c r="N209" s="254"/>
      <c r="O209" s="248"/>
      <c r="P209" s="248"/>
      <c r="Q209" s="248"/>
      <c r="R209" s="248"/>
      <c r="S209" s="248"/>
      <c r="T209" s="255"/>
      <c r="U209" s="187"/>
      <c r="V209" s="187"/>
      <c r="W209" s="187"/>
      <c r="X209" s="187"/>
      <c r="Y209" s="187"/>
      <c r="Z209" s="187"/>
      <c r="AA209" s="187"/>
      <c r="AB209" s="187"/>
      <c r="AC209" s="187"/>
      <c r="AD209" s="187"/>
      <c r="AE209" s="187"/>
      <c r="AT209" s="16" t="s">
        <v>125</v>
      </c>
      <c r="AU209" s="16" t="s">
        <v>76</v>
      </c>
    </row>
    <row r="210" spans="1:65" s="2" customFormat="1" ht="16.5" customHeight="1">
      <c r="A210" s="187"/>
      <c r="B210" s="190"/>
      <c r="C210" s="285" t="s">
        <v>323</v>
      </c>
      <c r="D210" s="285" t="s">
        <v>381</v>
      </c>
      <c r="E210" s="286" t="s">
        <v>678</v>
      </c>
      <c r="F210" s="287" t="s">
        <v>679</v>
      </c>
      <c r="G210" s="288" t="s">
        <v>227</v>
      </c>
      <c r="H210" s="289">
        <v>2</v>
      </c>
      <c r="I210" s="165"/>
      <c r="J210" s="290">
        <f>ROUND(I210*H210,2)</f>
        <v>0</v>
      </c>
      <c r="K210" s="287" t="s">
        <v>120</v>
      </c>
      <c r="L210" s="167"/>
      <c r="M210" s="168" t="s">
        <v>3</v>
      </c>
      <c r="N210" s="291" t="s">
        <v>40</v>
      </c>
      <c r="O210" s="248"/>
      <c r="P210" s="249">
        <f>O210*H210</f>
        <v>0</v>
      </c>
      <c r="Q210" s="249">
        <v>1.1000000000000001E-3</v>
      </c>
      <c r="R210" s="249">
        <f>Q210*H210</f>
        <v>2.2000000000000001E-3</v>
      </c>
      <c r="S210" s="249">
        <v>0</v>
      </c>
      <c r="T210" s="250">
        <f>S210*H210</f>
        <v>0</v>
      </c>
      <c r="U210" s="187"/>
      <c r="V210" s="187"/>
      <c r="W210" s="187"/>
      <c r="X210" s="187"/>
      <c r="Y210" s="187"/>
      <c r="Z210" s="187"/>
      <c r="AA210" s="187"/>
      <c r="AB210" s="187"/>
      <c r="AC210" s="187"/>
      <c r="AD210" s="187"/>
      <c r="AE210" s="187"/>
      <c r="AR210" s="143" t="s">
        <v>323</v>
      </c>
      <c r="AT210" s="143" t="s">
        <v>381</v>
      </c>
      <c r="AU210" s="143" t="s">
        <v>76</v>
      </c>
      <c r="AY210" s="16" t="s">
        <v>113</v>
      </c>
      <c r="BE210" s="144">
        <f>IF(N210="základní",J210,0)</f>
        <v>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6" t="s">
        <v>74</v>
      </c>
      <c r="BK210" s="144">
        <f>ROUND(I210*H210,2)</f>
        <v>0</v>
      </c>
      <c r="BL210" s="16" t="s">
        <v>207</v>
      </c>
      <c r="BM210" s="143" t="s">
        <v>844</v>
      </c>
    </row>
    <row r="211" spans="1:65" s="2" customFormat="1">
      <c r="A211" s="187"/>
      <c r="B211" s="190"/>
      <c r="C211" s="192"/>
      <c r="D211" s="251" t="s">
        <v>123</v>
      </c>
      <c r="E211" s="192"/>
      <c r="F211" s="252" t="s">
        <v>679</v>
      </c>
      <c r="G211" s="192"/>
      <c r="H211" s="192"/>
      <c r="I211" s="147"/>
      <c r="J211" s="192"/>
      <c r="K211" s="192"/>
      <c r="L211" s="32"/>
      <c r="M211" s="253"/>
      <c r="N211" s="254"/>
      <c r="O211" s="248"/>
      <c r="P211" s="248"/>
      <c r="Q211" s="248"/>
      <c r="R211" s="248"/>
      <c r="S211" s="248"/>
      <c r="T211" s="255"/>
      <c r="U211" s="187"/>
      <c r="V211" s="187"/>
      <c r="W211" s="187"/>
      <c r="X211" s="187"/>
      <c r="Y211" s="187"/>
      <c r="Z211" s="187"/>
      <c r="AA211" s="187"/>
      <c r="AB211" s="187"/>
      <c r="AC211" s="187"/>
      <c r="AD211" s="187"/>
      <c r="AE211" s="187"/>
      <c r="AT211" s="16" t="s">
        <v>123</v>
      </c>
      <c r="AU211" s="16" t="s">
        <v>76</v>
      </c>
    </row>
    <row r="212" spans="1:65" s="2" customFormat="1" ht="16.5" customHeight="1">
      <c r="A212" s="187"/>
      <c r="B212" s="190"/>
      <c r="C212" s="285" t="s">
        <v>331</v>
      </c>
      <c r="D212" s="285" t="s">
        <v>381</v>
      </c>
      <c r="E212" s="286" t="s">
        <v>681</v>
      </c>
      <c r="F212" s="287" t="s">
        <v>682</v>
      </c>
      <c r="G212" s="288" t="s">
        <v>227</v>
      </c>
      <c r="H212" s="289">
        <v>2</v>
      </c>
      <c r="I212" s="165"/>
      <c r="J212" s="290">
        <f>ROUND(I212*H212,2)</f>
        <v>0</v>
      </c>
      <c r="K212" s="287" t="s">
        <v>120</v>
      </c>
      <c r="L212" s="167"/>
      <c r="M212" s="168" t="s">
        <v>3</v>
      </c>
      <c r="N212" s="291" t="s">
        <v>40</v>
      </c>
      <c r="O212" s="248"/>
      <c r="P212" s="249">
        <f>O212*H212</f>
        <v>0</v>
      </c>
      <c r="Q212" s="249">
        <v>1.2999999999999999E-3</v>
      </c>
      <c r="R212" s="249">
        <f>Q212*H212</f>
        <v>2.5999999999999999E-3</v>
      </c>
      <c r="S212" s="249">
        <v>0</v>
      </c>
      <c r="T212" s="250">
        <f>S212*H212</f>
        <v>0</v>
      </c>
      <c r="U212" s="187"/>
      <c r="V212" s="187"/>
      <c r="W212" s="187"/>
      <c r="X212" s="187"/>
      <c r="Y212" s="187"/>
      <c r="Z212" s="187"/>
      <c r="AA212" s="187"/>
      <c r="AB212" s="187"/>
      <c r="AC212" s="187"/>
      <c r="AD212" s="187"/>
      <c r="AE212" s="187"/>
      <c r="AR212" s="143" t="s">
        <v>323</v>
      </c>
      <c r="AT212" s="143" t="s">
        <v>381</v>
      </c>
      <c r="AU212" s="143" t="s">
        <v>76</v>
      </c>
      <c r="AY212" s="16" t="s">
        <v>113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6" t="s">
        <v>74</v>
      </c>
      <c r="BK212" s="144">
        <f>ROUND(I212*H212,2)</f>
        <v>0</v>
      </c>
      <c r="BL212" s="16" t="s">
        <v>207</v>
      </c>
      <c r="BM212" s="143" t="s">
        <v>845</v>
      </c>
    </row>
    <row r="213" spans="1:65" s="2" customFormat="1">
      <c r="A213" s="187"/>
      <c r="B213" s="190"/>
      <c r="C213" s="192"/>
      <c r="D213" s="251" t="s">
        <v>123</v>
      </c>
      <c r="E213" s="192"/>
      <c r="F213" s="252" t="s">
        <v>682</v>
      </c>
      <c r="G213" s="192"/>
      <c r="H213" s="192"/>
      <c r="I213" s="147"/>
      <c r="J213" s="192"/>
      <c r="K213" s="192"/>
      <c r="L213" s="32"/>
      <c r="M213" s="253"/>
      <c r="N213" s="254"/>
      <c r="O213" s="248"/>
      <c r="P213" s="248"/>
      <c r="Q213" s="248"/>
      <c r="R213" s="248"/>
      <c r="S213" s="248"/>
      <c r="T213" s="255"/>
      <c r="U213" s="187"/>
      <c r="V213" s="187"/>
      <c r="W213" s="187"/>
      <c r="X213" s="187"/>
      <c r="Y213" s="187"/>
      <c r="Z213" s="187"/>
      <c r="AA213" s="187"/>
      <c r="AB213" s="187"/>
      <c r="AC213" s="187"/>
      <c r="AD213" s="187"/>
      <c r="AE213" s="187"/>
      <c r="AT213" s="16" t="s">
        <v>123</v>
      </c>
      <c r="AU213" s="16" t="s">
        <v>76</v>
      </c>
    </row>
    <row r="214" spans="1:65" s="2" customFormat="1" ht="16.5" customHeight="1">
      <c r="A214" s="187"/>
      <c r="B214" s="190"/>
      <c r="C214" s="241" t="s">
        <v>338</v>
      </c>
      <c r="D214" s="241" t="s">
        <v>116</v>
      </c>
      <c r="E214" s="242" t="s">
        <v>363</v>
      </c>
      <c r="F214" s="243" t="s">
        <v>364</v>
      </c>
      <c r="G214" s="244" t="s">
        <v>227</v>
      </c>
      <c r="H214" s="245">
        <v>2</v>
      </c>
      <c r="I214" s="137"/>
      <c r="J214" s="246">
        <f>ROUND(I214*H214,2)</f>
        <v>0</v>
      </c>
      <c r="K214" s="243" t="s">
        <v>120</v>
      </c>
      <c r="L214" s="32"/>
      <c r="M214" s="139" t="s">
        <v>3</v>
      </c>
      <c r="N214" s="247" t="s">
        <v>40</v>
      </c>
      <c r="O214" s="248"/>
      <c r="P214" s="249">
        <f>O214*H214</f>
        <v>0</v>
      </c>
      <c r="Q214" s="249">
        <v>0</v>
      </c>
      <c r="R214" s="249">
        <f>Q214*H214</f>
        <v>0</v>
      </c>
      <c r="S214" s="249">
        <v>2.2499999999999998E-3</v>
      </c>
      <c r="T214" s="250">
        <f>S214*H214</f>
        <v>4.4999999999999997E-3</v>
      </c>
      <c r="U214" s="187"/>
      <c r="V214" s="187"/>
      <c r="W214" s="187"/>
      <c r="X214" s="187"/>
      <c r="Y214" s="187"/>
      <c r="Z214" s="187"/>
      <c r="AA214" s="187"/>
      <c r="AB214" s="187"/>
      <c r="AC214" s="187"/>
      <c r="AD214" s="187"/>
      <c r="AE214" s="187"/>
      <c r="AR214" s="143" t="s">
        <v>207</v>
      </c>
      <c r="AT214" s="143" t="s">
        <v>116</v>
      </c>
      <c r="AU214" s="143" t="s">
        <v>76</v>
      </c>
      <c r="AY214" s="16" t="s">
        <v>113</v>
      </c>
      <c r="BE214" s="144">
        <f>IF(N214="základní",J214,0)</f>
        <v>0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6" t="s">
        <v>74</v>
      </c>
      <c r="BK214" s="144">
        <f>ROUND(I214*H214,2)</f>
        <v>0</v>
      </c>
      <c r="BL214" s="16" t="s">
        <v>207</v>
      </c>
      <c r="BM214" s="143" t="s">
        <v>846</v>
      </c>
    </row>
    <row r="215" spans="1:65" s="2" customFormat="1">
      <c r="A215" s="187"/>
      <c r="B215" s="190"/>
      <c r="C215" s="192"/>
      <c r="D215" s="251" t="s">
        <v>123</v>
      </c>
      <c r="E215" s="192"/>
      <c r="F215" s="252" t="s">
        <v>366</v>
      </c>
      <c r="G215" s="192"/>
      <c r="H215" s="192"/>
      <c r="I215" s="147"/>
      <c r="J215" s="192"/>
      <c r="K215" s="192"/>
      <c r="L215" s="32"/>
      <c r="M215" s="253"/>
      <c r="N215" s="254"/>
      <c r="O215" s="248"/>
      <c r="P215" s="248"/>
      <c r="Q215" s="248"/>
      <c r="R215" s="248"/>
      <c r="S215" s="248"/>
      <c r="T215" s="255"/>
      <c r="U215" s="187"/>
      <c r="V215" s="187"/>
      <c r="W215" s="187"/>
      <c r="X215" s="187"/>
      <c r="Y215" s="187"/>
      <c r="Z215" s="187"/>
      <c r="AA215" s="187"/>
      <c r="AB215" s="187"/>
      <c r="AC215" s="187"/>
      <c r="AD215" s="187"/>
      <c r="AE215" s="187"/>
      <c r="AT215" s="16" t="s">
        <v>123</v>
      </c>
      <c r="AU215" s="16" t="s">
        <v>76</v>
      </c>
    </row>
    <row r="216" spans="1:65" s="2" customFormat="1">
      <c r="A216" s="187"/>
      <c r="B216" s="190"/>
      <c r="C216" s="192"/>
      <c r="D216" s="256" t="s">
        <v>125</v>
      </c>
      <c r="E216" s="192"/>
      <c r="F216" s="257" t="s">
        <v>367</v>
      </c>
      <c r="G216" s="192"/>
      <c r="H216" s="192"/>
      <c r="I216" s="147"/>
      <c r="J216" s="192"/>
      <c r="K216" s="192"/>
      <c r="L216" s="32"/>
      <c r="M216" s="253"/>
      <c r="N216" s="254"/>
      <c r="O216" s="248"/>
      <c r="P216" s="248"/>
      <c r="Q216" s="248"/>
      <c r="R216" s="248"/>
      <c r="S216" s="248"/>
      <c r="T216" s="255"/>
      <c r="U216" s="187"/>
      <c r="V216" s="187"/>
      <c r="W216" s="187"/>
      <c r="X216" s="187"/>
      <c r="Y216" s="187"/>
      <c r="Z216" s="187"/>
      <c r="AA216" s="187"/>
      <c r="AB216" s="187"/>
      <c r="AC216" s="187"/>
      <c r="AD216" s="187"/>
      <c r="AE216" s="187"/>
      <c r="AT216" s="16" t="s">
        <v>125</v>
      </c>
      <c r="AU216" s="16" t="s">
        <v>76</v>
      </c>
    </row>
    <row r="217" spans="1:65" s="2" customFormat="1" ht="21.75" customHeight="1">
      <c r="A217" s="187"/>
      <c r="B217" s="190"/>
      <c r="C217" s="241" t="s">
        <v>344</v>
      </c>
      <c r="D217" s="241" t="s">
        <v>116</v>
      </c>
      <c r="E217" s="242" t="s">
        <v>369</v>
      </c>
      <c r="F217" s="243" t="s">
        <v>370</v>
      </c>
      <c r="G217" s="244" t="s">
        <v>227</v>
      </c>
      <c r="H217" s="245">
        <v>2</v>
      </c>
      <c r="I217" s="137"/>
      <c r="J217" s="246">
        <f>ROUND(I217*H217,2)</f>
        <v>0</v>
      </c>
      <c r="K217" s="243" t="s">
        <v>120</v>
      </c>
      <c r="L217" s="32"/>
      <c r="M217" s="139" t="s">
        <v>3</v>
      </c>
      <c r="N217" s="247" t="s">
        <v>40</v>
      </c>
      <c r="O217" s="248"/>
      <c r="P217" s="249">
        <f>O217*H217</f>
        <v>0</v>
      </c>
      <c r="Q217" s="249">
        <v>0</v>
      </c>
      <c r="R217" s="249">
        <f>Q217*H217</f>
        <v>0</v>
      </c>
      <c r="S217" s="249">
        <v>5.1999999999999995E-4</v>
      </c>
      <c r="T217" s="250">
        <f>S217*H217</f>
        <v>1.0399999999999999E-3</v>
      </c>
      <c r="U217" s="187"/>
      <c r="V217" s="187"/>
      <c r="W217" s="187"/>
      <c r="X217" s="187"/>
      <c r="Y217" s="187"/>
      <c r="Z217" s="187"/>
      <c r="AA217" s="187"/>
      <c r="AB217" s="187"/>
      <c r="AC217" s="187"/>
      <c r="AD217" s="187"/>
      <c r="AE217" s="187"/>
      <c r="AR217" s="143" t="s">
        <v>207</v>
      </c>
      <c r="AT217" s="143" t="s">
        <v>116</v>
      </c>
      <c r="AU217" s="143" t="s">
        <v>76</v>
      </c>
      <c r="AY217" s="16" t="s">
        <v>113</v>
      </c>
      <c r="BE217" s="144">
        <f>IF(N217="základní",J217,0)</f>
        <v>0</v>
      </c>
      <c r="BF217" s="144">
        <f>IF(N217="snížená",J217,0)</f>
        <v>0</v>
      </c>
      <c r="BG217" s="144">
        <f>IF(N217="zákl. přenesená",J217,0)</f>
        <v>0</v>
      </c>
      <c r="BH217" s="144">
        <f>IF(N217="sníž. přenesená",J217,0)</f>
        <v>0</v>
      </c>
      <c r="BI217" s="144">
        <f>IF(N217="nulová",J217,0)</f>
        <v>0</v>
      </c>
      <c r="BJ217" s="16" t="s">
        <v>74</v>
      </c>
      <c r="BK217" s="144">
        <f>ROUND(I217*H217,2)</f>
        <v>0</v>
      </c>
      <c r="BL217" s="16" t="s">
        <v>207</v>
      </c>
      <c r="BM217" s="143" t="s">
        <v>847</v>
      </c>
    </row>
    <row r="218" spans="1:65" s="2" customFormat="1" ht="19.5">
      <c r="A218" s="187"/>
      <c r="B218" s="190"/>
      <c r="C218" s="192"/>
      <c r="D218" s="251" t="s">
        <v>123</v>
      </c>
      <c r="E218" s="192"/>
      <c r="F218" s="252" t="s">
        <v>372</v>
      </c>
      <c r="G218" s="192"/>
      <c r="H218" s="192"/>
      <c r="I218" s="147"/>
      <c r="J218" s="192"/>
      <c r="K218" s="192"/>
      <c r="L218" s="32"/>
      <c r="M218" s="253"/>
      <c r="N218" s="254"/>
      <c r="O218" s="248"/>
      <c r="P218" s="248"/>
      <c r="Q218" s="248"/>
      <c r="R218" s="248"/>
      <c r="S218" s="248"/>
      <c r="T218" s="255"/>
      <c r="U218" s="187"/>
      <c r="V218" s="187"/>
      <c r="W218" s="187"/>
      <c r="X218" s="187"/>
      <c r="Y218" s="187"/>
      <c r="Z218" s="187"/>
      <c r="AA218" s="187"/>
      <c r="AB218" s="187"/>
      <c r="AC218" s="187"/>
      <c r="AD218" s="187"/>
      <c r="AE218" s="187"/>
      <c r="AT218" s="16" t="s">
        <v>123</v>
      </c>
      <c r="AU218" s="16" t="s">
        <v>76</v>
      </c>
    </row>
    <row r="219" spans="1:65" s="2" customFormat="1">
      <c r="A219" s="187"/>
      <c r="B219" s="190"/>
      <c r="C219" s="192"/>
      <c r="D219" s="256" t="s">
        <v>125</v>
      </c>
      <c r="E219" s="192"/>
      <c r="F219" s="257" t="s">
        <v>373</v>
      </c>
      <c r="G219" s="192"/>
      <c r="H219" s="192"/>
      <c r="I219" s="147"/>
      <c r="J219" s="192"/>
      <c r="K219" s="192"/>
      <c r="L219" s="32"/>
      <c r="M219" s="253"/>
      <c r="N219" s="254"/>
      <c r="O219" s="248"/>
      <c r="P219" s="248"/>
      <c r="Q219" s="248"/>
      <c r="R219" s="248"/>
      <c r="S219" s="248"/>
      <c r="T219" s="255"/>
      <c r="U219" s="187"/>
      <c r="V219" s="187"/>
      <c r="W219" s="187"/>
      <c r="X219" s="187"/>
      <c r="Y219" s="187"/>
      <c r="Z219" s="187"/>
      <c r="AA219" s="187"/>
      <c r="AB219" s="187"/>
      <c r="AC219" s="187"/>
      <c r="AD219" s="187"/>
      <c r="AE219" s="187"/>
      <c r="AT219" s="16" t="s">
        <v>125</v>
      </c>
      <c r="AU219" s="16" t="s">
        <v>76</v>
      </c>
    </row>
    <row r="220" spans="1:65" s="2" customFormat="1" ht="24.2" customHeight="1">
      <c r="A220" s="187"/>
      <c r="B220" s="190"/>
      <c r="C220" s="241" t="s">
        <v>350</v>
      </c>
      <c r="D220" s="241" t="s">
        <v>116</v>
      </c>
      <c r="E220" s="242" t="s">
        <v>375</v>
      </c>
      <c r="F220" s="243" t="s">
        <v>376</v>
      </c>
      <c r="G220" s="244" t="s">
        <v>227</v>
      </c>
      <c r="H220" s="245">
        <v>2</v>
      </c>
      <c r="I220" s="137"/>
      <c r="J220" s="246">
        <f>ROUND(I220*H220,2)</f>
        <v>0</v>
      </c>
      <c r="K220" s="243" t="s">
        <v>120</v>
      </c>
      <c r="L220" s="32"/>
      <c r="M220" s="139" t="s">
        <v>3</v>
      </c>
      <c r="N220" s="247" t="s">
        <v>40</v>
      </c>
      <c r="O220" s="248"/>
      <c r="P220" s="249">
        <f>O220*H220</f>
        <v>0</v>
      </c>
      <c r="Q220" s="249">
        <v>1.3999999999999999E-4</v>
      </c>
      <c r="R220" s="249">
        <f>Q220*H220</f>
        <v>2.7999999999999998E-4</v>
      </c>
      <c r="S220" s="249">
        <v>0</v>
      </c>
      <c r="T220" s="250">
        <f>S220*H220</f>
        <v>0</v>
      </c>
      <c r="U220" s="187"/>
      <c r="V220" s="187"/>
      <c r="W220" s="187"/>
      <c r="X220" s="187"/>
      <c r="Y220" s="187"/>
      <c r="Z220" s="187"/>
      <c r="AA220" s="187"/>
      <c r="AB220" s="187"/>
      <c r="AC220" s="187"/>
      <c r="AD220" s="187"/>
      <c r="AE220" s="187"/>
      <c r="AR220" s="143" t="s">
        <v>207</v>
      </c>
      <c r="AT220" s="143" t="s">
        <v>116</v>
      </c>
      <c r="AU220" s="143" t="s">
        <v>76</v>
      </c>
      <c r="AY220" s="16" t="s">
        <v>113</v>
      </c>
      <c r="BE220" s="144">
        <f>IF(N220="základní",J220,0)</f>
        <v>0</v>
      </c>
      <c r="BF220" s="144">
        <f>IF(N220="snížená",J220,0)</f>
        <v>0</v>
      </c>
      <c r="BG220" s="144">
        <f>IF(N220="zákl. přenesená",J220,0)</f>
        <v>0</v>
      </c>
      <c r="BH220" s="144">
        <f>IF(N220="sníž. přenesená",J220,0)</f>
        <v>0</v>
      </c>
      <c r="BI220" s="144">
        <f>IF(N220="nulová",J220,0)</f>
        <v>0</v>
      </c>
      <c r="BJ220" s="16" t="s">
        <v>74</v>
      </c>
      <c r="BK220" s="144">
        <f>ROUND(I220*H220,2)</f>
        <v>0</v>
      </c>
      <c r="BL220" s="16" t="s">
        <v>207</v>
      </c>
      <c r="BM220" s="143" t="s">
        <v>848</v>
      </c>
    </row>
    <row r="221" spans="1:65" s="2" customFormat="1" ht="19.5">
      <c r="A221" s="187"/>
      <c r="B221" s="190"/>
      <c r="C221" s="192"/>
      <c r="D221" s="251" t="s">
        <v>123</v>
      </c>
      <c r="E221" s="192"/>
      <c r="F221" s="252" t="s">
        <v>378</v>
      </c>
      <c r="G221" s="192"/>
      <c r="H221" s="192"/>
      <c r="I221" s="147"/>
      <c r="J221" s="192"/>
      <c r="K221" s="192"/>
      <c r="L221" s="32"/>
      <c r="M221" s="253"/>
      <c r="N221" s="254"/>
      <c r="O221" s="248"/>
      <c r="P221" s="248"/>
      <c r="Q221" s="248"/>
      <c r="R221" s="248"/>
      <c r="S221" s="248"/>
      <c r="T221" s="255"/>
      <c r="U221" s="187"/>
      <c r="V221" s="187"/>
      <c r="W221" s="187"/>
      <c r="X221" s="187"/>
      <c r="Y221" s="187"/>
      <c r="Z221" s="187"/>
      <c r="AA221" s="187"/>
      <c r="AB221" s="187"/>
      <c r="AC221" s="187"/>
      <c r="AD221" s="187"/>
      <c r="AE221" s="187"/>
      <c r="AT221" s="16" t="s">
        <v>123</v>
      </c>
      <c r="AU221" s="16" t="s">
        <v>76</v>
      </c>
    </row>
    <row r="222" spans="1:65" s="2" customFormat="1">
      <c r="A222" s="187"/>
      <c r="B222" s="190"/>
      <c r="C222" s="192"/>
      <c r="D222" s="256" t="s">
        <v>125</v>
      </c>
      <c r="E222" s="192"/>
      <c r="F222" s="257" t="s">
        <v>379</v>
      </c>
      <c r="G222" s="192"/>
      <c r="H222" s="192"/>
      <c r="I222" s="147"/>
      <c r="J222" s="192"/>
      <c r="K222" s="192"/>
      <c r="L222" s="32"/>
      <c r="M222" s="253"/>
      <c r="N222" s="254"/>
      <c r="O222" s="248"/>
      <c r="P222" s="248"/>
      <c r="Q222" s="248"/>
      <c r="R222" s="248"/>
      <c r="S222" s="248"/>
      <c r="T222" s="255"/>
      <c r="U222" s="187"/>
      <c r="V222" s="187"/>
      <c r="W222" s="187"/>
      <c r="X222" s="187"/>
      <c r="Y222" s="187"/>
      <c r="Z222" s="187"/>
      <c r="AA222" s="187"/>
      <c r="AB222" s="187"/>
      <c r="AC222" s="187"/>
      <c r="AD222" s="187"/>
      <c r="AE222" s="187"/>
      <c r="AT222" s="16" t="s">
        <v>125</v>
      </c>
      <c r="AU222" s="16" t="s">
        <v>76</v>
      </c>
    </row>
    <row r="223" spans="1:65" s="2" customFormat="1" ht="16.5" customHeight="1">
      <c r="A223" s="187"/>
      <c r="B223" s="190"/>
      <c r="C223" s="285" t="s">
        <v>356</v>
      </c>
      <c r="D223" s="285" t="s">
        <v>381</v>
      </c>
      <c r="E223" s="286" t="s">
        <v>382</v>
      </c>
      <c r="F223" s="287" t="s">
        <v>383</v>
      </c>
      <c r="G223" s="288" t="s">
        <v>227</v>
      </c>
      <c r="H223" s="289">
        <v>2</v>
      </c>
      <c r="I223" s="165"/>
      <c r="J223" s="290">
        <f>ROUND(I223*H223,2)</f>
        <v>0</v>
      </c>
      <c r="K223" s="287" t="s">
        <v>120</v>
      </c>
      <c r="L223" s="167"/>
      <c r="M223" s="168" t="s">
        <v>3</v>
      </c>
      <c r="N223" s="291" t="s">
        <v>40</v>
      </c>
      <c r="O223" s="248"/>
      <c r="P223" s="249">
        <f>O223*H223</f>
        <v>0</v>
      </c>
      <c r="Q223" s="249">
        <v>1.8E-3</v>
      </c>
      <c r="R223" s="249">
        <f>Q223*H223</f>
        <v>3.5999999999999999E-3</v>
      </c>
      <c r="S223" s="249">
        <v>0</v>
      </c>
      <c r="T223" s="250">
        <f>S223*H223</f>
        <v>0</v>
      </c>
      <c r="U223" s="187"/>
      <c r="V223" s="187"/>
      <c r="W223" s="187"/>
      <c r="X223" s="187"/>
      <c r="Y223" s="187"/>
      <c r="Z223" s="187"/>
      <c r="AA223" s="187"/>
      <c r="AB223" s="187"/>
      <c r="AC223" s="187"/>
      <c r="AD223" s="187"/>
      <c r="AE223" s="187"/>
      <c r="AR223" s="143" t="s">
        <v>323</v>
      </c>
      <c r="AT223" s="143" t="s">
        <v>381</v>
      </c>
      <c r="AU223" s="143" t="s">
        <v>76</v>
      </c>
      <c r="AY223" s="16" t="s">
        <v>113</v>
      </c>
      <c r="BE223" s="144">
        <f>IF(N223="základní",J223,0)</f>
        <v>0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6" t="s">
        <v>74</v>
      </c>
      <c r="BK223" s="144">
        <f>ROUND(I223*H223,2)</f>
        <v>0</v>
      </c>
      <c r="BL223" s="16" t="s">
        <v>207</v>
      </c>
      <c r="BM223" s="143" t="s">
        <v>849</v>
      </c>
    </row>
    <row r="224" spans="1:65" s="2" customFormat="1">
      <c r="A224" s="187"/>
      <c r="B224" s="190"/>
      <c r="C224" s="192"/>
      <c r="D224" s="251" t="s">
        <v>123</v>
      </c>
      <c r="E224" s="192"/>
      <c r="F224" s="252" t="s">
        <v>383</v>
      </c>
      <c r="G224" s="192"/>
      <c r="H224" s="192"/>
      <c r="I224" s="147"/>
      <c r="J224" s="192"/>
      <c r="K224" s="192"/>
      <c r="L224" s="32"/>
      <c r="M224" s="253"/>
      <c r="N224" s="254"/>
      <c r="O224" s="248"/>
      <c r="P224" s="248"/>
      <c r="Q224" s="248"/>
      <c r="R224" s="248"/>
      <c r="S224" s="248"/>
      <c r="T224" s="255"/>
      <c r="U224" s="187"/>
      <c r="V224" s="187"/>
      <c r="W224" s="187"/>
      <c r="X224" s="187"/>
      <c r="Y224" s="187"/>
      <c r="Z224" s="187"/>
      <c r="AA224" s="187"/>
      <c r="AB224" s="187"/>
      <c r="AC224" s="187"/>
      <c r="AD224" s="187"/>
      <c r="AE224" s="187"/>
      <c r="AT224" s="16" t="s">
        <v>123</v>
      </c>
      <c r="AU224" s="16" t="s">
        <v>76</v>
      </c>
    </row>
    <row r="225" spans="1:65" s="2" customFormat="1" ht="24.2" customHeight="1">
      <c r="A225" s="187"/>
      <c r="B225" s="190"/>
      <c r="C225" s="241" t="s">
        <v>655</v>
      </c>
      <c r="D225" s="241" t="s">
        <v>116</v>
      </c>
      <c r="E225" s="242" t="s">
        <v>392</v>
      </c>
      <c r="F225" s="243" t="s">
        <v>393</v>
      </c>
      <c r="G225" s="244" t="s">
        <v>172</v>
      </c>
      <c r="H225" s="245">
        <v>8.9999999999999993E-3</v>
      </c>
      <c r="I225" s="137"/>
      <c r="J225" s="246">
        <f>ROUND(I225*H225,2)</f>
        <v>0</v>
      </c>
      <c r="K225" s="243" t="s">
        <v>120</v>
      </c>
      <c r="L225" s="32"/>
      <c r="M225" s="139" t="s">
        <v>3</v>
      </c>
      <c r="N225" s="247" t="s">
        <v>40</v>
      </c>
      <c r="O225" s="248"/>
      <c r="P225" s="249">
        <f>O225*H225</f>
        <v>0</v>
      </c>
      <c r="Q225" s="249">
        <v>0</v>
      </c>
      <c r="R225" s="249">
        <f>Q225*H225</f>
        <v>0</v>
      </c>
      <c r="S225" s="249">
        <v>0</v>
      </c>
      <c r="T225" s="250">
        <f>S225*H225</f>
        <v>0</v>
      </c>
      <c r="U225" s="187"/>
      <c r="V225" s="187"/>
      <c r="W225" s="187"/>
      <c r="X225" s="187"/>
      <c r="Y225" s="187"/>
      <c r="Z225" s="187"/>
      <c r="AA225" s="187"/>
      <c r="AB225" s="187"/>
      <c r="AC225" s="187"/>
      <c r="AD225" s="187"/>
      <c r="AE225" s="187"/>
      <c r="AR225" s="143" t="s">
        <v>207</v>
      </c>
      <c r="AT225" s="143" t="s">
        <v>116</v>
      </c>
      <c r="AU225" s="143" t="s">
        <v>76</v>
      </c>
      <c r="AY225" s="16" t="s">
        <v>113</v>
      </c>
      <c r="BE225" s="144">
        <f>IF(N225="základní",J225,0)</f>
        <v>0</v>
      </c>
      <c r="BF225" s="144">
        <f>IF(N225="snížená",J225,0)</f>
        <v>0</v>
      </c>
      <c r="BG225" s="144">
        <f>IF(N225="zákl. přenesená",J225,0)</f>
        <v>0</v>
      </c>
      <c r="BH225" s="144">
        <f>IF(N225="sníž. přenesená",J225,0)</f>
        <v>0</v>
      </c>
      <c r="BI225" s="144">
        <f>IF(N225="nulová",J225,0)</f>
        <v>0</v>
      </c>
      <c r="BJ225" s="16" t="s">
        <v>74</v>
      </c>
      <c r="BK225" s="144">
        <f>ROUND(I225*H225,2)</f>
        <v>0</v>
      </c>
      <c r="BL225" s="16" t="s">
        <v>207</v>
      </c>
      <c r="BM225" s="143" t="s">
        <v>850</v>
      </c>
    </row>
    <row r="226" spans="1:65" s="2" customFormat="1" ht="29.25">
      <c r="A226" s="187"/>
      <c r="B226" s="190"/>
      <c r="C226" s="192"/>
      <c r="D226" s="251" t="s">
        <v>123</v>
      </c>
      <c r="E226" s="192"/>
      <c r="F226" s="252" t="s">
        <v>395</v>
      </c>
      <c r="G226" s="192"/>
      <c r="H226" s="192"/>
      <c r="I226" s="147"/>
      <c r="J226" s="192"/>
      <c r="K226" s="192"/>
      <c r="L226" s="32"/>
      <c r="M226" s="253"/>
      <c r="N226" s="254"/>
      <c r="O226" s="248"/>
      <c r="P226" s="248"/>
      <c r="Q226" s="248"/>
      <c r="R226" s="248"/>
      <c r="S226" s="248"/>
      <c r="T226" s="255"/>
      <c r="U226" s="187"/>
      <c r="V226" s="187"/>
      <c r="W226" s="187"/>
      <c r="X226" s="187"/>
      <c r="Y226" s="187"/>
      <c r="Z226" s="187"/>
      <c r="AA226" s="187"/>
      <c r="AB226" s="187"/>
      <c r="AC226" s="187"/>
      <c r="AD226" s="187"/>
      <c r="AE226" s="187"/>
      <c r="AT226" s="16" t="s">
        <v>123</v>
      </c>
      <c r="AU226" s="16" t="s">
        <v>76</v>
      </c>
    </row>
    <row r="227" spans="1:65" s="2" customFormat="1">
      <c r="A227" s="187"/>
      <c r="B227" s="190"/>
      <c r="C227" s="192"/>
      <c r="D227" s="256" t="s">
        <v>125</v>
      </c>
      <c r="E227" s="192"/>
      <c r="F227" s="257" t="s">
        <v>396</v>
      </c>
      <c r="G227" s="192"/>
      <c r="H227" s="192"/>
      <c r="I227" s="147"/>
      <c r="J227" s="192"/>
      <c r="K227" s="192"/>
      <c r="L227" s="32"/>
      <c r="M227" s="253"/>
      <c r="N227" s="254"/>
      <c r="O227" s="248"/>
      <c r="P227" s="248"/>
      <c r="Q227" s="248"/>
      <c r="R227" s="248"/>
      <c r="S227" s="248"/>
      <c r="T227" s="255"/>
      <c r="U227" s="187"/>
      <c r="V227" s="187"/>
      <c r="W227" s="187"/>
      <c r="X227" s="187"/>
      <c r="Y227" s="187"/>
      <c r="Z227" s="187"/>
      <c r="AA227" s="187"/>
      <c r="AB227" s="187"/>
      <c r="AC227" s="187"/>
      <c r="AD227" s="187"/>
      <c r="AE227" s="187"/>
      <c r="AT227" s="16" t="s">
        <v>125</v>
      </c>
      <c r="AU227" s="16" t="s">
        <v>76</v>
      </c>
    </row>
    <row r="228" spans="1:65" s="2" customFormat="1" ht="33" customHeight="1">
      <c r="A228" s="187"/>
      <c r="B228" s="190"/>
      <c r="C228" s="241" t="s">
        <v>704</v>
      </c>
      <c r="D228" s="241" t="s">
        <v>116</v>
      </c>
      <c r="E228" s="242" t="s">
        <v>398</v>
      </c>
      <c r="F228" s="243" t="s">
        <v>399</v>
      </c>
      <c r="G228" s="244" t="s">
        <v>172</v>
      </c>
      <c r="H228" s="245">
        <v>8.9999999999999993E-3</v>
      </c>
      <c r="I228" s="137"/>
      <c r="J228" s="246">
        <f>ROUND(I228*H228,2)</f>
        <v>0</v>
      </c>
      <c r="K228" s="243" t="s">
        <v>120</v>
      </c>
      <c r="L228" s="32"/>
      <c r="M228" s="139" t="s">
        <v>3</v>
      </c>
      <c r="N228" s="247" t="s">
        <v>40</v>
      </c>
      <c r="O228" s="248"/>
      <c r="P228" s="249">
        <f>O228*H228</f>
        <v>0</v>
      </c>
      <c r="Q228" s="249">
        <v>0</v>
      </c>
      <c r="R228" s="249">
        <f>Q228*H228</f>
        <v>0</v>
      </c>
      <c r="S228" s="249">
        <v>0</v>
      </c>
      <c r="T228" s="250">
        <f>S228*H228</f>
        <v>0</v>
      </c>
      <c r="U228" s="187"/>
      <c r="V228" s="187"/>
      <c r="W228" s="187"/>
      <c r="X228" s="187"/>
      <c r="Y228" s="187"/>
      <c r="Z228" s="187"/>
      <c r="AA228" s="187"/>
      <c r="AB228" s="187"/>
      <c r="AC228" s="187"/>
      <c r="AD228" s="187"/>
      <c r="AE228" s="187"/>
      <c r="AR228" s="143" t="s">
        <v>207</v>
      </c>
      <c r="AT228" s="143" t="s">
        <v>116</v>
      </c>
      <c r="AU228" s="143" t="s">
        <v>76</v>
      </c>
      <c r="AY228" s="16" t="s">
        <v>113</v>
      </c>
      <c r="BE228" s="144">
        <f>IF(N228="základní",J228,0)</f>
        <v>0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6" t="s">
        <v>74</v>
      </c>
      <c r="BK228" s="144">
        <f>ROUND(I228*H228,2)</f>
        <v>0</v>
      </c>
      <c r="BL228" s="16" t="s">
        <v>207</v>
      </c>
      <c r="BM228" s="143" t="s">
        <v>851</v>
      </c>
    </row>
    <row r="229" spans="1:65" s="2" customFormat="1" ht="48.75">
      <c r="A229" s="187"/>
      <c r="B229" s="190"/>
      <c r="C229" s="192"/>
      <c r="D229" s="251" t="s">
        <v>123</v>
      </c>
      <c r="E229" s="192"/>
      <c r="F229" s="252" t="s">
        <v>401</v>
      </c>
      <c r="G229" s="192"/>
      <c r="H229" s="192"/>
      <c r="I229" s="147"/>
      <c r="J229" s="192"/>
      <c r="K229" s="192"/>
      <c r="L229" s="32"/>
      <c r="M229" s="253"/>
      <c r="N229" s="254"/>
      <c r="O229" s="248"/>
      <c r="P229" s="248"/>
      <c r="Q229" s="248"/>
      <c r="R229" s="248"/>
      <c r="S229" s="248"/>
      <c r="T229" s="255"/>
      <c r="U229" s="187"/>
      <c r="V229" s="187"/>
      <c r="W229" s="187"/>
      <c r="X229" s="187"/>
      <c r="Y229" s="187"/>
      <c r="Z229" s="187"/>
      <c r="AA229" s="187"/>
      <c r="AB229" s="187"/>
      <c r="AC229" s="187"/>
      <c r="AD229" s="187"/>
      <c r="AE229" s="187"/>
      <c r="AT229" s="16" t="s">
        <v>123</v>
      </c>
      <c r="AU229" s="16" t="s">
        <v>76</v>
      </c>
    </row>
    <row r="230" spans="1:65" s="2" customFormat="1">
      <c r="A230" s="187"/>
      <c r="B230" s="190"/>
      <c r="C230" s="192"/>
      <c r="D230" s="256" t="s">
        <v>125</v>
      </c>
      <c r="E230" s="192"/>
      <c r="F230" s="257" t="s">
        <v>402</v>
      </c>
      <c r="G230" s="192"/>
      <c r="H230" s="192"/>
      <c r="I230" s="147"/>
      <c r="J230" s="192"/>
      <c r="K230" s="192"/>
      <c r="L230" s="32"/>
      <c r="M230" s="253"/>
      <c r="N230" s="254"/>
      <c r="O230" s="248"/>
      <c r="P230" s="248"/>
      <c r="Q230" s="248"/>
      <c r="R230" s="248"/>
      <c r="S230" s="248"/>
      <c r="T230" s="255"/>
      <c r="U230" s="187"/>
      <c r="V230" s="187"/>
      <c r="W230" s="187"/>
      <c r="X230" s="187"/>
      <c r="Y230" s="187"/>
      <c r="Z230" s="187"/>
      <c r="AA230" s="187"/>
      <c r="AB230" s="187"/>
      <c r="AC230" s="187"/>
      <c r="AD230" s="187"/>
      <c r="AE230" s="187"/>
      <c r="AT230" s="16" t="s">
        <v>125</v>
      </c>
      <c r="AU230" s="16" t="s">
        <v>76</v>
      </c>
    </row>
    <row r="231" spans="1:65" s="12" customFormat="1" ht="22.9" customHeight="1">
      <c r="B231" s="230"/>
      <c r="C231" s="231"/>
      <c r="D231" s="232" t="s">
        <v>68</v>
      </c>
      <c r="E231" s="239" t="s">
        <v>403</v>
      </c>
      <c r="F231" s="239" t="s">
        <v>404</v>
      </c>
      <c r="G231" s="231"/>
      <c r="H231" s="231"/>
      <c r="I231" s="121"/>
      <c r="J231" s="240">
        <f>BK231</f>
        <v>0</v>
      </c>
      <c r="K231" s="231"/>
      <c r="L231" s="118"/>
      <c r="M231" s="235"/>
      <c r="N231" s="236"/>
      <c r="O231" s="236"/>
      <c r="P231" s="237">
        <f>SUM(P232:P235)</f>
        <v>0</v>
      </c>
      <c r="Q231" s="236"/>
      <c r="R231" s="237">
        <f>SUM(R232:R235)</f>
        <v>0</v>
      </c>
      <c r="S231" s="236"/>
      <c r="T231" s="238">
        <f>SUM(T232:T235)</f>
        <v>0</v>
      </c>
      <c r="AR231" s="119" t="s">
        <v>76</v>
      </c>
      <c r="AT231" s="127" t="s">
        <v>68</v>
      </c>
      <c r="AU231" s="127" t="s">
        <v>74</v>
      </c>
      <c r="AY231" s="119" t="s">
        <v>113</v>
      </c>
      <c r="BK231" s="128">
        <f>SUM(BK232:BK235)</f>
        <v>0</v>
      </c>
    </row>
    <row r="232" spans="1:65" s="2" customFormat="1" ht="16.5" customHeight="1">
      <c r="A232" s="187"/>
      <c r="B232" s="190"/>
      <c r="C232" s="241" t="s">
        <v>362</v>
      </c>
      <c r="D232" s="241" t="s">
        <v>116</v>
      </c>
      <c r="E232" s="242" t="s">
        <v>406</v>
      </c>
      <c r="F232" s="243" t="s">
        <v>407</v>
      </c>
      <c r="G232" s="244" t="s">
        <v>408</v>
      </c>
      <c r="H232" s="245">
        <v>1</v>
      </c>
      <c r="I232" s="137"/>
      <c r="J232" s="246">
        <f>ROUND(I232*H232,2)</f>
        <v>0</v>
      </c>
      <c r="K232" s="243" t="s">
        <v>3</v>
      </c>
      <c r="L232" s="32"/>
      <c r="M232" s="139" t="s">
        <v>3</v>
      </c>
      <c r="N232" s="247" t="s">
        <v>40</v>
      </c>
      <c r="O232" s="248"/>
      <c r="P232" s="249">
        <f>O232*H232</f>
        <v>0</v>
      </c>
      <c r="Q232" s="249">
        <v>0</v>
      </c>
      <c r="R232" s="249">
        <f>Q232*H232</f>
        <v>0</v>
      </c>
      <c r="S232" s="249">
        <v>0</v>
      </c>
      <c r="T232" s="250">
        <f>S232*H232</f>
        <v>0</v>
      </c>
      <c r="U232" s="187"/>
      <c r="V232" s="187"/>
      <c r="W232" s="187"/>
      <c r="X232" s="187"/>
      <c r="Y232" s="187"/>
      <c r="Z232" s="187"/>
      <c r="AA232" s="187"/>
      <c r="AB232" s="187"/>
      <c r="AC232" s="187"/>
      <c r="AD232" s="187"/>
      <c r="AE232" s="187"/>
      <c r="AR232" s="143" t="s">
        <v>207</v>
      </c>
      <c r="AT232" s="143" t="s">
        <v>116</v>
      </c>
      <c r="AU232" s="143" t="s">
        <v>76</v>
      </c>
      <c r="AY232" s="16" t="s">
        <v>113</v>
      </c>
      <c r="BE232" s="144">
        <f>IF(N232="základní",J232,0)</f>
        <v>0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6" t="s">
        <v>74</v>
      </c>
      <c r="BK232" s="144">
        <f>ROUND(I232*H232,2)</f>
        <v>0</v>
      </c>
      <c r="BL232" s="16" t="s">
        <v>207</v>
      </c>
      <c r="BM232" s="143" t="s">
        <v>852</v>
      </c>
    </row>
    <row r="233" spans="1:65" s="2" customFormat="1">
      <c r="A233" s="187"/>
      <c r="B233" s="190"/>
      <c r="C233" s="192"/>
      <c r="D233" s="251" t="s">
        <v>123</v>
      </c>
      <c r="E233" s="192"/>
      <c r="F233" s="252" t="s">
        <v>407</v>
      </c>
      <c r="G233" s="192"/>
      <c r="H233" s="192"/>
      <c r="I233" s="147"/>
      <c r="J233" s="192"/>
      <c r="K233" s="192"/>
      <c r="L233" s="32"/>
      <c r="M233" s="253"/>
      <c r="N233" s="254"/>
      <c r="O233" s="248"/>
      <c r="P233" s="248"/>
      <c r="Q233" s="248"/>
      <c r="R233" s="248"/>
      <c r="S233" s="248"/>
      <c r="T233" s="255"/>
      <c r="U233" s="187"/>
      <c r="V233" s="187"/>
      <c r="W233" s="187"/>
      <c r="X233" s="187"/>
      <c r="Y233" s="187"/>
      <c r="Z233" s="187"/>
      <c r="AA233" s="187"/>
      <c r="AB233" s="187"/>
      <c r="AC233" s="187"/>
      <c r="AD233" s="187"/>
      <c r="AE233" s="187"/>
      <c r="AT233" s="16" t="s">
        <v>123</v>
      </c>
      <c r="AU233" s="16" t="s">
        <v>76</v>
      </c>
    </row>
    <row r="234" spans="1:65" s="2" customFormat="1" ht="24.2" customHeight="1">
      <c r="A234" s="187"/>
      <c r="B234" s="190"/>
      <c r="C234" s="241" t="s">
        <v>368</v>
      </c>
      <c r="D234" s="241" t="s">
        <v>116</v>
      </c>
      <c r="E234" s="242" t="s">
        <v>411</v>
      </c>
      <c r="F234" s="243" t="s">
        <v>412</v>
      </c>
      <c r="G234" s="244" t="s">
        <v>227</v>
      </c>
      <c r="H234" s="245">
        <v>2</v>
      </c>
      <c r="I234" s="137"/>
      <c r="J234" s="246">
        <f>ROUND(I234*H234,2)</f>
        <v>0</v>
      </c>
      <c r="K234" s="243" t="s">
        <v>3</v>
      </c>
      <c r="L234" s="32"/>
      <c r="M234" s="139" t="s">
        <v>3</v>
      </c>
      <c r="N234" s="247" t="s">
        <v>40</v>
      </c>
      <c r="O234" s="248"/>
      <c r="P234" s="249">
        <f>O234*H234</f>
        <v>0</v>
      </c>
      <c r="Q234" s="249">
        <v>0</v>
      </c>
      <c r="R234" s="249">
        <f>Q234*H234</f>
        <v>0</v>
      </c>
      <c r="S234" s="249">
        <v>0</v>
      </c>
      <c r="T234" s="250">
        <f>S234*H234</f>
        <v>0</v>
      </c>
      <c r="U234" s="187"/>
      <c r="V234" s="187"/>
      <c r="W234" s="187"/>
      <c r="X234" s="187"/>
      <c r="Y234" s="187"/>
      <c r="Z234" s="187"/>
      <c r="AA234" s="187"/>
      <c r="AB234" s="187"/>
      <c r="AC234" s="187"/>
      <c r="AD234" s="187"/>
      <c r="AE234" s="187"/>
      <c r="AR234" s="143" t="s">
        <v>207</v>
      </c>
      <c r="AT234" s="143" t="s">
        <v>116</v>
      </c>
      <c r="AU234" s="143" t="s">
        <v>76</v>
      </c>
      <c r="AY234" s="16" t="s">
        <v>113</v>
      </c>
      <c r="BE234" s="144">
        <f>IF(N234="základní",J234,0)</f>
        <v>0</v>
      </c>
      <c r="BF234" s="144">
        <f>IF(N234="snížená",J234,0)</f>
        <v>0</v>
      </c>
      <c r="BG234" s="144">
        <f>IF(N234="zákl. přenesená",J234,0)</f>
        <v>0</v>
      </c>
      <c r="BH234" s="144">
        <f>IF(N234="sníž. přenesená",J234,0)</f>
        <v>0</v>
      </c>
      <c r="BI234" s="144">
        <f>IF(N234="nulová",J234,0)</f>
        <v>0</v>
      </c>
      <c r="BJ234" s="16" t="s">
        <v>74</v>
      </c>
      <c r="BK234" s="144">
        <f>ROUND(I234*H234,2)</f>
        <v>0</v>
      </c>
      <c r="BL234" s="16" t="s">
        <v>207</v>
      </c>
      <c r="BM234" s="143" t="s">
        <v>853</v>
      </c>
    </row>
    <row r="235" spans="1:65" s="2" customFormat="1" ht="19.5">
      <c r="A235" s="187"/>
      <c r="B235" s="190"/>
      <c r="C235" s="192"/>
      <c r="D235" s="251" t="s">
        <v>123</v>
      </c>
      <c r="E235" s="192"/>
      <c r="F235" s="252" t="s">
        <v>412</v>
      </c>
      <c r="G235" s="192"/>
      <c r="H235" s="192"/>
      <c r="I235" s="147"/>
      <c r="J235" s="192"/>
      <c r="K235" s="192"/>
      <c r="L235" s="32"/>
      <c r="M235" s="253"/>
      <c r="N235" s="254"/>
      <c r="O235" s="248"/>
      <c r="P235" s="248"/>
      <c r="Q235" s="248"/>
      <c r="R235" s="248"/>
      <c r="S235" s="248"/>
      <c r="T235" s="255"/>
      <c r="U235" s="187"/>
      <c r="V235" s="187"/>
      <c r="W235" s="187"/>
      <c r="X235" s="187"/>
      <c r="Y235" s="187"/>
      <c r="Z235" s="187"/>
      <c r="AA235" s="187"/>
      <c r="AB235" s="187"/>
      <c r="AC235" s="187"/>
      <c r="AD235" s="187"/>
      <c r="AE235" s="187"/>
      <c r="AT235" s="16" t="s">
        <v>123</v>
      </c>
      <c r="AU235" s="16" t="s">
        <v>76</v>
      </c>
    </row>
    <row r="236" spans="1:65" s="12" customFormat="1" ht="22.9" customHeight="1">
      <c r="B236" s="230"/>
      <c r="C236" s="231"/>
      <c r="D236" s="232" t="s">
        <v>68</v>
      </c>
      <c r="E236" s="239" t="s">
        <v>414</v>
      </c>
      <c r="F236" s="239" t="s">
        <v>415</v>
      </c>
      <c r="G236" s="231"/>
      <c r="H236" s="231"/>
      <c r="I236" s="121"/>
      <c r="J236" s="240">
        <f>BK236</f>
        <v>0</v>
      </c>
      <c r="K236" s="231"/>
      <c r="L236" s="118"/>
      <c r="M236" s="235"/>
      <c r="N236" s="236"/>
      <c r="O236" s="236"/>
      <c r="P236" s="237">
        <f>SUM(P237:P250)</f>
        <v>0</v>
      </c>
      <c r="Q236" s="236"/>
      <c r="R236" s="237">
        <f>SUM(R237:R250)</f>
        <v>1.1000000000000001E-3</v>
      </c>
      <c r="S236" s="236"/>
      <c r="T236" s="238">
        <f>SUM(T237:T250)</f>
        <v>5.0000000000000002E-5</v>
      </c>
      <c r="AR236" s="119" t="s">
        <v>76</v>
      </c>
      <c r="AT236" s="127" t="s">
        <v>68</v>
      </c>
      <c r="AU236" s="127" t="s">
        <v>74</v>
      </c>
      <c r="AY236" s="119" t="s">
        <v>113</v>
      </c>
      <c r="BK236" s="128">
        <f>SUM(BK237:BK250)</f>
        <v>0</v>
      </c>
    </row>
    <row r="237" spans="1:65" s="2" customFormat="1" ht="16.5" customHeight="1">
      <c r="A237" s="187"/>
      <c r="B237" s="190"/>
      <c r="C237" s="241" t="s">
        <v>374</v>
      </c>
      <c r="D237" s="241" t="s">
        <v>116</v>
      </c>
      <c r="E237" s="242" t="s">
        <v>417</v>
      </c>
      <c r="F237" s="243" t="s">
        <v>418</v>
      </c>
      <c r="G237" s="244" t="s">
        <v>227</v>
      </c>
      <c r="H237" s="245">
        <v>1</v>
      </c>
      <c r="I237" s="137"/>
      <c r="J237" s="246">
        <f>ROUND(I237*H237,2)</f>
        <v>0</v>
      </c>
      <c r="K237" s="243" t="s">
        <v>120</v>
      </c>
      <c r="L237" s="32"/>
      <c r="M237" s="139" t="s">
        <v>3</v>
      </c>
      <c r="N237" s="247" t="s">
        <v>40</v>
      </c>
      <c r="O237" s="248"/>
      <c r="P237" s="249">
        <f>O237*H237</f>
        <v>0</v>
      </c>
      <c r="Q237" s="249">
        <v>0</v>
      </c>
      <c r="R237" s="249">
        <f>Q237*H237</f>
        <v>0</v>
      </c>
      <c r="S237" s="249">
        <v>0</v>
      </c>
      <c r="T237" s="250">
        <f>S237*H237</f>
        <v>0</v>
      </c>
      <c r="U237" s="187"/>
      <c r="V237" s="187"/>
      <c r="W237" s="187"/>
      <c r="X237" s="187"/>
      <c r="Y237" s="187"/>
      <c r="Z237" s="187"/>
      <c r="AA237" s="187"/>
      <c r="AB237" s="187"/>
      <c r="AC237" s="187"/>
      <c r="AD237" s="187"/>
      <c r="AE237" s="187"/>
      <c r="AR237" s="143" t="s">
        <v>207</v>
      </c>
      <c r="AT237" s="143" t="s">
        <v>116</v>
      </c>
      <c r="AU237" s="143" t="s">
        <v>76</v>
      </c>
      <c r="AY237" s="16" t="s">
        <v>113</v>
      </c>
      <c r="BE237" s="144">
        <f>IF(N237="základní",J237,0)</f>
        <v>0</v>
      </c>
      <c r="BF237" s="144">
        <f>IF(N237="snížená",J237,0)</f>
        <v>0</v>
      </c>
      <c r="BG237" s="144">
        <f>IF(N237="zákl. přenesená",J237,0)</f>
        <v>0</v>
      </c>
      <c r="BH237" s="144">
        <f>IF(N237="sníž. přenesená",J237,0)</f>
        <v>0</v>
      </c>
      <c r="BI237" s="144">
        <f>IF(N237="nulová",J237,0)</f>
        <v>0</v>
      </c>
      <c r="BJ237" s="16" t="s">
        <v>74</v>
      </c>
      <c r="BK237" s="144">
        <f>ROUND(I237*H237,2)</f>
        <v>0</v>
      </c>
      <c r="BL237" s="16" t="s">
        <v>207</v>
      </c>
      <c r="BM237" s="143" t="s">
        <v>854</v>
      </c>
    </row>
    <row r="238" spans="1:65" s="2" customFormat="1" ht="19.5">
      <c r="A238" s="187"/>
      <c r="B238" s="190"/>
      <c r="C238" s="192"/>
      <c r="D238" s="251" t="s">
        <v>123</v>
      </c>
      <c r="E238" s="192"/>
      <c r="F238" s="252" t="s">
        <v>420</v>
      </c>
      <c r="G238" s="192"/>
      <c r="H238" s="192"/>
      <c r="I238" s="147"/>
      <c r="J238" s="192"/>
      <c r="K238" s="192"/>
      <c r="L238" s="32"/>
      <c r="M238" s="253"/>
      <c r="N238" s="254"/>
      <c r="O238" s="248"/>
      <c r="P238" s="248"/>
      <c r="Q238" s="248"/>
      <c r="R238" s="248"/>
      <c r="S238" s="248"/>
      <c r="T238" s="255"/>
      <c r="U238" s="187"/>
      <c r="V238" s="187"/>
      <c r="W238" s="187"/>
      <c r="X238" s="187"/>
      <c r="Y238" s="187"/>
      <c r="Z238" s="187"/>
      <c r="AA238" s="187"/>
      <c r="AB238" s="187"/>
      <c r="AC238" s="187"/>
      <c r="AD238" s="187"/>
      <c r="AE238" s="187"/>
      <c r="AT238" s="16" t="s">
        <v>123</v>
      </c>
      <c r="AU238" s="16" t="s">
        <v>76</v>
      </c>
    </row>
    <row r="239" spans="1:65" s="2" customFormat="1">
      <c r="A239" s="187"/>
      <c r="B239" s="190"/>
      <c r="C239" s="192"/>
      <c r="D239" s="256" t="s">
        <v>125</v>
      </c>
      <c r="E239" s="192"/>
      <c r="F239" s="257" t="s">
        <v>421</v>
      </c>
      <c r="G239" s="192"/>
      <c r="H239" s="192"/>
      <c r="I239" s="147"/>
      <c r="J239" s="192"/>
      <c r="K239" s="192"/>
      <c r="L239" s="32"/>
      <c r="M239" s="253"/>
      <c r="N239" s="254"/>
      <c r="O239" s="248"/>
      <c r="P239" s="248"/>
      <c r="Q239" s="248"/>
      <c r="R239" s="248"/>
      <c r="S239" s="248"/>
      <c r="T239" s="255"/>
      <c r="U239" s="187"/>
      <c r="V239" s="187"/>
      <c r="W239" s="187"/>
      <c r="X239" s="187"/>
      <c r="Y239" s="187"/>
      <c r="Z239" s="187"/>
      <c r="AA239" s="187"/>
      <c r="AB239" s="187"/>
      <c r="AC239" s="187"/>
      <c r="AD239" s="187"/>
      <c r="AE239" s="187"/>
      <c r="AT239" s="16" t="s">
        <v>125</v>
      </c>
      <c r="AU239" s="16" t="s">
        <v>76</v>
      </c>
    </row>
    <row r="240" spans="1:65" s="2" customFormat="1" ht="24.2" customHeight="1">
      <c r="A240" s="187"/>
      <c r="B240" s="190"/>
      <c r="C240" s="285" t="s">
        <v>380</v>
      </c>
      <c r="D240" s="285" t="s">
        <v>381</v>
      </c>
      <c r="E240" s="286" t="s">
        <v>423</v>
      </c>
      <c r="F240" s="287" t="s">
        <v>424</v>
      </c>
      <c r="G240" s="288" t="s">
        <v>227</v>
      </c>
      <c r="H240" s="289">
        <v>1</v>
      </c>
      <c r="I240" s="165"/>
      <c r="J240" s="290">
        <f>ROUND(I240*H240,2)</f>
        <v>0</v>
      </c>
      <c r="K240" s="287" t="s">
        <v>120</v>
      </c>
      <c r="L240" s="167"/>
      <c r="M240" s="168" t="s">
        <v>3</v>
      </c>
      <c r="N240" s="291" t="s">
        <v>40</v>
      </c>
      <c r="O240" s="248"/>
      <c r="P240" s="249">
        <f>O240*H240</f>
        <v>0</v>
      </c>
      <c r="Q240" s="249">
        <v>1.1000000000000001E-3</v>
      </c>
      <c r="R240" s="249">
        <f>Q240*H240</f>
        <v>1.1000000000000001E-3</v>
      </c>
      <c r="S240" s="249">
        <v>0</v>
      </c>
      <c r="T240" s="250">
        <f>S240*H240</f>
        <v>0</v>
      </c>
      <c r="U240" s="187"/>
      <c r="V240" s="187"/>
      <c r="W240" s="187"/>
      <c r="X240" s="187"/>
      <c r="Y240" s="187"/>
      <c r="Z240" s="187"/>
      <c r="AA240" s="187"/>
      <c r="AB240" s="187"/>
      <c r="AC240" s="187"/>
      <c r="AD240" s="187"/>
      <c r="AE240" s="187"/>
      <c r="AR240" s="143" t="s">
        <v>323</v>
      </c>
      <c r="AT240" s="143" t="s">
        <v>381</v>
      </c>
      <c r="AU240" s="143" t="s">
        <v>76</v>
      </c>
      <c r="AY240" s="16" t="s">
        <v>113</v>
      </c>
      <c r="BE240" s="144">
        <f>IF(N240="základní",J240,0)</f>
        <v>0</v>
      </c>
      <c r="BF240" s="144">
        <f>IF(N240="snížená",J240,0)</f>
        <v>0</v>
      </c>
      <c r="BG240" s="144">
        <f>IF(N240="zákl. přenesená",J240,0)</f>
        <v>0</v>
      </c>
      <c r="BH240" s="144">
        <f>IF(N240="sníž. přenesená",J240,0)</f>
        <v>0</v>
      </c>
      <c r="BI240" s="144">
        <f>IF(N240="nulová",J240,0)</f>
        <v>0</v>
      </c>
      <c r="BJ240" s="16" t="s">
        <v>74</v>
      </c>
      <c r="BK240" s="144">
        <f>ROUND(I240*H240,2)</f>
        <v>0</v>
      </c>
      <c r="BL240" s="16" t="s">
        <v>207</v>
      </c>
      <c r="BM240" s="143" t="s">
        <v>855</v>
      </c>
    </row>
    <row r="241" spans="1:65" s="2" customFormat="1" ht="19.5">
      <c r="A241" s="187"/>
      <c r="B241" s="190"/>
      <c r="C241" s="192"/>
      <c r="D241" s="251" t="s">
        <v>123</v>
      </c>
      <c r="E241" s="192"/>
      <c r="F241" s="252" t="s">
        <v>424</v>
      </c>
      <c r="G241" s="192"/>
      <c r="H241" s="192"/>
      <c r="I241" s="147"/>
      <c r="J241" s="192"/>
      <c r="K241" s="192"/>
      <c r="L241" s="32"/>
      <c r="M241" s="253"/>
      <c r="N241" s="254"/>
      <c r="O241" s="248"/>
      <c r="P241" s="248"/>
      <c r="Q241" s="248"/>
      <c r="R241" s="248"/>
      <c r="S241" s="248"/>
      <c r="T241" s="255"/>
      <c r="U241" s="187"/>
      <c r="V241" s="187"/>
      <c r="W241" s="187"/>
      <c r="X241" s="187"/>
      <c r="Y241" s="187"/>
      <c r="Z241" s="187"/>
      <c r="AA241" s="187"/>
      <c r="AB241" s="187"/>
      <c r="AC241" s="187"/>
      <c r="AD241" s="187"/>
      <c r="AE241" s="187"/>
      <c r="AT241" s="16" t="s">
        <v>123</v>
      </c>
      <c r="AU241" s="16" t="s">
        <v>76</v>
      </c>
    </row>
    <row r="242" spans="1:65" s="2" customFormat="1" ht="21.75" customHeight="1">
      <c r="A242" s="187"/>
      <c r="B242" s="190"/>
      <c r="C242" s="241" t="s">
        <v>385</v>
      </c>
      <c r="D242" s="241" t="s">
        <v>116</v>
      </c>
      <c r="E242" s="242" t="s">
        <v>427</v>
      </c>
      <c r="F242" s="243" t="s">
        <v>428</v>
      </c>
      <c r="G242" s="244" t="s">
        <v>227</v>
      </c>
      <c r="H242" s="245">
        <v>1</v>
      </c>
      <c r="I242" s="137"/>
      <c r="J242" s="246">
        <f>ROUND(I242*H242,2)</f>
        <v>0</v>
      </c>
      <c r="K242" s="243" t="s">
        <v>120</v>
      </c>
      <c r="L242" s="32"/>
      <c r="M242" s="139" t="s">
        <v>3</v>
      </c>
      <c r="N242" s="247" t="s">
        <v>40</v>
      </c>
      <c r="O242" s="248"/>
      <c r="P242" s="249">
        <f>O242*H242</f>
        <v>0</v>
      </c>
      <c r="Q242" s="249">
        <v>0</v>
      </c>
      <c r="R242" s="249">
        <f>Q242*H242</f>
        <v>0</v>
      </c>
      <c r="S242" s="249">
        <v>5.0000000000000002E-5</v>
      </c>
      <c r="T242" s="250">
        <f>S242*H242</f>
        <v>5.0000000000000002E-5</v>
      </c>
      <c r="U242" s="187"/>
      <c r="V242" s="187"/>
      <c r="W242" s="187"/>
      <c r="X242" s="187"/>
      <c r="Y242" s="187"/>
      <c r="Z242" s="187"/>
      <c r="AA242" s="187"/>
      <c r="AB242" s="187"/>
      <c r="AC242" s="187"/>
      <c r="AD242" s="187"/>
      <c r="AE242" s="187"/>
      <c r="AR242" s="143" t="s">
        <v>207</v>
      </c>
      <c r="AT242" s="143" t="s">
        <v>116</v>
      </c>
      <c r="AU242" s="143" t="s">
        <v>76</v>
      </c>
      <c r="AY242" s="16" t="s">
        <v>113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6" t="s">
        <v>74</v>
      </c>
      <c r="BK242" s="144">
        <f>ROUND(I242*H242,2)</f>
        <v>0</v>
      </c>
      <c r="BL242" s="16" t="s">
        <v>207</v>
      </c>
      <c r="BM242" s="143" t="s">
        <v>856</v>
      </c>
    </row>
    <row r="243" spans="1:65" s="2" customFormat="1" ht="19.5">
      <c r="A243" s="187"/>
      <c r="B243" s="190"/>
      <c r="C243" s="192"/>
      <c r="D243" s="251" t="s">
        <v>123</v>
      </c>
      <c r="E243" s="192"/>
      <c r="F243" s="252" t="s">
        <v>430</v>
      </c>
      <c r="G243" s="192"/>
      <c r="H243" s="192"/>
      <c r="I243" s="147"/>
      <c r="J243" s="192"/>
      <c r="K243" s="192"/>
      <c r="L243" s="32"/>
      <c r="M243" s="253"/>
      <c r="N243" s="254"/>
      <c r="O243" s="248"/>
      <c r="P243" s="248"/>
      <c r="Q243" s="248"/>
      <c r="R243" s="248"/>
      <c r="S243" s="248"/>
      <c r="T243" s="255"/>
      <c r="U243" s="187"/>
      <c r="V243" s="187"/>
      <c r="W243" s="187"/>
      <c r="X243" s="187"/>
      <c r="Y243" s="187"/>
      <c r="Z243" s="187"/>
      <c r="AA243" s="187"/>
      <c r="AB243" s="187"/>
      <c r="AC243" s="187"/>
      <c r="AD243" s="187"/>
      <c r="AE243" s="187"/>
      <c r="AT243" s="16" t="s">
        <v>123</v>
      </c>
      <c r="AU243" s="16" t="s">
        <v>76</v>
      </c>
    </row>
    <row r="244" spans="1:65" s="2" customFormat="1">
      <c r="A244" s="187"/>
      <c r="B244" s="190"/>
      <c r="C244" s="192"/>
      <c r="D244" s="256" t="s">
        <v>125</v>
      </c>
      <c r="E244" s="192"/>
      <c r="F244" s="257" t="s">
        <v>431</v>
      </c>
      <c r="G244" s="192"/>
      <c r="H244" s="192"/>
      <c r="I244" s="147"/>
      <c r="J244" s="192"/>
      <c r="K244" s="192"/>
      <c r="L244" s="32"/>
      <c r="M244" s="253"/>
      <c r="N244" s="254"/>
      <c r="O244" s="248"/>
      <c r="P244" s="248"/>
      <c r="Q244" s="248"/>
      <c r="R244" s="248"/>
      <c r="S244" s="248"/>
      <c r="T244" s="255"/>
      <c r="U244" s="187"/>
      <c r="V244" s="187"/>
      <c r="W244" s="187"/>
      <c r="X244" s="187"/>
      <c r="Y244" s="187"/>
      <c r="Z244" s="187"/>
      <c r="AA244" s="187"/>
      <c r="AB244" s="187"/>
      <c r="AC244" s="187"/>
      <c r="AD244" s="187"/>
      <c r="AE244" s="187"/>
      <c r="AT244" s="16" t="s">
        <v>125</v>
      </c>
      <c r="AU244" s="16" t="s">
        <v>76</v>
      </c>
    </row>
    <row r="245" spans="1:65" s="2" customFormat="1" ht="24.2" customHeight="1">
      <c r="A245" s="187"/>
      <c r="B245" s="190"/>
      <c r="C245" s="241" t="s">
        <v>391</v>
      </c>
      <c r="D245" s="241" t="s">
        <v>116</v>
      </c>
      <c r="E245" s="242" t="s">
        <v>433</v>
      </c>
      <c r="F245" s="243" t="s">
        <v>434</v>
      </c>
      <c r="G245" s="244" t="s">
        <v>172</v>
      </c>
      <c r="H245" s="245">
        <v>1E-3</v>
      </c>
      <c r="I245" s="137"/>
      <c r="J245" s="246">
        <f>ROUND(I245*H245,2)</f>
        <v>0</v>
      </c>
      <c r="K245" s="243" t="s">
        <v>120</v>
      </c>
      <c r="L245" s="32"/>
      <c r="M245" s="139" t="s">
        <v>3</v>
      </c>
      <c r="N245" s="247" t="s">
        <v>40</v>
      </c>
      <c r="O245" s="248"/>
      <c r="P245" s="249">
        <f>O245*H245</f>
        <v>0</v>
      </c>
      <c r="Q245" s="249">
        <v>0</v>
      </c>
      <c r="R245" s="249">
        <f>Q245*H245</f>
        <v>0</v>
      </c>
      <c r="S245" s="249">
        <v>0</v>
      </c>
      <c r="T245" s="250">
        <f>S245*H245</f>
        <v>0</v>
      </c>
      <c r="U245" s="187"/>
      <c r="V245" s="187"/>
      <c r="W245" s="187"/>
      <c r="X245" s="187"/>
      <c r="Y245" s="187"/>
      <c r="Z245" s="187"/>
      <c r="AA245" s="187"/>
      <c r="AB245" s="187"/>
      <c r="AC245" s="187"/>
      <c r="AD245" s="187"/>
      <c r="AE245" s="187"/>
      <c r="AR245" s="143" t="s">
        <v>207</v>
      </c>
      <c r="AT245" s="143" t="s">
        <v>116</v>
      </c>
      <c r="AU245" s="143" t="s">
        <v>76</v>
      </c>
      <c r="AY245" s="16" t="s">
        <v>113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6" t="s">
        <v>74</v>
      </c>
      <c r="BK245" s="144">
        <f>ROUND(I245*H245,2)</f>
        <v>0</v>
      </c>
      <c r="BL245" s="16" t="s">
        <v>207</v>
      </c>
      <c r="BM245" s="143" t="s">
        <v>857</v>
      </c>
    </row>
    <row r="246" spans="1:65" s="2" customFormat="1" ht="29.25">
      <c r="A246" s="187"/>
      <c r="B246" s="190"/>
      <c r="C246" s="192"/>
      <c r="D246" s="251" t="s">
        <v>123</v>
      </c>
      <c r="E246" s="192"/>
      <c r="F246" s="252" t="s">
        <v>436</v>
      </c>
      <c r="G246" s="192"/>
      <c r="H246" s="192"/>
      <c r="I246" s="147"/>
      <c r="J246" s="192"/>
      <c r="K246" s="192"/>
      <c r="L246" s="32"/>
      <c r="M246" s="253"/>
      <c r="N246" s="254"/>
      <c r="O246" s="248"/>
      <c r="P246" s="248"/>
      <c r="Q246" s="248"/>
      <c r="R246" s="248"/>
      <c r="S246" s="248"/>
      <c r="T246" s="255"/>
      <c r="U246" s="187"/>
      <c r="V246" s="187"/>
      <c r="W246" s="187"/>
      <c r="X246" s="187"/>
      <c r="Y246" s="187"/>
      <c r="Z246" s="187"/>
      <c r="AA246" s="187"/>
      <c r="AB246" s="187"/>
      <c r="AC246" s="187"/>
      <c r="AD246" s="187"/>
      <c r="AE246" s="187"/>
      <c r="AT246" s="16" t="s">
        <v>123</v>
      </c>
      <c r="AU246" s="16" t="s">
        <v>76</v>
      </c>
    </row>
    <row r="247" spans="1:65" s="2" customFormat="1">
      <c r="A247" s="187"/>
      <c r="B247" s="190"/>
      <c r="C247" s="192"/>
      <c r="D247" s="256" t="s">
        <v>125</v>
      </c>
      <c r="E247" s="192"/>
      <c r="F247" s="257" t="s">
        <v>437</v>
      </c>
      <c r="G247" s="192"/>
      <c r="H247" s="192"/>
      <c r="I247" s="147"/>
      <c r="J247" s="192"/>
      <c r="K247" s="192"/>
      <c r="L247" s="32"/>
      <c r="M247" s="253"/>
      <c r="N247" s="254"/>
      <c r="O247" s="248"/>
      <c r="P247" s="248"/>
      <c r="Q247" s="248"/>
      <c r="R247" s="248"/>
      <c r="S247" s="248"/>
      <c r="T247" s="255"/>
      <c r="U247" s="187"/>
      <c r="V247" s="187"/>
      <c r="W247" s="187"/>
      <c r="X247" s="187"/>
      <c r="Y247" s="187"/>
      <c r="Z247" s="187"/>
      <c r="AA247" s="187"/>
      <c r="AB247" s="187"/>
      <c r="AC247" s="187"/>
      <c r="AD247" s="187"/>
      <c r="AE247" s="187"/>
      <c r="AT247" s="16" t="s">
        <v>125</v>
      </c>
      <c r="AU247" s="16" t="s">
        <v>76</v>
      </c>
    </row>
    <row r="248" spans="1:65" s="2" customFormat="1" ht="33" customHeight="1">
      <c r="A248" s="187"/>
      <c r="B248" s="190"/>
      <c r="C248" s="241" t="s">
        <v>397</v>
      </c>
      <c r="D248" s="241" t="s">
        <v>116</v>
      </c>
      <c r="E248" s="242" t="s">
        <v>439</v>
      </c>
      <c r="F248" s="243" t="s">
        <v>440</v>
      </c>
      <c r="G248" s="244" t="s">
        <v>172</v>
      </c>
      <c r="H248" s="245">
        <v>1E-3</v>
      </c>
      <c r="I248" s="137"/>
      <c r="J248" s="246">
        <f>ROUND(I248*H248,2)</f>
        <v>0</v>
      </c>
      <c r="K248" s="243" t="s">
        <v>120</v>
      </c>
      <c r="L248" s="32"/>
      <c r="M248" s="139" t="s">
        <v>3</v>
      </c>
      <c r="N248" s="247" t="s">
        <v>40</v>
      </c>
      <c r="O248" s="248"/>
      <c r="P248" s="249">
        <f>O248*H248</f>
        <v>0</v>
      </c>
      <c r="Q248" s="249">
        <v>0</v>
      </c>
      <c r="R248" s="249">
        <f>Q248*H248</f>
        <v>0</v>
      </c>
      <c r="S248" s="249">
        <v>0</v>
      </c>
      <c r="T248" s="250">
        <f>S248*H248</f>
        <v>0</v>
      </c>
      <c r="U248" s="187"/>
      <c r="V248" s="187"/>
      <c r="W248" s="187"/>
      <c r="X248" s="187"/>
      <c r="Y248" s="187"/>
      <c r="Z248" s="187"/>
      <c r="AA248" s="187"/>
      <c r="AB248" s="187"/>
      <c r="AC248" s="187"/>
      <c r="AD248" s="187"/>
      <c r="AE248" s="187"/>
      <c r="AR248" s="143" t="s">
        <v>207</v>
      </c>
      <c r="AT248" s="143" t="s">
        <v>116</v>
      </c>
      <c r="AU248" s="143" t="s">
        <v>76</v>
      </c>
      <c r="AY248" s="16" t="s">
        <v>113</v>
      </c>
      <c r="BE248" s="144">
        <f>IF(N248="základní",J248,0)</f>
        <v>0</v>
      </c>
      <c r="BF248" s="144">
        <f>IF(N248="snížená",J248,0)</f>
        <v>0</v>
      </c>
      <c r="BG248" s="144">
        <f>IF(N248="zákl. přenesená",J248,0)</f>
        <v>0</v>
      </c>
      <c r="BH248" s="144">
        <f>IF(N248="sníž. přenesená",J248,0)</f>
        <v>0</v>
      </c>
      <c r="BI248" s="144">
        <f>IF(N248="nulová",J248,0)</f>
        <v>0</v>
      </c>
      <c r="BJ248" s="16" t="s">
        <v>74</v>
      </c>
      <c r="BK248" s="144">
        <f>ROUND(I248*H248,2)</f>
        <v>0</v>
      </c>
      <c r="BL248" s="16" t="s">
        <v>207</v>
      </c>
      <c r="BM248" s="143" t="s">
        <v>858</v>
      </c>
    </row>
    <row r="249" spans="1:65" s="2" customFormat="1" ht="48.75">
      <c r="A249" s="187"/>
      <c r="B249" s="190"/>
      <c r="C249" s="192"/>
      <c r="D249" s="251" t="s">
        <v>123</v>
      </c>
      <c r="E249" s="192"/>
      <c r="F249" s="252" t="s">
        <v>442</v>
      </c>
      <c r="G249" s="192"/>
      <c r="H249" s="192"/>
      <c r="I249" s="147"/>
      <c r="J249" s="192"/>
      <c r="K249" s="192"/>
      <c r="L249" s="32"/>
      <c r="M249" s="253"/>
      <c r="N249" s="254"/>
      <c r="O249" s="248"/>
      <c r="P249" s="248"/>
      <c r="Q249" s="248"/>
      <c r="R249" s="248"/>
      <c r="S249" s="248"/>
      <c r="T249" s="255"/>
      <c r="U249" s="187"/>
      <c r="V249" s="187"/>
      <c r="W249" s="187"/>
      <c r="X249" s="187"/>
      <c r="Y249" s="187"/>
      <c r="Z249" s="187"/>
      <c r="AA249" s="187"/>
      <c r="AB249" s="187"/>
      <c r="AC249" s="187"/>
      <c r="AD249" s="187"/>
      <c r="AE249" s="187"/>
      <c r="AT249" s="16" t="s">
        <v>123</v>
      </c>
      <c r="AU249" s="16" t="s">
        <v>76</v>
      </c>
    </row>
    <row r="250" spans="1:65" s="2" customFormat="1">
      <c r="A250" s="187"/>
      <c r="B250" s="190"/>
      <c r="C250" s="192"/>
      <c r="D250" s="256" t="s">
        <v>125</v>
      </c>
      <c r="E250" s="192"/>
      <c r="F250" s="257" t="s">
        <v>443</v>
      </c>
      <c r="G250" s="192"/>
      <c r="H250" s="192"/>
      <c r="I250" s="147"/>
      <c r="J250" s="192"/>
      <c r="K250" s="192"/>
      <c r="L250" s="32"/>
      <c r="M250" s="253"/>
      <c r="N250" s="254"/>
      <c r="O250" s="248"/>
      <c r="P250" s="248"/>
      <c r="Q250" s="248"/>
      <c r="R250" s="248"/>
      <c r="S250" s="248"/>
      <c r="T250" s="255"/>
      <c r="U250" s="187"/>
      <c r="V250" s="187"/>
      <c r="W250" s="187"/>
      <c r="X250" s="187"/>
      <c r="Y250" s="187"/>
      <c r="Z250" s="187"/>
      <c r="AA250" s="187"/>
      <c r="AB250" s="187"/>
      <c r="AC250" s="187"/>
      <c r="AD250" s="187"/>
      <c r="AE250" s="187"/>
      <c r="AT250" s="16" t="s">
        <v>125</v>
      </c>
      <c r="AU250" s="16" t="s">
        <v>76</v>
      </c>
    </row>
    <row r="251" spans="1:65" s="12" customFormat="1" ht="22.9" customHeight="1">
      <c r="B251" s="230"/>
      <c r="C251" s="231"/>
      <c r="D251" s="232" t="s">
        <v>68</v>
      </c>
      <c r="E251" s="239" t="s">
        <v>444</v>
      </c>
      <c r="F251" s="239" t="s">
        <v>445</v>
      </c>
      <c r="G251" s="231"/>
      <c r="H251" s="231"/>
      <c r="I251" s="121"/>
      <c r="J251" s="240">
        <f>BK251</f>
        <v>0</v>
      </c>
      <c r="K251" s="231"/>
      <c r="L251" s="118"/>
      <c r="M251" s="235"/>
      <c r="N251" s="236"/>
      <c r="O251" s="236"/>
      <c r="P251" s="237">
        <f>SUM(P252:P264)</f>
        <v>0</v>
      </c>
      <c r="Q251" s="236"/>
      <c r="R251" s="237">
        <f>SUM(R252:R264)</f>
        <v>7.3964799999999997E-2</v>
      </c>
      <c r="S251" s="236"/>
      <c r="T251" s="238">
        <f>SUM(T252:T264)</f>
        <v>0</v>
      </c>
      <c r="AR251" s="119" t="s">
        <v>76</v>
      </c>
      <c r="AT251" s="127" t="s">
        <v>68</v>
      </c>
      <c r="AU251" s="127" t="s">
        <v>74</v>
      </c>
      <c r="AY251" s="119" t="s">
        <v>113</v>
      </c>
      <c r="BK251" s="128">
        <f>SUM(BK252:BK264)</f>
        <v>0</v>
      </c>
    </row>
    <row r="252" spans="1:65" s="2" customFormat="1" ht="24.2" customHeight="1">
      <c r="A252" s="187"/>
      <c r="B252" s="190"/>
      <c r="C252" s="241" t="s">
        <v>405</v>
      </c>
      <c r="D252" s="241" t="s">
        <v>116</v>
      </c>
      <c r="E252" s="242" t="s">
        <v>447</v>
      </c>
      <c r="F252" s="243" t="s">
        <v>448</v>
      </c>
      <c r="G252" s="244" t="s">
        <v>119</v>
      </c>
      <c r="H252" s="245">
        <v>5.8239999999999998</v>
      </c>
      <c r="I252" s="137"/>
      <c r="J252" s="246">
        <f>ROUND(I252*H252,2)</f>
        <v>0</v>
      </c>
      <c r="K252" s="243" t="s">
        <v>120</v>
      </c>
      <c r="L252" s="32"/>
      <c r="M252" s="139" t="s">
        <v>3</v>
      </c>
      <c r="N252" s="247" t="s">
        <v>40</v>
      </c>
      <c r="O252" s="248"/>
      <c r="P252" s="249">
        <f>O252*H252</f>
        <v>0</v>
      </c>
      <c r="Q252" s="249">
        <v>1.26E-2</v>
      </c>
      <c r="R252" s="249">
        <f>Q252*H252</f>
        <v>7.33824E-2</v>
      </c>
      <c r="S252" s="249">
        <v>0</v>
      </c>
      <c r="T252" s="250">
        <f>S252*H252</f>
        <v>0</v>
      </c>
      <c r="U252" s="187"/>
      <c r="V252" s="187"/>
      <c r="W252" s="187"/>
      <c r="X252" s="187"/>
      <c r="Y252" s="187"/>
      <c r="Z252" s="187"/>
      <c r="AA252" s="187"/>
      <c r="AB252" s="187"/>
      <c r="AC252" s="187"/>
      <c r="AD252" s="187"/>
      <c r="AE252" s="187"/>
      <c r="AR252" s="143" t="s">
        <v>207</v>
      </c>
      <c r="AT252" s="143" t="s">
        <v>116</v>
      </c>
      <c r="AU252" s="143" t="s">
        <v>76</v>
      </c>
      <c r="AY252" s="16" t="s">
        <v>113</v>
      </c>
      <c r="BE252" s="144">
        <f>IF(N252="základní",J252,0)</f>
        <v>0</v>
      </c>
      <c r="BF252" s="144">
        <f>IF(N252="snížená",J252,0)</f>
        <v>0</v>
      </c>
      <c r="BG252" s="144">
        <f>IF(N252="zákl. přenesená",J252,0)</f>
        <v>0</v>
      </c>
      <c r="BH252" s="144">
        <f>IF(N252="sníž. přenesená",J252,0)</f>
        <v>0</v>
      </c>
      <c r="BI252" s="144">
        <f>IF(N252="nulová",J252,0)</f>
        <v>0</v>
      </c>
      <c r="BJ252" s="16" t="s">
        <v>74</v>
      </c>
      <c r="BK252" s="144">
        <f>ROUND(I252*H252,2)</f>
        <v>0</v>
      </c>
      <c r="BL252" s="16" t="s">
        <v>207</v>
      </c>
      <c r="BM252" s="143" t="s">
        <v>859</v>
      </c>
    </row>
    <row r="253" spans="1:65" s="2" customFormat="1" ht="29.25">
      <c r="A253" s="187"/>
      <c r="B253" s="190"/>
      <c r="C253" s="192"/>
      <c r="D253" s="251" t="s">
        <v>123</v>
      </c>
      <c r="E253" s="192"/>
      <c r="F253" s="252" t="s">
        <v>450</v>
      </c>
      <c r="G253" s="192"/>
      <c r="H253" s="192"/>
      <c r="I253" s="147"/>
      <c r="J253" s="192"/>
      <c r="K253" s="192"/>
      <c r="L253" s="32"/>
      <c r="M253" s="253"/>
      <c r="N253" s="254"/>
      <c r="O253" s="248"/>
      <c r="P253" s="248"/>
      <c r="Q253" s="248"/>
      <c r="R253" s="248"/>
      <c r="S253" s="248"/>
      <c r="T253" s="255"/>
      <c r="U253" s="187"/>
      <c r="V253" s="187"/>
      <c r="W253" s="187"/>
      <c r="X253" s="187"/>
      <c r="Y253" s="187"/>
      <c r="Z253" s="187"/>
      <c r="AA253" s="187"/>
      <c r="AB253" s="187"/>
      <c r="AC253" s="187"/>
      <c r="AD253" s="187"/>
      <c r="AE253" s="187"/>
      <c r="AT253" s="16" t="s">
        <v>123</v>
      </c>
      <c r="AU253" s="16" t="s">
        <v>76</v>
      </c>
    </row>
    <row r="254" spans="1:65" s="2" customFormat="1">
      <c r="A254" s="187"/>
      <c r="B254" s="190"/>
      <c r="C254" s="192"/>
      <c r="D254" s="256" t="s">
        <v>125</v>
      </c>
      <c r="E254" s="192"/>
      <c r="F254" s="257" t="s">
        <v>451</v>
      </c>
      <c r="G254" s="192"/>
      <c r="H254" s="192"/>
      <c r="I254" s="147"/>
      <c r="J254" s="192"/>
      <c r="K254" s="192"/>
      <c r="L254" s="32"/>
      <c r="M254" s="253"/>
      <c r="N254" s="254"/>
      <c r="O254" s="248"/>
      <c r="P254" s="248"/>
      <c r="Q254" s="248"/>
      <c r="R254" s="248"/>
      <c r="S254" s="248"/>
      <c r="T254" s="255"/>
      <c r="U254" s="187"/>
      <c r="V254" s="187"/>
      <c r="W254" s="187"/>
      <c r="X254" s="187"/>
      <c r="Y254" s="187"/>
      <c r="Z254" s="187"/>
      <c r="AA254" s="187"/>
      <c r="AB254" s="187"/>
      <c r="AC254" s="187"/>
      <c r="AD254" s="187"/>
      <c r="AE254" s="187"/>
      <c r="AT254" s="16" t="s">
        <v>125</v>
      </c>
      <c r="AU254" s="16" t="s">
        <v>76</v>
      </c>
    </row>
    <row r="255" spans="1:65" s="13" customFormat="1">
      <c r="B255" s="265"/>
      <c r="C255" s="266"/>
      <c r="D255" s="251" t="s">
        <v>127</v>
      </c>
      <c r="E255" s="267" t="s">
        <v>3</v>
      </c>
      <c r="F255" s="268" t="s">
        <v>793</v>
      </c>
      <c r="G255" s="266"/>
      <c r="H255" s="269">
        <v>5.8239999999999998</v>
      </c>
      <c r="I255" s="156"/>
      <c r="J255" s="266"/>
      <c r="K255" s="266"/>
      <c r="L255" s="152"/>
      <c r="M255" s="270"/>
      <c r="N255" s="271"/>
      <c r="O255" s="271"/>
      <c r="P255" s="271"/>
      <c r="Q255" s="271"/>
      <c r="R255" s="271"/>
      <c r="S255" s="271"/>
      <c r="T255" s="272"/>
      <c r="AT255" s="153" t="s">
        <v>127</v>
      </c>
      <c r="AU255" s="153" t="s">
        <v>76</v>
      </c>
      <c r="AV255" s="13" t="s">
        <v>76</v>
      </c>
      <c r="AW255" s="13" t="s">
        <v>31</v>
      </c>
      <c r="AX255" s="13" t="s">
        <v>74</v>
      </c>
      <c r="AY255" s="153" t="s">
        <v>113</v>
      </c>
    </row>
    <row r="256" spans="1:65" s="2" customFormat="1" ht="16.5" customHeight="1">
      <c r="A256" s="187"/>
      <c r="B256" s="190"/>
      <c r="C256" s="241" t="s">
        <v>410</v>
      </c>
      <c r="D256" s="241" t="s">
        <v>116</v>
      </c>
      <c r="E256" s="242" t="s">
        <v>453</v>
      </c>
      <c r="F256" s="243" t="s">
        <v>454</v>
      </c>
      <c r="G256" s="244" t="s">
        <v>119</v>
      </c>
      <c r="H256" s="245">
        <v>5.8239999999999998</v>
      </c>
      <c r="I256" s="137"/>
      <c r="J256" s="246">
        <f>ROUND(I256*H256,2)</f>
        <v>0</v>
      </c>
      <c r="K256" s="243" t="s">
        <v>120</v>
      </c>
      <c r="L256" s="32"/>
      <c r="M256" s="139" t="s">
        <v>3</v>
      </c>
      <c r="N256" s="247" t="s">
        <v>40</v>
      </c>
      <c r="O256" s="248"/>
      <c r="P256" s="249">
        <f>O256*H256</f>
        <v>0</v>
      </c>
      <c r="Q256" s="249">
        <v>1E-4</v>
      </c>
      <c r="R256" s="249">
        <f>Q256*H256</f>
        <v>5.8240000000000006E-4</v>
      </c>
      <c r="S256" s="249">
        <v>0</v>
      </c>
      <c r="T256" s="250">
        <f>S256*H256</f>
        <v>0</v>
      </c>
      <c r="U256" s="187"/>
      <c r="V256" s="187"/>
      <c r="W256" s="187"/>
      <c r="X256" s="187"/>
      <c r="Y256" s="187"/>
      <c r="Z256" s="187"/>
      <c r="AA256" s="187"/>
      <c r="AB256" s="187"/>
      <c r="AC256" s="187"/>
      <c r="AD256" s="187"/>
      <c r="AE256" s="187"/>
      <c r="AR256" s="143" t="s">
        <v>207</v>
      </c>
      <c r="AT256" s="143" t="s">
        <v>116</v>
      </c>
      <c r="AU256" s="143" t="s">
        <v>76</v>
      </c>
      <c r="AY256" s="16" t="s">
        <v>113</v>
      </c>
      <c r="BE256" s="144">
        <f>IF(N256="základní",J256,0)</f>
        <v>0</v>
      </c>
      <c r="BF256" s="144">
        <f>IF(N256="snížená",J256,0)</f>
        <v>0</v>
      </c>
      <c r="BG256" s="144">
        <f>IF(N256="zákl. přenesená",J256,0)</f>
        <v>0</v>
      </c>
      <c r="BH256" s="144">
        <f>IF(N256="sníž. přenesená",J256,0)</f>
        <v>0</v>
      </c>
      <c r="BI256" s="144">
        <f>IF(N256="nulová",J256,0)</f>
        <v>0</v>
      </c>
      <c r="BJ256" s="16" t="s">
        <v>74</v>
      </c>
      <c r="BK256" s="144">
        <f>ROUND(I256*H256,2)</f>
        <v>0</v>
      </c>
      <c r="BL256" s="16" t="s">
        <v>207</v>
      </c>
      <c r="BM256" s="143" t="s">
        <v>860</v>
      </c>
    </row>
    <row r="257" spans="1:65" s="2" customFormat="1" ht="19.5">
      <c r="A257" s="187"/>
      <c r="B257" s="190"/>
      <c r="C257" s="192"/>
      <c r="D257" s="251" t="s">
        <v>123</v>
      </c>
      <c r="E257" s="192"/>
      <c r="F257" s="252" t="s">
        <v>456</v>
      </c>
      <c r="G257" s="192"/>
      <c r="H257" s="192"/>
      <c r="I257" s="147"/>
      <c r="J257" s="192"/>
      <c r="K257" s="192"/>
      <c r="L257" s="32"/>
      <c r="M257" s="253"/>
      <c r="N257" s="254"/>
      <c r="O257" s="248"/>
      <c r="P257" s="248"/>
      <c r="Q257" s="248"/>
      <c r="R257" s="248"/>
      <c r="S257" s="248"/>
      <c r="T257" s="255"/>
      <c r="U257" s="187"/>
      <c r="V257" s="187"/>
      <c r="W257" s="187"/>
      <c r="X257" s="187"/>
      <c r="Y257" s="187"/>
      <c r="Z257" s="187"/>
      <c r="AA257" s="187"/>
      <c r="AB257" s="187"/>
      <c r="AC257" s="187"/>
      <c r="AD257" s="187"/>
      <c r="AE257" s="187"/>
      <c r="AT257" s="16" t="s">
        <v>123</v>
      </c>
      <c r="AU257" s="16" t="s">
        <v>76</v>
      </c>
    </row>
    <row r="258" spans="1:65" s="2" customFormat="1">
      <c r="A258" s="187"/>
      <c r="B258" s="190"/>
      <c r="C258" s="192"/>
      <c r="D258" s="256" t="s">
        <v>125</v>
      </c>
      <c r="E258" s="192"/>
      <c r="F258" s="257" t="s">
        <v>457</v>
      </c>
      <c r="G258" s="192"/>
      <c r="H258" s="192"/>
      <c r="I258" s="147"/>
      <c r="J258" s="192"/>
      <c r="K258" s="192"/>
      <c r="L258" s="32"/>
      <c r="M258" s="253"/>
      <c r="N258" s="254"/>
      <c r="O258" s="248"/>
      <c r="P258" s="248"/>
      <c r="Q258" s="248"/>
      <c r="R258" s="248"/>
      <c r="S258" s="248"/>
      <c r="T258" s="255"/>
      <c r="U258" s="187"/>
      <c r="V258" s="187"/>
      <c r="W258" s="187"/>
      <c r="X258" s="187"/>
      <c r="Y258" s="187"/>
      <c r="Z258" s="187"/>
      <c r="AA258" s="187"/>
      <c r="AB258" s="187"/>
      <c r="AC258" s="187"/>
      <c r="AD258" s="187"/>
      <c r="AE258" s="187"/>
      <c r="AT258" s="16" t="s">
        <v>125</v>
      </c>
      <c r="AU258" s="16" t="s">
        <v>76</v>
      </c>
    </row>
    <row r="259" spans="1:65" s="2" customFormat="1" ht="24.2" customHeight="1">
      <c r="A259" s="187"/>
      <c r="B259" s="190"/>
      <c r="C259" s="241" t="s">
        <v>416</v>
      </c>
      <c r="D259" s="241" t="s">
        <v>116</v>
      </c>
      <c r="E259" s="242" t="s">
        <v>459</v>
      </c>
      <c r="F259" s="243" t="s">
        <v>460</v>
      </c>
      <c r="G259" s="244" t="s">
        <v>172</v>
      </c>
      <c r="H259" s="245">
        <v>7.3999999999999996E-2</v>
      </c>
      <c r="I259" s="137"/>
      <c r="J259" s="246">
        <f>ROUND(I259*H259,2)</f>
        <v>0</v>
      </c>
      <c r="K259" s="243" t="s">
        <v>120</v>
      </c>
      <c r="L259" s="32"/>
      <c r="M259" s="139" t="s">
        <v>3</v>
      </c>
      <c r="N259" s="247" t="s">
        <v>40</v>
      </c>
      <c r="O259" s="248"/>
      <c r="P259" s="249">
        <f>O259*H259</f>
        <v>0</v>
      </c>
      <c r="Q259" s="249">
        <v>0</v>
      </c>
      <c r="R259" s="249">
        <f>Q259*H259</f>
        <v>0</v>
      </c>
      <c r="S259" s="249">
        <v>0</v>
      </c>
      <c r="T259" s="250">
        <f>S259*H259</f>
        <v>0</v>
      </c>
      <c r="U259" s="187"/>
      <c r="V259" s="187"/>
      <c r="W259" s="187"/>
      <c r="X259" s="187"/>
      <c r="Y259" s="187"/>
      <c r="Z259" s="187"/>
      <c r="AA259" s="187"/>
      <c r="AB259" s="187"/>
      <c r="AC259" s="187"/>
      <c r="AD259" s="187"/>
      <c r="AE259" s="187"/>
      <c r="AR259" s="143" t="s">
        <v>207</v>
      </c>
      <c r="AT259" s="143" t="s">
        <v>116</v>
      </c>
      <c r="AU259" s="143" t="s">
        <v>76</v>
      </c>
      <c r="AY259" s="16" t="s">
        <v>113</v>
      </c>
      <c r="BE259" s="144">
        <f>IF(N259="základní",J259,0)</f>
        <v>0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6" t="s">
        <v>74</v>
      </c>
      <c r="BK259" s="144">
        <f>ROUND(I259*H259,2)</f>
        <v>0</v>
      </c>
      <c r="BL259" s="16" t="s">
        <v>207</v>
      </c>
      <c r="BM259" s="143" t="s">
        <v>861</v>
      </c>
    </row>
    <row r="260" spans="1:65" s="2" customFormat="1" ht="48.75">
      <c r="A260" s="187"/>
      <c r="B260" s="190"/>
      <c r="C260" s="192"/>
      <c r="D260" s="251" t="s">
        <v>123</v>
      </c>
      <c r="E260" s="192"/>
      <c r="F260" s="252" t="s">
        <v>462</v>
      </c>
      <c r="G260" s="192"/>
      <c r="H260" s="192"/>
      <c r="I260" s="147"/>
      <c r="J260" s="192"/>
      <c r="K260" s="192"/>
      <c r="L260" s="32"/>
      <c r="M260" s="253"/>
      <c r="N260" s="254"/>
      <c r="O260" s="248"/>
      <c r="P260" s="248"/>
      <c r="Q260" s="248"/>
      <c r="R260" s="248"/>
      <c r="S260" s="248"/>
      <c r="T260" s="255"/>
      <c r="U260" s="187"/>
      <c r="V260" s="187"/>
      <c r="W260" s="187"/>
      <c r="X260" s="187"/>
      <c r="Y260" s="187"/>
      <c r="Z260" s="187"/>
      <c r="AA260" s="187"/>
      <c r="AB260" s="187"/>
      <c r="AC260" s="187"/>
      <c r="AD260" s="187"/>
      <c r="AE260" s="187"/>
      <c r="AT260" s="16" t="s">
        <v>123</v>
      </c>
      <c r="AU260" s="16" t="s">
        <v>76</v>
      </c>
    </row>
    <row r="261" spans="1:65" s="2" customFormat="1">
      <c r="A261" s="187"/>
      <c r="B261" s="190"/>
      <c r="C261" s="192"/>
      <c r="D261" s="256" t="s">
        <v>125</v>
      </c>
      <c r="E261" s="192"/>
      <c r="F261" s="257" t="s">
        <v>463</v>
      </c>
      <c r="G261" s="192"/>
      <c r="H261" s="192"/>
      <c r="I261" s="147"/>
      <c r="J261" s="192"/>
      <c r="K261" s="192"/>
      <c r="L261" s="32"/>
      <c r="M261" s="253"/>
      <c r="N261" s="254"/>
      <c r="O261" s="248"/>
      <c r="P261" s="248"/>
      <c r="Q261" s="248"/>
      <c r="R261" s="248"/>
      <c r="S261" s="248"/>
      <c r="T261" s="255"/>
      <c r="U261" s="187"/>
      <c r="V261" s="187"/>
      <c r="W261" s="187"/>
      <c r="X261" s="187"/>
      <c r="Y261" s="187"/>
      <c r="Z261" s="187"/>
      <c r="AA261" s="187"/>
      <c r="AB261" s="187"/>
      <c r="AC261" s="187"/>
      <c r="AD261" s="187"/>
      <c r="AE261" s="187"/>
      <c r="AT261" s="16" t="s">
        <v>125</v>
      </c>
      <c r="AU261" s="16" t="s">
        <v>76</v>
      </c>
    </row>
    <row r="262" spans="1:65" s="2" customFormat="1" ht="37.9" customHeight="1">
      <c r="A262" s="187"/>
      <c r="B262" s="190"/>
      <c r="C262" s="241" t="s">
        <v>422</v>
      </c>
      <c r="D262" s="241" t="s">
        <v>116</v>
      </c>
      <c r="E262" s="242" t="s">
        <v>465</v>
      </c>
      <c r="F262" s="243" t="s">
        <v>466</v>
      </c>
      <c r="G262" s="244" t="s">
        <v>172</v>
      </c>
      <c r="H262" s="245">
        <v>7.3999999999999996E-2</v>
      </c>
      <c r="I262" s="137"/>
      <c r="J262" s="246">
        <f>ROUND(I262*H262,2)</f>
        <v>0</v>
      </c>
      <c r="K262" s="243" t="s">
        <v>120</v>
      </c>
      <c r="L262" s="32"/>
      <c r="M262" s="139" t="s">
        <v>3</v>
      </c>
      <c r="N262" s="247" t="s">
        <v>40</v>
      </c>
      <c r="O262" s="248"/>
      <c r="P262" s="249">
        <f>O262*H262</f>
        <v>0</v>
      </c>
      <c r="Q262" s="249">
        <v>0</v>
      </c>
      <c r="R262" s="249">
        <f>Q262*H262</f>
        <v>0</v>
      </c>
      <c r="S262" s="249">
        <v>0</v>
      </c>
      <c r="T262" s="250">
        <f>S262*H262</f>
        <v>0</v>
      </c>
      <c r="U262" s="187"/>
      <c r="V262" s="187"/>
      <c r="W262" s="187"/>
      <c r="X262" s="187"/>
      <c r="Y262" s="187"/>
      <c r="Z262" s="187"/>
      <c r="AA262" s="187"/>
      <c r="AB262" s="187"/>
      <c r="AC262" s="187"/>
      <c r="AD262" s="187"/>
      <c r="AE262" s="187"/>
      <c r="AR262" s="143" t="s">
        <v>207</v>
      </c>
      <c r="AT262" s="143" t="s">
        <v>116</v>
      </c>
      <c r="AU262" s="143" t="s">
        <v>76</v>
      </c>
      <c r="AY262" s="16" t="s">
        <v>113</v>
      </c>
      <c r="BE262" s="144">
        <f>IF(N262="základní",J262,0)</f>
        <v>0</v>
      </c>
      <c r="BF262" s="144">
        <f>IF(N262="snížená",J262,0)</f>
        <v>0</v>
      </c>
      <c r="BG262" s="144">
        <f>IF(N262="zákl. přenesená",J262,0)</f>
        <v>0</v>
      </c>
      <c r="BH262" s="144">
        <f>IF(N262="sníž. přenesená",J262,0)</f>
        <v>0</v>
      </c>
      <c r="BI262" s="144">
        <f>IF(N262="nulová",J262,0)</f>
        <v>0</v>
      </c>
      <c r="BJ262" s="16" t="s">
        <v>74</v>
      </c>
      <c r="BK262" s="144">
        <f>ROUND(I262*H262,2)</f>
        <v>0</v>
      </c>
      <c r="BL262" s="16" t="s">
        <v>207</v>
      </c>
      <c r="BM262" s="143" t="s">
        <v>862</v>
      </c>
    </row>
    <row r="263" spans="1:65" s="2" customFormat="1" ht="58.5">
      <c r="A263" s="187"/>
      <c r="B263" s="190"/>
      <c r="C263" s="192"/>
      <c r="D263" s="251" t="s">
        <v>123</v>
      </c>
      <c r="E263" s="192"/>
      <c r="F263" s="252" t="s">
        <v>468</v>
      </c>
      <c r="G263" s="192"/>
      <c r="H263" s="192"/>
      <c r="I263" s="147"/>
      <c r="J263" s="192"/>
      <c r="K263" s="192"/>
      <c r="L263" s="32"/>
      <c r="M263" s="253"/>
      <c r="N263" s="254"/>
      <c r="O263" s="248"/>
      <c r="P263" s="248"/>
      <c r="Q263" s="248"/>
      <c r="R263" s="248"/>
      <c r="S263" s="248"/>
      <c r="T263" s="255"/>
      <c r="U263" s="187"/>
      <c r="V263" s="187"/>
      <c r="W263" s="187"/>
      <c r="X263" s="187"/>
      <c r="Y263" s="187"/>
      <c r="Z263" s="187"/>
      <c r="AA263" s="187"/>
      <c r="AB263" s="187"/>
      <c r="AC263" s="187"/>
      <c r="AD263" s="187"/>
      <c r="AE263" s="187"/>
      <c r="AT263" s="16" t="s">
        <v>123</v>
      </c>
      <c r="AU263" s="16" t="s">
        <v>76</v>
      </c>
    </row>
    <row r="264" spans="1:65" s="2" customFormat="1">
      <c r="A264" s="187"/>
      <c r="B264" s="190"/>
      <c r="C264" s="192"/>
      <c r="D264" s="256" t="s">
        <v>125</v>
      </c>
      <c r="E264" s="192"/>
      <c r="F264" s="257" t="s">
        <v>469</v>
      </c>
      <c r="G264" s="192"/>
      <c r="H264" s="192"/>
      <c r="I264" s="147"/>
      <c r="J264" s="192"/>
      <c r="K264" s="192"/>
      <c r="L264" s="32"/>
      <c r="M264" s="253"/>
      <c r="N264" s="254"/>
      <c r="O264" s="248"/>
      <c r="P264" s="248"/>
      <c r="Q264" s="248"/>
      <c r="R264" s="248"/>
      <c r="S264" s="248"/>
      <c r="T264" s="255"/>
      <c r="U264" s="187"/>
      <c r="V264" s="187"/>
      <c r="W264" s="187"/>
      <c r="X264" s="187"/>
      <c r="Y264" s="187"/>
      <c r="Z264" s="187"/>
      <c r="AA264" s="187"/>
      <c r="AB264" s="187"/>
      <c r="AC264" s="187"/>
      <c r="AD264" s="187"/>
      <c r="AE264" s="187"/>
      <c r="AT264" s="16" t="s">
        <v>125</v>
      </c>
      <c r="AU264" s="16" t="s">
        <v>76</v>
      </c>
    </row>
    <row r="265" spans="1:65" s="12" customFormat="1" ht="22.9" customHeight="1">
      <c r="B265" s="230"/>
      <c r="C265" s="231"/>
      <c r="D265" s="232" t="s">
        <v>68</v>
      </c>
      <c r="E265" s="239" t="s">
        <v>502</v>
      </c>
      <c r="F265" s="239" t="s">
        <v>503</v>
      </c>
      <c r="G265" s="231"/>
      <c r="H265" s="231"/>
      <c r="I265" s="121"/>
      <c r="J265" s="240">
        <f>BK265</f>
        <v>0</v>
      </c>
      <c r="K265" s="231"/>
      <c r="L265" s="118"/>
      <c r="M265" s="235"/>
      <c r="N265" s="236"/>
      <c r="O265" s="236"/>
      <c r="P265" s="237">
        <f>SUM(P266:P296)</f>
        <v>0</v>
      </c>
      <c r="Q265" s="236"/>
      <c r="R265" s="237">
        <f>SUM(R266:R296)</f>
        <v>0.23794881999999998</v>
      </c>
      <c r="S265" s="236"/>
      <c r="T265" s="238">
        <f>SUM(T266:T296)</f>
        <v>0</v>
      </c>
      <c r="AR265" s="119" t="s">
        <v>76</v>
      </c>
      <c r="AT265" s="127" t="s">
        <v>68</v>
      </c>
      <c r="AU265" s="127" t="s">
        <v>74</v>
      </c>
      <c r="AY265" s="119" t="s">
        <v>113</v>
      </c>
      <c r="BK265" s="128">
        <f>SUM(BK266:BK296)</f>
        <v>0</v>
      </c>
    </row>
    <row r="266" spans="1:65" s="2" customFormat="1" ht="16.5" customHeight="1">
      <c r="A266" s="187"/>
      <c r="B266" s="190"/>
      <c r="C266" s="241" t="s">
        <v>426</v>
      </c>
      <c r="D266" s="241" t="s">
        <v>116</v>
      </c>
      <c r="E266" s="242" t="s">
        <v>505</v>
      </c>
      <c r="F266" s="243" t="s">
        <v>506</v>
      </c>
      <c r="G266" s="244" t="s">
        <v>119</v>
      </c>
      <c r="H266" s="245">
        <v>11.648</v>
      </c>
      <c r="I266" s="137"/>
      <c r="J266" s="246">
        <f>ROUND(I266*H266,2)</f>
        <v>0</v>
      </c>
      <c r="K266" s="243" t="s">
        <v>120</v>
      </c>
      <c r="L266" s="32"/>
      <c r="M266" s="139" t="s">
        <v>3</v>
      </c>
      <c r="N266" s="247" t="s">
        <v>40</v>
      </c>
      <c r="O266" s="248"/>
      <c r="P266" s="249">
        <f>O266*H266</f>
        <v>0</v>
      </c>
      <c r="Q266" s="249">
        <v>0</v>
      </c>
      <c r="R266" s="249">
        <f>Q266*H266</f>
        <v>0</v>
      </c>
      <c r="S266" s="249">
        <v>0</v>
      </c>
      <c r="T266" s="250">
        <f>S266*H266</f>
        <v>0</v>
      </c>
      <c r="U266" s="187"/>
      <c r="V266" s="187"/>
      <c r="W266" s="187"/>
      <c r="X266" s="187"/>
      <c r="Y266" s="187"/>
      <c r="Z266" s="187"/>
      <c r="AA266" s="187"/>
      <c r="AB266" s="187"/>
      <c r="AC266" s="187"/>
      <c r="AD266" s="187"/>
      <c r="AE266" s="187"/>
      <c r="AR266" s="143" t="s">
        <v>207</v>
      </c>
      <c r="AT266" s="143" t="s">
        <v>116</v>
      </c>
      <c r="AU266" s="143" t="s">
        <v>76</v>
      </c>
      <c r="AY266" s="16" t="s">
        <v>113</v>
      </c>
      <c r="BE266" s="144">
        <f>IF(N266="základní",J266,0)</f>
        <v>0</v>
      </c>
      <c r="BF266" s="144">
        <f>IF(N266="snížená",J266,0)</f>
        <v>0</v>
      </c>
      <c r="BG266" s="144">
        <f>IF(N266="zákl. přenesená",J266,0)</f>
        <v>0</v>
      </c>
      <c r="BH266" s="144">
        <f>IF(N266="sníž. přenesená",J266,0)</f>
        <v>0</v>
      </c>
      <c r="BI266" s="144">
        <f>IF(N266="nulová",J266,0)</f>
        <v>0</v>
      </c>
      <c r="BJ266" s="16" t="s">
        <v>74</v>
      </c>
      <c r="BK266" s="144">
        <f>ROUND(I266*H266,2)</f>
        <v>0</v>
      </c>
      <c r="BL266" s="16" t="s">
        <v>207</v>
      </c>
      <c r="BM266" s="143" t="s">
        <v>863</v>
      </c>
    </row>
    <row r="267" spans="1:65" s="2" customFormat="1">
      <c r="A267" s="187"/>
      <c r="B267" s="190"/>
      <c r="C267" s="192"/>
      <c r="D267" s="251" t="s">
        <v>123</v>
      </c>
      <c r="E267" s="192"/>
      <c r="F267" s="252" t="s">
        <v>508</v>
      </c>
      <c r="G267" s="192"/>
      <c r="H267" s="192"/>
      <c r="I267" s="147"/>
      <c r="J267" s="192"/>
      <c r="K267" s="192"/>
      <c r="L267" s="32"/>
      <c r="M267" s="253"/>
      <c r="N267" s="254"/>
      <c r="O267" s="248"/>
      <c r="P267" s="248"/>
      <c r="Q267" s="248"/>
      <c r="R267" s="248"/>
      <c r="S267" s="248"/>
      <c r="T267" s="255"/>
      <c r="U267" s="187"/>
      <c r="V267" s="187"/>
      <c r="W267" s="187"/>
      <c r="X267" s="187"/>
      <c r="Y267" s="187"/>
      <c r="Z267" s="187"/>
      <c r="AA267" s="187"/>
      <c r="AB267" s="187"/>
      <c r="AC267" s="187"/>
      <c r="AD267" s="187"/>
      <c r="AE267" s="187"/>
      <c r="AT267" s="16" t="s">
        <v>123</v>
      </c>
      <c r="AU267" s="16" t="s">
        <v>76</v>
      </c>
    </row>
    <row r="268" spans="1:65" s="2" customFormat="1">
      <c r="A268" s="187"/>
      <c r="B268" s="190"/>
      <c r="C268" s="192"/>
      <c r="D268" s="256" t="s">
        <v>125</v>
      </c>
      <c r="E268" s="192"/>
      <c r="F268" s="257" t="s">
        <v>509</v>
      </c>
      <c r="G268" s="192"/>
      <c r="H268" s="192"/>
      <c r="I268" s="147"/>
      <c r="J268" s="192"/>
      <c r="K268" s="192"/>
      <c r="L268" s="32"/>
      <c r="M268" s="253"/>
      <c r="N268" s="254"/>
      <c r="O268" s="248"/>
      <c r="P268" s="248"/>
      <c r="Q268" s="248"/>
      <c r="R268" s="248"/>
      <c r="S268" s="248"/>
      <c r="T268" s="255"/>
      <c r="U268" s="187"/>
      <c r="V268" s="187"/>
      <c r="W268" s="187"/>
      <c r="X268" s="187"/>
      <c r="Y268" s="187"/>
      <c r="Z268" s="187"/>
      <c r="AA268" s="187"/>
      <c r="AB268" s="187"/>
      <c r="AC268" s="187"/>
      <c r="AD268" s="187"/>
      <c r="AE268" s="187"/>
      <c r="AT268" s="16" t="s">
        <v>125</v>
      </c>
      <c r="AU268" s="16" t="s">
        <v>76</v>
      </c>
    </row>
    <row r="269" spans="1:65" s="13" customFormat="1">
      <c r="B269" s="265"/>
      <c r="C269" s="266"/>
      <c r="D269" s="251" t="s">
        <v>127</v>
      </c>
      <c r="E269" s="267" t="s">
        <v>3</v>
      </c>
      <c r="F269" s="268" t="s">
        <v>864</v>
      </c>
      <c r="G269" s="266"/>
      <c r="H269" s="269">
        <v>11.648</v>
      </c>
      <c r="I269" s="156"/>
      <c r="J269" s="266"/>
      <c r="K269" s="266"/>
      <c r="L269" s="152"/>
      <c r="M269" s="270"/>
      <c r="N269" s="271"/>
      <c r="O269" s="271"/>
      <c r="P269" s="271"/>
      <c r="Q269" s="271"/>
      <c r="R269" s="271"/>
      <c r="S269" s="271"/>
      <c r="T269" s="272"/>
      <c r="AT269" s="153" t="s">
        <v>127</v>
      </c>
      <c r="AU269" s="153" t="s">
        <v>76</v>
      </c>
      <c r="AV269" s="13" t="s">
        <v>76</v>
      </c>
      <c r="AW269" s="13" t="s">
        <v>31</v>
      </c>
      <c r="AX269" s="13" t="s">
        <v>74</v>
      </c>
      <c r="AY269" s="153" t="s">
        <v>113</v>
      </c>
    </row>
    <row r="270" spans="1:65" s="2" customFormat="1" ht="16.5" customHeight="1">
      <c r="A270" s="187"/>
      <c r="B270" s="190"/>
      <c r="C270" s="241" t="s">
        <v>432</v>
      </c>
      <c r="D270" s="241" t="s">
        <v>116</v>
      </c>
      <c r="E270" s="242" t="s">
        <v>512</v>
      </c>
      <c r="F270" s="243" t="s">
        <v>513</v>
      </c>
      <c r="G270" s="244" t="s">
        <v>119</v>
      </c>
      <c r="H270" s="245">
        <v>5.8239999999999998</v>
      </c>
      <c r="I270" s="137"/>
      <c r="J270" s="246">
        <f>ROUND(I270*H270,2)</f>
        <v>0</v>
      </c>
      <c r="K270" s="243" t="s">
        <v>120</v>
      </c>
      <c r="L270" s="32"/>
      <c r="M270" s="139" t="s">
        <v>3</v>
      </c>
      <c r="N270" s="247" t="s">
        <v>40</v>
      </c>
      <c r="O270" s="248"/>
      <c r="P270" s="249">
        <f>O270*H270</f>
        <v>0</v>
      </c>
      <c r="Q270" s="249">
        <v>2.9999999999999997E-4</v>
      </c>
      <c r="R270" s="249">
        <f>Q270*H270</f>
        <v>1.7471999999999998E-3</v>
      </c>
      <c r="S270" s="249">
        <v>0</v>
      </c>
      <c r="T270" s="250">
        <f>S270*H270</f>
        <v>0</v>
      </c>
      <c r="U270" s="187"/>
      <c r="V270" s="187"/>
      <c r="W270" s="187"/>
      <c r="X270" s="187"/>
      <c r="Y270" s="187"/>
      <c r="Z270" s="187"/>
      <c r="AA270" s="187"/>
      <c r="AB270" s="187"/>
      <c r="AC270" s="187"/>
      <c r="AD270" s="187"/>
      <c r="AE270" s="187"/>
      <c r="AR270" s="143" t="s">
        <v>207</v>
      </c>
      <c r="AT270" s="143" t="s">
        <v>116</v>
      </c>
      <c r="AU270" s="143" t="s">
        <v>76</v>
      </c>
      <c r="AY270" s="16" t="s">
        <v>113</v>
      </c>
      <c r="BE270" s="144">
        <f>IF(N270="základní",J270,0)</f>
        <v>0</v>
      </c>
      <c r="BF270" s="144">
        <f>IF(N270="snížená",J270,0)</f>
        <v>0</v>
      </c>
      <c r="BG270" s="144">
        <f>IF(N270="zákl. přenesená",J270,0)</f>
        <v>0</v>
      </c>
      <c r="BH270" s="144">
        <f>IF(N270="sníž. přenesená",J270,0)</f>
        <v>0</v>
      </c>
      <c r="BI270" s="144">
        <f>IF(N270="nulová",J270,0)</f>
        <v>0</v>
      </c>
      <c r="BJ270" s="16" t="s">
        <v>74</v>
      </c>
      <c r="BK270" s="144">
        <f>ROUND(I270*H270,2)</f>
        <v>0</v>
      </c>
      <c r="BL270" s="16" t="s">
        <v>207</v>
      </c>
      <c r="BM270" s="143" t="s">
        <v>865</v>
      </c>
    </row>
    <row r="271" spans="1:65" s="2" customFormat="1" ht="19.5">
      <c r="A271" s="187"/>
      <c r="B271" s="190"/>
      <c r="C271" s="192"/>
      <c r="D271" s="251" t="s">
        <v>123</v>
      </c>
      <c r="E271" s="192"/>
      <c r="F271" s="252" t="s">
        <v>515</v>
      </c>
      <c r="G271" s="192"/>
      <c r="H271" s="192"/>
      <c r="I271" s="147"/>
      <c r="J271" s="192"/>
      <c r="K271" s="192"/>
      <c r="L271" s="32"/>
      <c r="M271" s="253"/>
      <c r="N271" s="254"/>
      <c r="O271" s="248"/>
      <c r="P271" s="248"/>
      <c r="Q271" s="248"/>
      <c r="R271" s="248"/>
      <c r="S271" s="248"/>
      <c r="T271" s="255"/>
      <c r="U271" s="187"/>
      <c r="V271" s="187"/>
      <c r="W271" s="187"/>
      <c r="X271" s="187"/>
      <c r="Y271" s="187"/>
      <c r="Z271" s="187"/>
      <c r="AA271" s="187"/>
      <c r="AB271" s="187"/>
      <c r="AC271" s="187"/>
      <c r="AD271" s="187"/>
      <c r="AE271" s="187"/>
      <c r="AT271" s="16" t="s">
        <v>123</v>
      </c>
      <c r="AU271" s="16" t="s">
        <v>76</v>
      </c>
    </row>
    <row r="272" spans="1:65" s="2" customFormat="1">
      <c r="A272" s="187"/>
      <c r="B272" s="190"/>
      <c r="C272" s="192"/>
      <c r="D272" s="256" t="s">
        <v>125</v>
      </c>
      <c r="E272" s="192"/>
      <c r="F272" s="257" t="s">
        <v>516</v>
      </c>
      <c r="G272" s="192"/>
      <c r="H272" s="192"/>
      <c r="I272" s="147"/>
      <c r="J272" s="192"/>
      <c r="K272" s="192"/>
      <c r="L272" s="32"/>
      <c r="M272" s="253"/>
      <c r="N272" s="254"/>
      <c r="O272" s="248"/>
      <c r="P272" s="248"/>
      <c r="Q272" s="248"/>
      <c r="R272" s="248"/>
      <c r="S272" s="248"/>
      <c r="T272" s="255"/>
      <c r="U272" s="187"/>
      <c r="V272" s="187"/>
      <c r="W272" s="187"/>
      <c r="X272" s="187"/>
      <c r="Y272" s="187"/>
      <c r="Z272" s="187"/>
      <c r="AA272" s="187"/>
      <c r="AB272" s="187"/>
      <c r="AC272" s="187"/>
      <c r="AD272" s="187"/>
      <c r="AE272" s="187"/>
      <c r="AT272" s="16" t="s">
        <v>125</v>
      </c>
      <c r="AU272" s="16" t="s">
        <v>76</v>
      </c>
    </row>
    <row r="273" spans="1:65" s="2" customFormat="1" ht="24.2" customHeight="1">
      <c r="A273" s="187"/>
      <c r="B273" s="190"/>
      <c r="C273" s="241" t="s">
        <v>438</v>
      </c>
      <c r="D273" s="241" t="s">
        <v>116</v>
      </c>
      <c r="E273" s="242" t="s">
        <v>518</v>
      </c>
      <c r="F273" s="243" t="s">
        <v>519</v>
      </c>
      <c r="G273" s="244" t="s">
        <v>119</v>
      </c>
      <c r="H273" s="245">
        <v>5.8239999999999998</v>
      </c>
      <c r="I273" s="137"/>
      <c r="J273" s="246">
        <f>ROUND(I273*H273,2)</f>
        <v>0</v>
      </c>
      <c r="K273" s="243" t="s">
        <v>120</v>
      </c>
      <c r="L273" s="32"/>
      <c r="M273" s="139" t="s">
        <v>3</v>
      </c>
      <c r="N273" s="247" t="s">
        <v>40</v>
      </c>
      <c r="O273" s="248"/>
      <c r="P273" s="249">
        <f>O273*H273</f>
        <v>0</v>
      </c>
      <c r="Q273" s="249">
        <v>7.5799999999999999E-3</v>
      </c>
      <c r="R273" s="249">
        <f>Q273*H273</f>
        <v>4.4145919999999998E-2</v>
      </c>
      <c r="S273" s="249">
        <v>0</v>
      </c>
      <c r="T273" s="250">
        <f>S273*H273</f>
        <v>0</v>
      </c>
      <c r="U273" s="187"/>
      <c r="V273" s="187"/>
      <c r="W273" s="187"/>
      <c r="X273" s="187"/>
      <c r="Y273" s="187"/>
      <c r="Z273" s="187"/>
      <c r="AA273" s="187"/>
      <c r="AB273" s="187"/>
      <c r="AC273" s="187"/>
      <c r="AD273" s="187"/>
      <c r="AE273" s="187"/>
      <c r="AR273" s="143" t="s">
        <v>207</v>
      </c>
      <c r="AT273" s="143" t="s">
        <v>116</v>
      </c>
      <c r="AU273" s="143" t="s">
        <v>76</v>
      </c>
      <c r="AY273" s="16" t="s">
        <v>113</v>
      </c>
      <c r="BE273" s="144">
        <f>IF(N273="základní",J273,0)</f>
        <v>0</v>
      </c>
      <c r="BF273" s="144">
        <f>IF(N273="snížená",J273,0)</f>
        <v>0</v>
      </c>
      <c r="BG273" s="144">
        <f>IF(N273="zákl. přenesená",J273,0)</f>
        <v>0</v>
      </c>
      <c r="BH273" s="144">
        <f>IF(N273="sníž. přenesená",J273,0)</f>
        <v>0</v>
      </c>
      <c r="BI273" s="144">
        <f>IF(N273="nulová",J273,0)</f>
        <v>0</v>
      </c>
      <c r="BJ273" s="16" t="s">
        <v>74</v>
      </c>
      <c r="BK273" s="144">
        <f>ROUND(I273*H273,2)</f>
        <v>0</v>
      </c>
      <c r="BL273" s="16" t="s">
        <v>207</v>
      </c>
      <c r="BM273" s="143" t="s">
        <v>866</v>
      </c>
    </row>
    <row r="274" spans="1:65" s="2" customFormat="1" ht="19.5">
      <c r="A274" s="187"/>
      <c r="B274" s="190"/>
      <c r="C274" s="192"/>
      <c r="D274" s="251" t="s">
        <v>123</v>
      </c>
      <c r="E274" s="192"/>
      <c r="F274" s="252" t="s">
        <v>521</v>
      </c>
      <c r="G274" s="192"/>
      <c r="H274" s="192"/>
      <c r="I274" s="147"/>
      <c r="J274" s="192"/>
      <c r="K274" s="192"/>
      <c r="L274" s="32"/>
      <c r="M274" s="253"/>
      <c r="N274" s="254"/>
      <c r="O274" s="248"/>
      <c r="P274" s="248"/>
      <c r="Q274" s="248"/>
      <c r="R274" s="248"/>
      <c r="S274" s="248"/>
      <c r="T274" s="255"/>
      <c r="U274" s="187"/>
      <c r="V274" s="187"/>
      <c r="W274" s="187"/>
      <c r="X274" s="187"/>
      <c r="Y274" s="187"/>
      <c r="Z274" s="187"/>
      <c r="AA274" s="187"/>
      <c r="AB274" s="187"/>
      <c r="AC274" s="187"/>
      <c r="AD274" s="187"/>
      <c r="AE274" s="187"/>
      <c r="AT274" s="16" t="s">
        <v>123</v>
      </c>
      <c r="AU274" s="16" t="s">
        <v>76</v>
      </c>
    </row>
    <row r="275" spans="1:65" s="2" customFormat="1">
      <c r="A275" s="187"/>
      <c r="B275" s="190"/>
      <c r="C275" s="192"/>
      <c r="D275" s="256" t="s">
        <v>125</v>
      </c>
      <c r="E275" s="192"/>
      <c r="F275" s="257" t="s">
        <v>522</v>
      </c>
      <c r="G275" s="192"/>
      <c r="H275" s="192"/>
      <c r="I275" s="147"/>
      <c r="J275" s="192"/>
      <c r="K275" s="192"/>
      <c r="L275" s="32"/>
      <c r="M275" s="253"/>
      <c r="N275" s="254"/>
      <c r="O275" s="248"/>
      <c r="P275" s="248"/>
      <c r="Q275" s="248"/>
      <c r="R275" s="248"/>
      <c r="S275" s="248"/>
      <c r="T275" s="255"/>
      <c r="U275" s="187"/>
      <c r="V275" s="187"/>
      <c r="W275" s="187"/>
      <c r="X275" s="187"/>
      <c r="Y275" s="187"/>
      <c r="Z275" s="187"/>
      <c r="AA275" s="187"/>
      <c r="AB275" s="187"/>
      <c r="AC275" s="187"/>
      <c r="AD275" s="187"/>
      <c r="AE275" s="187"/>
      <c r="AT275" s="16" t="s">
        <v>125</v>
      </c>
      <c r="AU275" s="16" t="s">
        <v>76</v>
      </c>
    </row>
    <row r="276" spans="1:65" s="2" customFormat="1" ht="37.9" customHeight="1">
      <c r="A276" s="187"/>
      <c r="B276" s="190"/>
      <c r="C276" s="241" t="s">
        <v>446</v>
      </c>
      <c r="D276" s="241" t="s">
        <v>116</v>
      </c>
      <c r="E276" s="242" t="s">
        <v>524</v>
      </c>
      <c r="F276" s="243" t="s">
        <v>525</v>
      </c>
      <c r="G276" s="244" t="s">
        <v>119</v>
      </c>
      <c r="H276" s="245">
        <v>5.8239999999999998</v>
      </c>
      <c r="I276" s="137"/>
      <c r="J276" s="246">
        <f>ROUND(I276*H276,2)</f>
        <v>0</v>
      </c>
      <c r="K276" s="243" t="s">
        <v>120</v>
      </c>
      <c r="L276" s="32"/>
      <c r="M276" s="139" t="s">
        <v>3</v>
      </c>
      <c r="N276" s="247" t="s">
        <v>40</v>
      </c>
      <c r="O276" s="248"/>
      <c r="P276" s="249">
        <f>O276*H276</f>
        <v>0</v>
      </c>
      <c r="Q276" s="249">
        <v>6.0000000000000001E-3</v>
      </c>
      <c r="R276" s="249">
        <f>Q276*H276</f>
        <v>3.4944000000000003E-2</v>
      </c>
      <c r="S276" s="249">
        <v>0</v>
      </c>
      <c r="T276" s="250">
        <f>S276*H276</f>
        <v>0</v>
      </c>
      <c r="U276" s="187"/>
      <c r="V276" s="187"/>
      <c r="W276" s="187"/>
      <c r="X276" s="187"/>
      <c r="Y276" s="187"/>
      <c r="Z276" s="187"/>
      <c r="AA276" s="187"/>
      <c r="AB276" s="187"/>
      <c r="AC276" s="187"/>
      <c r="AD276" s="187"/>
      <c r="AE276" s="187"/>
      <c r="AR276" s="143" t="s">
        <v>207</v>
      </c>
      <c r="AT276" s="143" t="s">
        <v>116</v>
      </c>
      <c r="AU276" s="143" t="s">
        <v>76</v>
      </c>
      <c r="AY276" s="16" t="s">
        <v>113</v>
      </c>
      <c r="BE276" s="144">
        <f>IF(N276="základní",J276,0)</f>
        <v>0</v>
      </c>
      <c r="BF276" s="144">
        <f>IF(N276="snížená",J276,0)</f>
        <v>0</v>
      </c>
      <c r="BG276" s="144">
        <f>IF(N276="zákl. přenesená",J276,0)</f>
        <v>0</v>
      </c>
      <c r="BH276" s="144">
        <f>IF(N276="sníž. přenesená",J276,0)</f>
        <v>0</v>
      </c>
      <c r="BI276" s="144">
        <f>IF(N276="nulová",J276,0)</f>
        <v>0</v>
      </c>
      <c r="BJ276" s="16" t="s">
        <v>74</v>
      </c>
      <c r="BK276" s="144">
        <f>ROUND(I276*H276,2)</f>
        <v>0</v>
      </c>
      <c r="BL276" s="16" t="s">
        <v>207</v>
      </c>
      <c r="BM276" s="143" t="s">
        <v>867</v>
      </c>
    </row>
    <row r="277" spans="1:65" s="2" customFormat="1" ht="29.25">
      <c r="A277" s="187"/>
      <c r="B277" s="190"/>
      <c r="C277" s="192"/>
      <c r="D277" s="251" t="s">
        <v>123</v>
      </c>
      <c r="E277" s="192"/>
      <c r="F277" s="252" t="s">
        <v>527</v>
      </c>
      <c r="G277" s="192"/>
      <c r="H277" s="192"/>
      <c r="I277" s="147"/>
      <c r="J277" s="192"/>
      <c r="K277" s="192"/>
      <c r="L277" s="32"/>
      <c r="M277" s="253"/>
      <c r="N277" s="254"/>
      <c r="O277" s="248"/>
      <c r="P277" s="248"/>
      <c r="Q277" s="248"/>
      <c r="R277" s="248"/>
      <c r="S277" s="248"/>
      <c r="T277" s="255"/>
      <c r="U277" s="187"/>
      <c r="V277" s="187"/>
      <c r="W277" s="187"/>
      <c r="X277" s="187"/>
      <c r="Y277" s="187"/>
      <c r="Z277" s="187"/>
      <c r="AA277" s="187"/>
      <c r="AB277" s="187"/>
      <c r="AC277" s="187"/>
      <c r="AD277" s="187"/>
      <c r="AE277" s="187"/>
      <c r="AT277" s="16" t="s">
        <v>123</v>
      </c>
      <c r="AU277" s="16" t="s">
        <v>76</v>
      </c>
    </row>
    <row r="278" spans="1:65" s="2" customFormat="1">
      <c r="A278" s="187"/>
      <c r="B278" s="190"/>
      <c r="C278" s="192"/>
      <c r="D278" s="256" t="s">
        <v>125</v>
      </c>
      <c r="E278" s="192"/>
      <c r="F278" s="257" t="s">
        <v>528</v>
      </c>
      <c r="G278" s="192"/>
      <c r="H278" s="192"/>
      <c r="I278" s="147"/>
      <c r="J278" s="192"/>
      <c r="K278" s="192"/>
      <c r="L278" s="32"/>
      <c r="M278" s="253"/>
      <c r="N278" s="254"/>
      <c r="O278" s="248"/>
      <c r="P278" s="248"/>
      <c r="Q278" s="248"/>
      <c r="R278" s="248"/>
      <c r="S278" s="248"/>
      <c r="T278" s="255"/>
      <c r="U278" s="187"/>
      <c r="V278" s="187"/>
      <c r="W278" s="187"/>
      <c r="X278" s="187"/>
      <c r="Y278" s="187"/>
      <c r="Z278" s="187"/>
      <c r="AA278" s="187"/>
      <c r="AB278" s="187"/>
      <c r="AC278" s="187"/>
      <c r="AD278" s="187"/>
      <c r="AE278" s="187"/>
      <c r="AT278" s="16" t="s">
        <v>125</v>
      </c>
      <c r="AU278" s="16" t="s">
        <v>76</v>
      </c>
    </row>
    <row r="279" spans="1:65" s="2" customFormat="1" ht="19.5">
      <c r="A279" s="187"/>
      <c r="B279" s="190"/>
      <c r="C279" s="192"/>
      <c r="D279" s="251" t="s">
        <v>529</v>
      </c>
      <c r="E279" s="192"/>
      <c r="F279" s="292" t="s">
        <v>530</v>
      </c>
      <c r="G279" s="192"/>
      <c r="H279" s="192"/>
      <c r="I279" s="147"/>
      <c r="J279" s="192"/>
      <c r="K279" s="192"/>
      <c r="L279" s="32"/>
      <c r="M279" s="253"/>
      <c r="N279" s="254"/>
      <c r="O279" s="248"/>
      <c r="P279" s="248"/>
      <c r="Q279" s="248"/>
      <c r="R279" s="248"/>
      <c r="S279" s="248"/>
      <c r="T279" s="255"/>
      <c r="U279" s="187"/>
      <c r="V279" s="187"/>
      <c r="W279" s="187"/>
      <c r="X279" s="187"/>
      <c r="Y279" s="187"/>
      <c r="Z279" s="187"/>
      <c r="AA279" s="187"/>
      <c r="AB279" s="187"/>
      <c r="AC279" s="187"/>
      <c r="AD279" s="187"/>
      <c r="AE279" s="187"/>
      <c r="AT279" s="16" t="s">
        <v>529</v>
      </c>
      <c r="AU279" s="16" t="s">
        <v>76</v>
      </c>
    </row>
    <row r="280" spans="1:65" s="2" customFormat="1" ht="24.2" customHeight="1">
      <c r="A280" s="187"/>
      <c r="B280" s="190"/>
      <c r="C280" s="285" t="s">
        <v>452</v>
      </c>
      <c r="D280" s="285" t="s">
        <v>381</v>
      </c>
      <c r="E280" s="286" t="s">
        <v>532</v>
      </c>
      <c r="F280" s="287" t="s">
        <v>533</v>
      </c>
      <c r="G280" s="288" t="s">
        <v>119</v>
      </c>
      <c r="H280" s="289">
        <v>6.6980000000000004</v>
      </c>
      <c r="I280" s="165"/>
      <c r="J280" s="290">
        <f>ROUND(I280*H280,2)</f>
        <v>0</v>
      </c>
      <c r="K280" s="287" t="s">
        <v>3</v>
      </c>
      <c r="L280" s="167"/>
      <c r="M280" s="168" t="s">
        <v>3</v>
      </c>
      <c r="N280" s="291" t="s">
        <v>40</v>
      </c>
      <c r="O280" s="248"/>
      <c r="P280" s="249">
        <f>O280*H280</f>
        <v>0</v>
      </c>
      <c r="Q280" s="249">
        <v>2.1999999999999999E-2</v>
      </c>
      <c r="R280" s="249">
        <f>Q280*H280</f>
        <v>0.14735599999999999</v>
      </c>
      <c r="S280" s="249">
        <v>0</v>
      </c>
      <c r="T280" s="250">
        <f>S280*H280</f>
        <v>0</v>
      </c>
      <c r="U280" s="187"/>
      <c r="V280" s="187"/>
      <c r="W280" s="187"/>
      <c r="X280" s="187"/>
      <c r="Y280" s="187"/>
      <c r="Z280" s="187"/>
      <c r="AA280" s="187"/>
      <c r="AB280" s="187"/>
      <c r="AC280" s="187"/>
      <c r="AD280" s="187"/>
      <c r="AE280" s="187"/>
      <c r="AR280" s="143" t="s">
        <v>323</v>
      </c>
      <c r="AT280" s="143" t="s">
        <v>381</v>
      </c>
      <c r="AU280" s="143" t="s">
        <v>76</v>
      </c>
      <c r="AY280" s="16" t="s">
        <v>113</v>
      </c>
      <c r="BE280" s="144">
        <f>IF(N280="základní",J280,0)</f>
        <v>0</v>
      </c>
      <c r="BF280" s="144">
        <f>IF(N280="snížená",J280,0)</f>
        <v>0</v>
      </c>
      <c r="BG280" s="144">
        <f>IF(N280="zákl. přenesená",J280,0)</f>
        <v>0</v>
      </c>
      <c r="BH280" s="144">
        <f>IF(N280="sníž. přenesená",J280,0)</f>
        <v>0</v>
      </c>
      <c r="BI280" s="144">
        <f>IF(N280="nulová",J280,0)</f>
        <v>0</v>
      </c>
      <c r="BJ280" s="16" t="s">
        <v>74</v>
      </c>
      <c r="BK280" s="144">
        <f>ROUND(I280*H280,2)</f>
        <v>0</v>
      </c>
      <c r="BL280" s="16" t="s">
        <v>207</v>
      </c>
      <c r="BM280" s="143" t="s">
        <v>868</v>
      </c>
    </row>
    <row r="281" spans="1:65" s="2" customFormat="1" ht="19.5">
      <c r="A281" s="187"/>
      <c r="B281" s="190"/>
      <c r="C281" s="192"/>
      <c r="D281" s="251" t="s">
        <v>123</v>
      </c>
      <c r="E281" s="192"/>
      <c r="F281" s="252" t="s">
        <v>533</v>
      </c>
      <c r="G281" s="192"/>
      <c r="H281" s="192"/>
      <c r="I281" s="147"/>
      <c r="J281" s="192"/>
      <c r="K281" s="192"/>
      <c r="L281" s="32"/>
      <c r="M281" s="253"/>
      <c r="N281" s="254"/>
      <c r="O281" s="248"/>
      <c r="P281" s="248"/>
      <c r="Q281" s="248"/>
      <c r="R281" s="248"/>
      <c r="S281" s="248"/>
      <c r="T281" s="255"/>
      <c r="U281" s="187"/>
      <c r="V281" s="187"/>
      <c r="W281" s="187"/>
      <c r="X281" s="187"/>
      <c r="Y281" s="187"/>
      <c r="Z281" s="187"/>
      <c r="AA281" s="187"/>
      <c r="AB281" s="187"/>
      <c r="AC281" s="187"/>
      <c r="AD281" s="187"/>
      <c r="AE281" s="187"/>
      <c r="AT281" s="16" t="s">
        <v>123</v>
      </c>
      <c r="AU281" s="16" t="s">
        <v>76</v>
      </c>
    </row>
    <row r="282" spans="1:65" s="13" customFormat="1">
      <c r="B282" s="265"/>
      <c r="C282" s="266"/>
      <c r="D282" s="251" t="s">
        <v>127</v>
      </c>
      <c r="E282" s="266"/>
      <c r="F282" s="268" t="s">
        <v>869</v>
      </c>
      <c r="G282" s="266"/>
      <c r="H282" s="269">
        <v>6.6980000000000004</v>
      </c>
      <c r="I282" s="156"/>
      <c r="J282" s="266"/>
      <c r="K282" s="266"/>
      <c r="L282" s="152"/>
      <c r="M282" s="270"/>
      <c r="N282" s="271"/>
      <c r="O282" s="271"/>
      <c r="P282" s="271"/>
      <c r="Q282" s="271"/>
      <c r="R282" s="271"/>
      <c r="S282" s="271"/>
      <c r="T282" s="272"/>
      <c r="AT282" s="153" t="s">
        <v>127</v>
      </c>
      <c r="AU282" s="153" t="s">
        <v>76</v>
      </c>
      <c r="AV282" s="13" t="s">
        <v>76</v>
      </c>
      <c r="AW282" s="13" t="s">
        <v>4</v>
      </c>
      <c r="AX282" s="13" t="s">
        <v>74</v>
      </c>
      <c r="AY282" s="153" t="s">
        <v>113</v>
      </c>
    </row>
    <row r="283" spans="1:65" s="2" customFormat="1" ht="24.2" customHeight="1">
      <c r="A283" s="187"/>
      <c r="B283" s="190"/>
      <c r="C283" s="241" t="s">
        <v>458</v>
      </c>
      <c r="D283" s="241" t="s">
        <v>116</v>
      </c>
      <c r="E283" s="242" t="s">
        <v>537</v>
      </c>
      <c r="F283" s="243" t="s">
        <v>538</v>
      </c>
      <c r="G283" s="244" t="s">
        <v>119</v>
      </c>
      <c r="H283" s="245">
        <v>5.8239999999999998</v>
      </c>
      <c r="I283" s="137"/>
      <c r="J283" s="246">
        <f>ROUND(I283*H283,2)</f>
        <v>0</v>
      </c>
      <c r="K283" s="243" t="s">
        <v>120</v>
      </c>
      <c r="L283" s="32"/>
      <c r="M283" s="139" t="s">
        <v>3</v>
      </c>
      <c r="N283" s="247" t="s">
        <v>40</v>
      </c>
      <c r="O283" s="248"/>
      <c r="P283" s="249">
        <f>O283*H283</f>
        <v>0</v>
      </c>
      <c r="Q283" s="249">
        <v>1.5E-3</v>
      </c>
      <c r="R283" s="249">
        <f>Q283*H283</f>
        <v>8.7360000000000007E-3</v>
      </c>
      <c r="S283" s="249">
        <v>0</v>
      </c>
      <c r="T283" s="250">
        <f>S283*H283</f>
        <v>0</v>
      </c>
      <c r="U283" s="187"/>
      <c r="V283" s="187"/>
      <c r="W283" s="187"/>
      <c r="X283" s="187"/>
      <c r="Y283" s="187"/>
      <c r="Z283" s="187"/>
      <c r="AA283" s="187"/>
      <c r="AB283" s="187"/>
      <c r="AC283" s="187"/>
      <c r="AD283" s="187"/>
      <c r="AE283" s="187"/>
      <c r="AR283" s="143" t="s">
        <v>207</v>
      </c>
      <c r="AT283" s="143" t="s">
        <v>116</v>
      </c>
      <c r="AU283" s="143" t="s">
        <v>76</v>
      </c>
      <c r="AY283" s="16" t="s">
        <v>113</v>
      </c>
      <c r="BE283" s="144">
        <f>IF(N283="základní",J283,0)</f>
        <v>0</v>
      </c>
      <c r="BF283" s="144">
        <f>IF(N283="snížená",J283,0)</f>
        <v>0</v>
      </c>
      <c r="BG283" s="144">
        <f>IF(N283="zákl. přenesená",J283,0)</f>
        <v>0</v>
      </c>
      <c r="BH283" s="144">
        <f>IF(N283="sníž. přenesená",J283,0)</f>
        <v>0</v>
      </c>
      <c r="BI283" s="144">
        <f>IF(N283="nulová",J283,0)</f>
        <v>0</v>
      </c>
      <c r="BJ283" s="16" t="s">
        <v>74</v>
      </c>
      <c r="BK283" s="144">
        <f>ROUND(I283*H283,2)</f>
        <v>0</v>
      </c>
      <c r="BL283" s="16" t="s">
        <v>207</v>
      </c>
      <c r="BM283" s="143" t="s">
        <v>870</v>
      </c>
    </row>
    <row r="284" spans="1:65" s="2" customFormat="1">
      <c r="A284" s="187"/>
      <c r="B284" s="190"/>
      <c r="C284" s="192"/>
      <c r="D284" s="251" t="s">
        <v>123</v>
      </c>
      <c r="E284" s="192"/>
      <c r="F284" s="252" t="s">
        <v>540</v>
      </c>
      <c r="G284" s="192"/>
      <c r="H284" s="192"/>
      <c r="I284" s="147"/>
      <c r="J284" s="192"/>
      <c r="K284" s="192"/>
      <c r="L284" s="32"/>
      <c r="M284" s="253"/>
      <c r="N284" s="254"/>
      <c r="O284" s="248"/>
      <c r="P284" s="248"/>
      <c r="Q284" s="248"/>
      <c r="R284" s="248"/>
      <c r="S284" s="248"/>
      <c r="T284" s="255"/>
      <c r="U284" s="187"/>
      <c r="V284" s="187"/>
      <c r="W284" s="187"/>
      <c r="X284" s="187"/>
      <c r="Y284" s="187"/>
      <c r="Z284" s="187"/>
      <c r="AA284" s="187"/>
      <c r="AB284" s="187"/>
      <c r="AC284" s="187"/>
      <c r="AD284" s="187"/>
      <c r="AE284" s="187"/>
      <c r="AT284" s="16" t="s">
        <v>123</v>
      </c>
      <c r="AU284" s="16" t="s">
        <v>76</v>
      </c>
    </row>
    <row r="285" spans="1:65" s="2" customFormat="1">
      <c r="A285" s="187"/>
      <c r="B285" s="190"/>
      <c r="C285" s="192"/>
      <c r="D285" s="256" t="s">
        <v>125</v>
      </c>
      <c r="E285" s="192"/>
      <c r="F285" s="257" t="s">
        <v>541</v>
      </c>
      <c r="G285" s="192"/>
      <c r="H285" s="192"/>
      <c r="I285" s="147"/>
      <c r="J285" s="192"/>
      <c r="K285" s="192"/>
      <c r="L285" s="32"/>
      <c r="M285" s="253"/>
      <c r="N285" s="254"/>
      <c r="O285" s="248"/>
      <c r="P285" s="248"/>
      <c r="Q285" s="248"/>
      <c r="R285" s="248"/>
      <c r="S285" s="248"/>
      <c r="T285" s="255"/>
      <c r="U285" s="187"/>
      <c r="V285" s="187"/>
      <c r="W285" s="187"/>
      <c r="X285" s="187"/>
      <c r="Y285" s="187"/>
      <c r="Z285" s="187"/>
      <c r="AA285" s="187"/>
      <c r="AB285" s="187"/>
      <c r="AC285" s="187"/>
      <c r="AD285" s="187"/>
      <c r="AE285" s="187"/>
      <c r="AT285" s="16" t="s">
        <v>125</v>
      </c>
      <c r="AU285" s="16" t="s">
        <v>76</v>
      </c>
    </row>
    <row r="286" spans="1:65" s="13" customFormat="1">
      <c r="B286" s="265"/>
      <c r="C286" s="266"/>
      <c r="D286" s="251" t="s">
        <v>127</v>
      </c>
      <c r="E286" s="267" t="s">
        <v>3</v>
      </c>
      <c r="F286" s="268" t="s">
        <v>793</v>
      </c>
      <c r="G286" s="266"/>
      <c r="H286" s="269">
        <v>5.8239999999999998</v>
      </c>
      <c r="I286" s="156"/>
      <c r="J286" s="266"/>
      <c r="K286" s="266"/>
      <c r="L286" s="152"/>
      <c r="M286" s="270"/>
      <c r="N286" s="271"/>
      <c r="O286" s="271"/>
      <c r="P286" s="271"/>
      <c r="Q286" s="271"/>
      <c r="R286" s="271"/>
      <c r="S286" s="271"/>
      <c r="T286" s="272"/>
      <c r="AT286" s="153" t="s">
        <v>127</v>
      </c>
      <c r="AU286" s="153" t="s">
        <v>76</v>
      </c>
      <c r="AV286" s="13" t="s">
        <v>76</v>
      </c>
      <c r="AW286" s="13" t="s">
        <v>31</v>
      </c>
      <c r="AX286" s="13" t="s">
        <v>74</v>
      </c>
      <c r="AY286" s="153" t="s">
        <v>113</v>
      </c>
    </row>
    <row r="287" spans="1:65" s="2" customFormat="1" ht="16.5" customHeight="1">
      <c r="A287" s="187"/>
      <c r="B287" s="190"/>
      <c r="C287" s="241" t="s">
        <v>464</v>
      </c>
      <c r="D287" s="241" t="s">
        <v>116</v>
      </c>
      <c r="E287" s="242" t="s">
        <v>543</v>
      </c>
      <c r="F287" s="243" t="s">
        <v>544</v>
      </c>
      <c r="G287" s="244" t="s">
        <v>277</v>
      </c>
      <c r="H287" s="245">
        <v>11.33</v>
      </c>
      <c r="I287" s="137"/>
      <c r="J287" s="246">
        <f>ROUND(I287*H287,2)</f>
        <v>0</v>
      </c>
      <c r="K287" s="243" t="s">
        <v>120</v>
      </c>
      <c r="L287" s="32"/>
      <c r="M287" s="139" t="s">
        <v>3</v>
      </c>
      <c r="N287" s="247" t="s">
        <v>40</v>
      </c>
      <c r="O287" s="248"/>
      <c r="P287" s="249">
        <f>O287*H287</f>
        <v>0</v>
      </c>
      <c r="Q287" s="249">
        <v>9.0000000000000006E-5</v>
      </c>
      <c r="R287" s="249">
        <f>Q287*H287</f>
        <v>1.0197000000000001E-3</v>
      </c>
      <c r="S287" s="249">
        <v>0</v>
      </c>
      <c r="T287" s="250">
        <f>S287*H287</f>
        <v>0</v>
      </c>
      <c r="U287" s="187"/>
      <c r="V287" s="187"/>
      <c r="W287" s="187"/>
      <c r="X287" s="187"/>
      <c r="Y287" s="187"/>
      <c r="Z287" s="187"/>
      <c r="AA287" s="187"/>
      <c r="AB287" s="187"/>
      <c r="AC287" s="187"/>
      <c r="AD287" s="187"/>
      <c r="AE287" s="187"/>
      <c r="AR287" s="143" t="s">
        <v>207</v>
      </c>
      <c r="AT287" s="143" t="s">
        <v>116</v>
      </c>
      <c r="AU287" s="143" t="s">
        <v>76</v>
      </c>
      <c r="AY287" s="16" t="s">
        <v>113</v>
      </c>
      <c r="BE287" s="144">
        <f>IF(N287="základní",J287,0)</f>
        <v>0</v>
      </c>
      <c r="BF287" s="144">
        <f>IF(N287="snížená",J287,0)</f>
        <v>0</v>
      </c>
      <c r="BG287" s="144">
        <f>IF(N287="zákl. přenesená",J287,0)</f>
        <v>0</v>
      </c>
      <c r="BH287" s="144">
        <f>IF(N287="sníž. přenesená",J287,0)</f>
        <v>0</v>
      </c>
      <c r="BI287" s="144">
        <f>IF(N287="nulová",J287,0)</f>
        <v>0</v>
      </c>
      <c r="BJ287" s="16" t="s">
        <v>74</v>
      </c>
      <c r="BK287" s="144">
        <f>ROUND(I287*H287,2)</f>
        <v>0</v>
      </c>
      <c r="BL287" s="16" t="s">
        <v>207</v>
      </c>
      <c r="BM287" s="143" t="s">
        <v>871</v>
      </c>
    </row>
    <row r="288" spans="1:65" s="2" customFormat="1">
      <c r="A288" s="187"/>
      <c r="B288" s="190"/>
      <c r="C288" s="192"/>
      <c r="D288" s="251" t="s">
        <v>123</v>
      </c>
      <c r="E288" s="192"/>
      <c r="F288" s="252" t="s">
        <v>546</v>
      </c>
      <c r="G288" s="192"/>
      <c r="H288" s="192"/>
      <c r="I288" s="147"/>
      <c r="J288" s="192"/>
      <c r="K288" s="192"/>
      <c r="L288" s="32"/>
      <c r="M288" s="253"/>
      <c r="N288" s="254"/>
      <c r="O288" s="248"/>
      <c r="P288" s="248"/>
      <c r="Q288" s="248"/>
      <c r="R288" s="248"/>
      <c r="S288" s="248"/>
      <c r="T288" s="255"/>
      <c r="U288" s="187"/>
      <c r="V288" s="187"/>
      <c r="W288" s="187"/>
      <c r="X288" s="187"/>
      <c r="Y288" s="187"/>
      <c r="Z288" s="187"/>
      <c r="AA288" s="187"/>
      <c r="AB288" s="187"/>
      <c r="AC288" s="187"/>
      <c r="AD288" s="187"/>
      <c r="AE288" s="187"/>
      <c r="AT288" s="16" t="s">
        <v>123</v>
      </c>
      <c r="AU288" s="16" t="s">
        <v>76</v>
      </c>
    </row>
    <row r="289" spans="1:65" s="2" customFormat="1">
      <c r="A289" s="187"/>
      <c r="B289" s="190"/>
      <c r="C289" s="192"/>
      <c r="D289" s="256" t="s">
        <v>125</v>
      </c>
      <c r="E289" s="192"/>
      <c r="F289" s="257" t="s">
        <v>547</v>
      </c>
      <c r="G289" s="192"/>
      <c r="H289" s="192"/>
      <c r="I289" s="147"/>
      <c r="J289" s="192"/>
      <c r="K289" s="192"/>
      <c r="L289" s="32"/>
      <c r="M289" s="253"/>
      <c r="N289" s="254"/>
      <c r="O289" s="248"/>
      <c r="P289" s="248"/>
      <c r="Q289" s="248"/>
      <c r="R289" s="248"/>
      <c r="S289" s="248"/>
      <c r="T289" s="255"/>
      <c r="U289" s="187"/>
      <c r="V289" s="187"/>
      <c r="W289" s="187"/>
      <c r="X289" s="187"/>
      <c r="Y289" s="187"/>
      <c r="Z289" s="187"/>
      <c r="AA289" s="187"/>
      <c r="AB289" s="187"/>
      <c r="AC289" s="187"/>
      <c r="AD289" s="187"/>
      <c r="AE289" s="187"/>
      <c r="AT289" s="16" t="s">
        <v>125</v>
      </c>
      <c r="AU289" s="16" t="s">
        <v>76</v>
      </c>
    </row>
    <row r="290" spans="1:65" s="13" customFormat="1">
      <c r="B290" s="265"/>
      <c r="C290" s="266"/>
      <c r="D290" s="251" t="s">
        <v>127</v>
      </c>
      <c r="E290" s="267" t="s">
        <v>3</v>
      </c>
      <c r="F290" s="268" t="s">
        <v>872</v>
      </c>
      <c r="G290" s="266"/>
      <c r="H290" s="269">
        <v>11.33</v>
      </c>
      <c r="I290" s="156"/>
      <c r="J290" s="266"/>
      <c r="K290" s="266"/>
      <c r="L290" s="152"/>
      <c r="M290" s="270"/>
      <c r="N290" s="271"/>
      <c r="O290" s="271"/>
      <c r="P290" s="271"/>
      <c r="Q290" s="271"/>
      <c r="R290" s="271"/>
      <c r="S290" s="271"/>
      <c r="T290" s="272"/>
      <c r="AT290" s="153" t="s">
        <v>127</v>
      </c>
      <c r="AU290" s="153" t="s">
        <v>76</v>
      </c>
      <c r="AV290" s="13" t="s">
        <v>76</v>
      </c>
      <c r="AW290" s="13" t="s">
        <v>31</v>
      </c>
      <c r="AX290" s="13" t="s">
        <v>74</v>
      </c>
      <c r="AY290" s="153" t="s">
        <v>113</v>
      </c>
    </row>
    <row r="291" spans="1:65" s="2" customFormat="1" ht="24.2" customHeight="1">
      <c r="A291" s="187"/>
      <c r="B291" s="190"/>
      <c r="C291" s="241" t="s">
        <v>472</v>
      </c>
      <c r="D291" s="241" t="s">
        <v>116</v>
      </c>
      <c r="E291" s="242" t="s">
        <v>550</v>
      </c>
      <c r="F291" s="243" t="s">
        <v>551</v>
      </c>
      <c r="G291" s="244" t="s">
        <v>172</v>
      </c>
      <c r="H291" s="245">
        <v>0.23799999999999999</v>
      </c>
      <c r="I291" s="137"/>
      <c r="J291" s="246">
        <f>ROUND(I291*H291,2)</f>
        <v>0</v>
      </c>
      <c r="K291" s="243" t="s">
        <v>120</v>
      </c>
      <c r="L291" s="32"/>
      <c r="M291" s="139" t="s">
        <v>3</v>
      </c>
      <c r="N291" s="247" t="s">
        <v>40</v>
      </c>
      <c r="O291" s="248"/>
      <c r="P291" s="249">
        <f>O291*H291</f>
        <v>0</v>
      </c>
      <c r="Q291" s="249">
        <v>0</v>
      </c>
      <c r="R291" s="249">
        <f>Q291*H291</f>
        <v>0</v>
      </c>
      <c r="S291" s="249">
        <v>0</v>
      </c>
      <c r="T291" s="250">
        <f>S291*H291</f>
        <v>0</v>
      </c>
      <c r="U291" s="187"/>
      <c r="V291" s="187"/>
      <c r="W291" s="187"/>
      <c r="X291" s="187"/>
      <c r="Y291" s="187"/>
      <c r="Z291" s="187"/>
      <c r="AA291" s="187"/>
      <c r="AB291" s="187"/>
      <c r="AC291" s="187"/>
      <c r="AD291" s="187"/>
      <c r="AE291" s="187"/>
      <c r="AR291" s="143" t="s">
        <v>207</v>
      </c>
      <c r="AT291" s="143" t="s">
        <v>116</v>
      </c>
      <c r="AU291" s="143" t="s">
        <v>76</v>
      </c>
      <c r="AY291" s="16" t="s">
        <v>113</v>
      </c>
      <c r="BE291" s="144">
        <f>IF(N291="základní",J291,0)</f>
        <v>0</v>
      </c>
      <c r="BF291" s="144">
        <f>IF(N291="snížená",J291,0)</f>
        <v>0</v>
      </c>
      <c r="BG291" s="144">
        <f>IF(N291="zákl. přenesená",J291,0)</f>
        <v>0</v>
      </c>
      <c r="BH291" s="144">
        <f>IF(N291="sníž. přenesená",J291,0)</f>
        <v>0</v>
      </c>
      <c r="BI291" s="144">
        <f>IF(N291="nulová",J291,0)</f>
        <v>0</v>
      </c>
      <c r="BJ291" s="16" t="s">
        <v>74</v>
      </c>
      <c r="BK291" s="144">
        <f>ROUND(I291*H291,2)</f>
        <v>0</v>
      </c>
      <c r="BL291" s="16" t="s">
        <v>207</v>
      </c>
      <c r="BM291" s="143" t="s">
        <v>873</v>
      </c>
    </row>
    <row r="292" spans="1:65" s="2" customFormat="1" ht="29.25">
      <c r="A292" s="187"/>
      <c r="B292" s="190"/>
      <c r="C292" s="192"/>
      <c r="D292" s="251" t="s">
        <v>123</v>
      </c>
      <c r="E292" s="192"/>
      <c r="F292" s="252" t="s">
        <v>553</v>
      </c>
      <c r="G292" s="192"/>
      <c r="H292" s="192"/>
      <c r="I292" s="147"/>
      <c r="J292" s="192"/>
      <c r="K292" s="192"/>
      <c r="L292" s="32"/>
      <c r="M292" s="253"/>
      <c r="N292" s="254"/>
      <c r="O292" s="248"/>
      <c r="P292" s="248"/>
      <c r="Q292" s="248"/>
      <c r="R292" s="248"/>
      <c r="S292" s="248"/>
      <c r="T292" s="255"/>
      <c r="U292" s="187"/>
      <c r="V292" s="187"/>
      <c r="W292" s="187"/>
      <c r="X292" s="187"/>
      <c r="Y292" s="187"/>
      <c r="Z292" s="187"/>
      <c r="AA292" s="187"/>
      <c r="AB292" s="187"/>
      <c r="AC292" s="187"/>
      <c r="AD292" s="187"/>
      <c r="AE292" s="187"/>
      <c r="AT292" s="16" t="s">
        <v>123</v>
      </c>
      <c r="AU292" s="16" t="s">
        <v>76</v>
      </c>
    </row>
    <row r="293" spans="1:65" s="2" customFormat="1">
      <c r="A293" s="187"/>
      <c r="B293" s="190"/>
      <c r="C293" s="192"/>
      <c r="D293" s="256" t="s">
        <v>125</v>
      </c>
      <c r="E293" s="192"/>
      <c r="F293" s="257" t="s">
        <v>554</v>
      </c>
      <c r="G293" s="192"/>
      <c r="H293" s="192"/>
      <c r="I293" s="147"/>
      <c r="J293" s="192"/>
      <c r="K293" s="192"/>
      <c r="L293" s="32"/>
      <c r="M293" s="253"/>
      <c r="N293" s="254"/>
      <c r="O293" s="248"/>
      <c r="P293" s="248"/>
      <c r="Q293" s="248"/>
      <c r="R293" s="248"/>
      <c r="S293" s="248"/>
      <c r="T293" s="255"/>
      <c r="U293" s="187"/>
      <c r="V293" s="187"/>
      <c r="W293" s="187"/>
      <c r="X293" s="187"/>
      <c r="Y293" s="187"/>
      <c r="Z293" s="187"/>
      <c r="AA293" s="187"/>
      <c r="AB293" s="187"/>
      <c r="AC293" s="187"/>
      <c r="AD293" s="187"/>
      <c r="AE293" s="187"/>
      <c r="AT293" s="16" t="s">
        <v>125</v>
      </c>
      <c r="AU293" s="16" t="s">
        <v>76</v>
      </c>
    </row>
    <row r="294" spans="1:65" s="2" customFormat="1" ht="33" customHeight="1">
      <c r="A294" s="187"/>
      <c r="B294" s="190"/>
      <c r="C294" s="241" t="s">
        <v>478</v>
      </c>
      <c r="D294" s="241" t="s">
        <v>116</v>
      </c>
      <c r="E294" s="242" t="s">
        <v>556</v>
      </c>
      <c r="F294" s="243" t="s">
        <v>557</v>
      </c>
      <c r="G294" s="244" t="s">
        <v>172</v>
      </c>
      <c r="H294" s="245">
        <v>0.23799999999999999</v>
      </c>
      <c r="I294" s="137"/>
      <c r="J294" s="246">
        <f>ROUND(I294*H294,2)</f>
        <v>0</v>
      </c>
      <c r="K294" s="243" t="s">
        <v>120</v>
      </c>
      <c r="L294" s="32"/>
      <c r="M294" s="139" t="s">
        <v>3</v>
      </c>
      <c r="N294" s="247" t="s">
        <v>40</v>
      </c>
      <c r="O294" s="248"/>
      <c r="P294" s="249">
        <f>O294*H294</f>
        <v>0</v>
      </c>
      <c r="Q294" s="249">
        <v>0</v>
      </c>
      <c r="R294" s="249">
        <f>Q294*H294</f>
        <v>0</v>
      </c>
      <c r="S294" s="249">
        <v>0</v>
      </c>
      <c r="T294" s="250">
        <f>S294*H294</f>
        <v>0</v>
      </c>
      <c r="U294" s="187"/>
      <c r="V294" s="187"/>
      <c r="W294" s="187"/>
      <c r="X294" s="187"/>
      <c r="Y294" s="187"/>
      <c r="Z294" s="187"/>
      <c r="AA294" s="187"/>
      <c r="AB294" s="187"/>
      <c r="AC294" s="187"/>
      <c r="AD294" s="187"/>
      <c r="AE294" s="187"/>
      <c r="AR294" s="143" t="s">
        <v>207</v>
      </c>
      <c r="AT294" s="143" t="s">
        <v>116</v>
      </c>
      <c r="AU294" s="143" t="s">
        <v>76</v>
      </c>
      <c r="AY294" s="16" t="s">
        <v>113</v>
      </c>
      <c r="BE294" s="144">
        <f>IF(N294="základní",J294,0)</f>
        <v>0</v>
      </c>
      <c r="BF294" s="144">
        <f>IF(N294="snížená",J294,0)</f>
        <v>0</v>
      </c>
      <c r="BG294" s="144">
        <f>IF(N294="zákl. přenesená",J294,0)</f>
        <v>0</v>
      </c>
      <c r="BH294" s="144">
        <f>IF(N294="sníž. přenesená",J294,0)</f>
        <v>0</v>
      </c>
      <c r="BI294" s="144">
        <f>IF(N294="nulová",J294,0)</f>
        <v>0</v>
      </c>
      <c r="BJ294" s="16" t="s">
        <v>74</v>
      </c>
      <c r="BK294" s="144">
        <f>ROUND(I294*H294,2)</f>
        <v>0</v>
      </c>
      <c r="BL294" s="16" t="s">
        <v>207</v>
      </c>
      <c r="BM294" s="143" t="s">
        <v>874</v>
      </c>
    </row>
    <row r="295" spans="1:65" s="2" customFormat="1" ht="48.75">
      <c r="A295" s="187"/>
      <c r="B295" s="190"/>
      <c r="C295" s="192"/>
      <c r="D295" s="251" t="s">
        <v>123</v>
      </c>
      <c r="E295" s="192"/>
      <c r="F295" s="252" t="s">
        <v>559</v>
      </c>
      <c r="G295" s="192"/>
      <c r="H295" s="192"/>
      <c r="I295" s="147"/>
      <c r="J295" s="192"/>
      <c r="K295" s="192"/>
      <c r="L295" s="32"/>
      <c r="M295" s="253"/>
      <c r="N295" s="254"/>
      <c r="O295" s="248"/>
      <c r="P295" s="248"/>
      <c r="Q295" s="248"/>
      <c r="R295" s="248"/>
      <c r="S295" s="248"/>
      <c r="T295" s="255"/>
      <c r="U295" s="187"/>
      <c r="V295" s="187"/>
      <c r="W295" s="187"/>
      <c r="X295" s="187"/>
      <c r="Y295" s="187"/>
      <c r="Z295" s="187"/>
      <c r="AA295" s="187"/>
      <c r="AB295" s="187"/>
      <c r="AC295" s="187"/>
      <c r="AD295" s="187"/>
      <c r="AE295" s="187"/>
      <c r="AT295" s="16" t="s">
        <v>123</v>
      </c>
      <c r="AU295" s="16" t="s">
        <v>76</v>
      </c>
    </row>
    <row r="296" spans="1:65" s="2" customFormat="1">
      <c r="A296" s="187"/>
      <c r="B296" s="190"/>
      <c r="C296" s="192"/>
      <c r="D296" s="256" t="s">
        <v>125</v>
      </c>
      <c r="E296" s="192"/>
      <c r="F296" s="257" t="s">
        <v>560</v>
      </c>
      <c r="G296" s="192"/>
      <c r="H296" s="192"/>
      <c r="I296" s="147"/>
      <c r="J296" s="192"/>
      <c r="K296" s="192"/>
      <c r="L296" s="32"/>
      <c r="M296" s="253"/>
      <c r="N296" s="254"/>
      <c r="O296" s="248"/>
      <c r="P296" s="248"/>
      <c r="Q296" s="248"/>
      <c r="R296" s="248"/>
      <c r="S296" s="248"/>
      <c r="T296" s="255"/>
      <c r="U296" s="187"/>
      <c r="V296" s="187"/>
      <c r="W296" s="187"/>
      <c r="X296" s="187"/>
      <c r="Y296" s="187"/>
      <c r="Z296" s="187"/>
      <c r="AA296" s="187"/>
      <c r="AB296" s="187"/>
      <c r="AC296" s="187"/>
      <c r="AD296" s="187"/>
      <c r="AE296" s="187"/>
      <c r="AT296" s="16" t="s">
        <v>125</v>
      </c>
      <c r="AU296" s="16" t="s">
        <v>76</v>
      </c>
    </row>
    <row r="297" spans="1:65" s="12" customFormat="1" ht="22.9" customHeight="1">
      <c r="B297" s="230"/>
      <c r="C297" s="231"/>
      <c r="D297" s="232" t="s">
        <v>68</v>
      </c>
      <c r="E297" s="239" t="s">
        <v>875</v>
      </c>
      <c r="F297" s="239" t="s">
        <v>876</v>
      </c>
      <c r="G297" s="231"/>
      <c r="H297" s="231"/>
      <c r="I297" s="121"/>
      <c r="J297" s="240">
        <f>BK297</f>
        <v>0</v>
      </c>
      <c r="K297" s="231"/>
      <c r="L297" s="118"/>
      <c r="M297" s="235"/>
      <c r="N297" s="236"/>
      <c r="O297" s="236"/>
      <c r="P297" s="237">
        <f>SUM(P298:P338)</f>
        <v>0</v>
      </c>
      <c r="Q297" s="236"/>
      <c r="R297" s="237">
        <f>SUM(R298:R338)</f>
        <v>0.10125648999999999</v>
      </c>
      <c r="S297" s="236"/>
      <c r="T297" s="238">
        <f>SUM(T298:T338)</f>
        <v>2.9355000000000003E-2</v>
      </c>
      <c r="AR297" s="119" t="s">
        <v>76</v>
      </c>
      <c r="AT297" s="127" t="s">
        <v>68</v>
      </c>
      <c r="AU297" s="127" t="s">
        <v>74</v>
      </c>
      <c r="AY297" s="119" t="s">
        <v>113</v>
      </c>
      <c r="BK297" s="128">
        <f>SUM(BK298:BK338)</f>
        <v>0</v>
      </c>
    </row>
    <row r="298" spans="1:65" s="2" customFormat="1" ht="24.2" customHeight="1">
      <c r="A298" s="187"/>
      <c r="B298" s="190"/>
      <c r="C298" s="241" t="s">
        <v>482</v>
      </c>
      <c r="D298" s="241" t="s">
        <v>116</v>
      </c>
      <c r="E298" s="242" t="s">
        <v>877</v>
      </c>
      <c r="F298" s="243" t="s">
        <v>878</v>
      </c>
      <c r="G298" s="244" t="s">
        <v>119</v>
      </c>
      <c r="H298" s="245">
        <v>9.7850000000000001</v>
      </c>
      <c r="I298" s="137"/>
      <c r="J298" s="246">
        <f>ROUND(I298*H298,2)</f>
        <v>0</v>
      </c>
      <c r="K298" s="243" t="s">
        <v>120</v>
      </c>
      <c r="L298" s="32"/>
      <c r="M298" s="139" t="s">
        <v>3</v>
      </c>
      <c r="N298" s="247" t="s">
        <v>40</v>
      </c>
      <c r="O298" s="248"/>
      <c r="P298" s="249">
        <f>O298*H298</f>
        <v>0</v>
      </c>
      <c r="Q298" s="249">
        <v>0</v>
      </c>
      <c r="R298" s="249">
        <f>Q298*H298</f>
        <v>0</v>
      </c>
      <c r="S298" s="249">
        <v>0</v>
      </c>
      <c r="T298" s="250">
        <f>S298*H298</f>
        <v>0</v>
      </c>
      <c r="U298" s="187"/>
      <c r="V298" s="187"/>
      <c r="W298" s="187"/>
      <c r="X298" s="187"/>
      <c r="Y298" s="187"/>
      <c r="Z298" s="187"/>
      <c r="AA298" s="187"/>
      <c r="AB298" s="187"/>
      <c r="AC298" s="187"/>
      <c r="AD298" s="187"/>
      <c r="AE298" s="187"/>
      <c r="AR298" s="143" t="s">
        <v>207</v>
      </c>
      <c r="AT298" s="143" t="s">
        <v>116</v>
      </c>
      <c r="AU298" s="143" t="s">
        <v>76</v>
      </c>
      <c r="AY298" s="16" t="s">
        <v>113</v>
      </c>
      <c r="BE298" s="144">
        <f>IF(N298="základní",J298,0)</f>
        <v>0</v>
      </c>
      <c r="BF298" s="144">
        <f>IF(N298="snížená",J298,0)</f>
        <v>0</v>
      </c>
      <c r="BG298" s="144">
        <f>IF(N298="zákl. přenesená",J298,0)</f>
        <v>0</v>
      </c>
      <c r="BH298" s="144">
        <f>IF(N298="sníž. přenesená",J298,0)</f>
        <v>0</v>
      </c>
      <c r="BI298" s="144">
        <f>IF(N298="nulová",J298,0)</f>
        <v>0</v>
      </c>
      <c r="BJ298" s="16" t="s">
        <v>74</v>
      </c>
      <c r="BK298" s="144">
        <f>ROUND(I298*H298,2)</f>
        <v>0</v>
      </c>
      <c r="BL298" s="16" t="s">
        <v>207</v>
      </c>
      <c r="BM298" s="143" t="s">
        <v>879</v>
      </c>
    </row>
    <row r="299" spans="1:65" s="2" customFormat="1" ht="19.5">
      <c r="A299" s="187"/>
      <c r="B299" s="190"/>
      <c r="C299" s="192"/>
      <c r="D299" s="251" t="s">
        <v>123</v>
      </c>
      <c r="E299" s="192"/>
      <c r="F299" s="252" t="s">
        <v>880</v>
      </c>
      <c r="G299" s="192"/>
      <c r="H299" s="192"/>
      <c r="I299" s="147"/>
      <c r="J299" s="192"/>
      <c r="K299" s="192"/>
      <c r="L299" s="32"/>
      <c r="M299" s="253"/>
      <c r="N299" s="254"/>
      <c r="O299" s="248"/>
      <c r="P299" s="248"/>
      <c r="Q299" s="248"/>
      <c r="R299" s="248"/>
      <c r="S299" s="248"/>
      <c r="T299" s="255"/>
      <c r="U299" s="187"/>
      <c r="V299" s="187"/>
      <c r="W299" s="187"/>
      <c r="X299" s="187"/>
      <c r="Y299" s="187"/>
      <c r="Z299" s="187"/>
      <c r="AA299" s="187"/>
      <c r="AB299" s="187"/>
      <c r="AC299" s="187"/>
      <c r="AD299" s="187"/>
      <c r="AE299" s="187"/>
      <c r="AT299" s="16" t="s">
        <v>123</v>
      </c>
      <c r="AU299" s="16" t="s">
        <v>76</v>
      </c>
    </row>
    <row r="300" spans="1:65" s="2" customFormat="1">
      <c r="A300" s="187"/>
      <c r="B300" s="190"/>
      <c r="C300" s="192"/>
      <c r="D300" s="256" t="s">
        <v>125</v>
      </c>
      <c r="E300" s="192"/>
      <c r="F300" s="257" t="s">
        <v>881</v>
      </c>
      <c r="G300" s="192"/>
      <c r="H300" s="192"/>
      <c r="I300" s="147"/>
      <c r="J300" s="192"/>
      <c r="K300" s="192"/>
      <c r="L300" s="32"/>
      <c r="M300" s="253"/>
      <c r="N300" s="254"/>
      <c r="O300" s="248"/>
      <c r="P300" s="248"/>
      <c r="Q300" s="248"/>
      <c r="R300" s="248"/>
      <c r="S300" s="248"/>
      <c r="T300" s="255"/>
      <c r="U300" s="187"/>
      <c r="V300" s="187"/>
      <c r="W300" s="187"/>
      <c r="X300" s="187"/>
      <c r="Y300" s="187"/>
      <c r="Z300" s="187"/>
      <c r="AA300" s="187"/>
      <c r="AB300" s="187"/>
      <c r="AC300" s="187"/>
      <c r="AD300" s="187"/>
      <c r="AE300" s="187"/>
      <c r="AT300" s="16" t="s">
        <v>125</v>
      </c>
      <c r="AU300" s="16" t="s">
        <v>76</v>
      </c>
    </row>
    <row r="301" spans="1:65" s="13" customFormat="1">
      <c r="B301" s="265"/>
      <c r="C301" s="266"/>
      <c r="D301" s="251" t="s">
        <v>127</v>
      </c>
      <c r="E301" s="267" t="s">
        <v>3</v>
      </c>
      <c r="F301" s="268" t="s">
        <v>882</v>
      </c>
      <c r="G301" s="266"/>
      <c r="H301" s="269">
        <v>9.7850000000000001</v>
      </c>
      <c r="I301" s="156"/>
      <c r="J301" s="266"/>
      <c r="K301" s="266"/>
      <c r="L301" s="152"/>
      <c r="M301" s="270"/>
      <c r="N301" s="271"/>
      <c r="O301" s="271"/>
      <c r="P301" s="271"/>
      <c r="Q301" s="271"/>
      <c r="R301" s="271"/>
      <c r="S301" s="271"/>
      <c r="T301" s="272"/>
      <c r="AT301" s="153" t="s">
        <v>127</v>
      </c>
      <c r="AU301" s="153" t="s">
        <v>76</v>
      </c>
      <c r="AV301" s="13" t="s">
        <v>76</v>
      </c>
      <c r="AW301" s="13" t="s">
        <v>31</v>
      </c>
      <c r="AX301" s="13" t="s">
        <v>74</v>
      </c>
      <c r="AY301" s="153" t="s">
        <v>113</v>
      </c>
    </row>
    <row r="302" spans="1:65" s="2" customFormat="1" ht="24.2" customHeight="1">
      <c r="A302" s="187"/>
      <c r="B302" s="190"/>
      <c r="C302" s="241" t="s">
        <v>486</v>
      </c>
      <c r="D302" s="241" t="s">
        <v>116</v>
      </c>
      <c r="E302" s="242" t="s">
        <v>883</v>
      </c>
      <c r="F302" s="243" t="s">
        <v>884</v>
      </c>
      <c r="G302" s="244" t="s">
        <v>119</v>
      </c>
      <c r="H302" s="245">
        <v>9.7850000000000001</v>
      </c>
      <c r="I302" s="137"/>
      <c r="J302" s="246">
        <f>ROUND(I302*H302,2)</f>
        <v>0</v>
      </c>
      <c r="K302" s="243" t="s">
        <v>120</v>
      </c>
      <c r="L302" s="32"/>
      <c r="M302" s="139" t="s">
        <v>3</v>
      </c>
      <c r="N302" s="247" t="s">
        <v>40</v>
      </c>
      <c r="O302" s="248"/>
      <c r="P302" s="249">
        <f>O302*H302</f>
        <v>0</v>
      </c>
      <c r="Q302" s="249">
        <v>0</v>
      </c>
      <c r="R302" s="249">
        <f>Q302*H302</f>
        <v>0</v>
      </c>
      <c r="S302" s="249">
        <v>0</v>
      </c>
      <c r="T302" s="250">
        <f>S302*H302</f>
        <v>0</v>
      </c>
      <c r="U302" s="187"/>
      <c r="V302" s="187"/>
      <c r="W302" s="187"/>
      <c r="X302" s="187"/>
      <c r="Y302" s="187"/>
      <c r="Z302" s="187"/>
      <c r="AA302" s="187"/>
      <c r="AB302" s="187"/>
      <c r="AC302" s="187"/>
      <c r="AD302" s="187"/>
      <c r="AE302" s="187"/>
      <c r="AR302" s="143" t="s">
        <v>207</v>
      </c>
      <c r="AT302" s="143" t="s">
        <v>116</v>
      </c>
      <c r="AU302" s="143" t="s">
        <v>76</v>
      </c>
      <c r="AY302" s="16" t="s">
        <v>113</v>
      </c>
      <c r="BE302" s="144">
        <f>IF(N302="základní",J302,0)</f>
        <v>0</v>
      </c>
      <c r="BF302" s="144">
        <f>IF(N302="snížená",J302,0)</f>
        <v>0</v>
      </c>
      <c r="BG302" s="144">
        <f>IF(N302="zákl. přenesená",J302,0)</f>
        <v>0</v>
      </c>
      <c r="BH302" s="144">
        <f>IF(N302="sníž. přenesená",J302,0)</f>
        <v>0</v>
      </c>
      <c r="BI302" s="144">
        <f>IF(N302="nulová",J302,0)</f>
        <v>0</v>
      </c>
      <c r="BJ302" s="16" t="s">
        <v>74</v>
      </c>
      <c r="BK302" s="144">
        <f>ROUND(I302*H302,2)</f>
        <v>0</v>
      </c>
      <c r="BL302" s="16" t="s">
        <v>207</v>
      </c>
      <c r="BM302" s="143" t="s">
        <v>885</v>
      </c>
    </row>
    <row r="303" spans="1:65" s="2" customFormat="1" ht="19.5">
      <c r="A303" s="187"/>
      <c r="B303" s="190"/>
      <c r="C303" s="192"/>
      <c r="D303" s="251" t="s">
        <v>123</v>
      </c>
      <c r="E303" s="192"/>
      <c r="F303" s="252" t="s">
        <v>886</v>
      </c>
      <c r="G303" s="192"/>
      <c r="H303" s="192"/>
      <c r="I303" s="147"/>
      <c r="J303" s="192"/>
      <c r="K303" s="192"/>
      <c r="L303" s="32"/>
      <c r="M303" s="253"/>
      <c r="N303" s="254"/>
      <c r="O303" s="248"/>
      <c r="P303" s="248"/>
      <c r="Q303" s="248"/>
      <c r="R303" s="248"/>
      <c r="S303" s="248"/>
      <c r="T303" s="255"/>
      <c r="U303" s="187"/>
      <c r="V303" s="187"/>
      <c r="W303" s="187"/>
      <c r="X303" s="187"/>
      <c r="Y303" s="187"/>
      <c r="Z303" s="187"/>
      <c r="AA303" s="187"/>
      <c r="AB303" s="187"/>
      <c r="AC303" s="187"/>
      <c r="AD303" s="187"/>
      <c r="AE303" s="187"/>
      <c r="AT303" s="16" t="s">
        <v>123</v>
      </c>
      <c r="AU303" s="16" t="s">
        <v>76</v>
      </c>
    </row>
    <row r="304" spans="1:65" s="2" customFormat="1">
      <c r="A304" s="187"/>
      <c r="B304" s="190"/>
      <c r="C304" s="192"/>
      <c r="D304" s="256" t="s">
        <v>125</v>
      </c>
      <c r="E304" s="192"/>
      <c r="F304" s="257" t="s">
        <v>887</v>
      </c>
      <c r="G304" s="192"/>
      <c r="H304" s="192"/>
      <c r="I304" s="147"/>
      <c r="J304" s="192"/>
      <c r="K304" s="192"/>
      <c r="L304" s="32"/>
      <c r="M304" s="253"/>
      <c r="N304" s="254"/>
      <c r="O304" s="248"/>
      <c r="P304" s="248"/>
      <c r="Q304" s="248"/>
      <c r="R304" s="248"/>
      <c r="S304" s="248"/>
      <c r="T304" s="255"/>
      <c r="U304" s="187"/>
      <c r="V304" s="187"/>
      <c r="W304" s="187"/>
      <c r="X304" s="187"/>
      <c r="Y304" s="187"/>
      <c r="Z304" s="187"/>
      <c r="AA304" s="187"/>
      <c r="AB304" s="187"/>
      <c r="AC304" s="187"/>
      <c r="AD304" s="187"/>
      <c r="AE304" s="187"/>
      <c r="AT304" s="16" t="s">
        <v>125</v>
      </c>
      <c r="AU304" s="16" t="s">
        <v>76</v>
      </c>
    </row>
    <row r="305" spans="1:65" s="2" customFormat="1" ht="16.5" customHeight="1">
      <c r="A305" s="187"/>
      <c r="B305" s="190"/>
      <c r="C305" s="241" t="s">
        <v>490</v>
      </c>
      <c r="D305" s="241" t="s">
        <v>116</v>
      </c>
      <c r="E305" s="242" t="s">
        <v>888</v>
      </c>
      <c r="F305" s="243" t="s">
        <v>889</v>
      </c>
      <c r="G305" s="244" t="s">
        <v>119</v>
      </c>
      <c r="H305" s="245">
        <v>29.355</v>
      </c>
      <c r="I305" s="137"/>
      <c r="J305" s="246">
        <f>ROUND(I305*H305,2)</f>
        <v>0</v>
      </c>
      <c r="K305" s="243" t="s">
        <v>120</v>
      </c>
      <c r="L305" s="32"/>
      <c r="M305" s="139" t="s">
        <v>3</v>
      </c>
      <c r="N305" s="247" t="s">
        <v>40</v>
      </c>
      <c r="O305" s="248"/>
      <c r="P305" s="249">
        <f>O305*H305</f>
        <v>0</v>
      </c>
      <c r="Q305" s="249">
        <v>0</v>
      </c>
      <c r="R305" s="249">
        <f>Q305*H305</f>
        <v>0</v>
      </c>
      <c r="S305" s="249">
        <v>0</v>
      </c>
      <c r="T305" s="250">
        <f>S305*H305</f>
        <v>0</v>
      </c>
      <c r="U305" s="187"/>
      <c r="V305" s="187"/>
      <c r="W305" s="187"/>
      <c r="X305" s="187"/>
      <c r="Y305" s="187"/>
      <c r="Z305" s="187"/>
      <c r="AA305" s="187"/>
      <c r="AB305" s="187"/>
      <c r="AC305" s="187"/>
      <c r="AD305" s="187"/>
      <c r="AE305" s="187"/>
      <c r="AR305" s="143" t="s">
        <v>207</v>
      </c>
      <c r="AT305" s="143" t="s">
        <v>116</v>
      </c>
      <c r="AU305" s="143" t="s">
        <v>76</v>
      </c>
      <c r="AY305" s="16" t="s">
        <v>113</v>
      </c>
      <c r="BE305" s="144">
        <f>IF(N305="základní",J305,0)</f>
        <v>0</v>
      </c>
      <c r="BF305" s="144">
        <f>IF(N305="snížená",J305,0)</f>
        <v>0</v>
      </c>
      <c r="BG305" s="144">
        <f>IF(N305="zákl. přenesená",J305,0)</f>
        <v>0</v>
      </c>
      <c r="BH305" s="144">
        <f>IF(N305="sníž. přenesená",J305,0)</f>
        <v>0</v>
      </c>
      <c r="BI305" s="144">
        <f>IF(N305="nulová",J305,0)</f>
        <v>0</v>
      </c>
      <c r="BJ305" s="16" t="s">
        <v>74</v>
      </c>
      <c r="BK305" s="144">
        <f>ROUND(I305*H305,2)</f>
        <v>0</v>
      </c>
      <c r="BL305" s="16" t="s">
        <v>207</v>
      </c>
      <c r="BM305" s="143" t="s">
        <v>890</v>
      </c>
    </row>
    <row r="306" spans="1:65" s="2" customFormat="1">
      <c r="A306" s="187"/>
      <c r="B306" s="190"/>
      <c r="C306" s="192"/>
      <c r="D306" s="251" t="s">
        <v>123</v>
      </c>
      <c r="E306" s="192"/>
      <c r="F306" s="252" t="s">
        <v>891</v>
      </c>
      <c r="G306" s="192"/>
      <c r="H306" s="192"/>
      <c r="I306" s="147"/>
      <c r="J306" s="192"/>
      <c r="K306" s="192"/>
      <c r="L306" s="32"/>
      <c r="M306" s="253"/>
      <c r="N306" s="254"/>
      <c r="O306" s="248"/>
      <c r="P306" s="248"/>
      <c r="Q306" s="248"/>
      <c r="R306" s="248"/>
      <c r="S306" s="248"/>
      <c r="T306" s="255"/>
      <c r="U306" s="187"/>
      <c r="V306" s="187"/>
      <c r="W306" s="187"/>
      <c r="X306" s="187"/>
      <c r="Y306" s="187"/>
      <c r="Z306" s="187"/>
      <c r="AA306" s="187"/>
      <c r="AB306" s="187"/>
      <c r="AC306" s="187"/>
      <c r="AD306" s="187"/>
      <c r="AE306" s="187"/>
      <c r="AT306" s="16" t="s">
        <v>123</v>
      </c>
      <c r="AU306" s="16" t="s">
        <v>76</v>
      </c>
    </row>
    <row r="307" spans="1:65" s="2" customFormat="1">
      <c r="A307" s="187"/>
      <c r="B307" s="190"/>
      <c r="C307" s="192"/>
      <c r="D307" s="256" t="s">
        <v>125</v>
      </c>
      <c r="E307" s="192"/>
      <c r="F307" s="257" t="s">
        <v>892</v>
      </c>
      <c r="G307" s="192"/>
      <c r="H307" s="192"/>
      <c r="I307" s="147"/>
      <c r="J307" s="192"/>
      <c r="K307" s="192"/>
      <c r="L307" s="32"/>
      <c r="M307" s="253"/>
      <c r="N307" s="254"/>
      <c r="O307" s="248"/>
      <c r="P307" s="248"/>
      <c r="Q307" s="248"/>
      <c r="R307" s="248"/>
      <c r="S307" s="248"/>
      <c r="T307" s="255"/>
      <c r="U307" s="187"/>
      <c r="V307" s="187"/>
      <c r="W307" s="187"/>
      <c r="X307" s="187"/>
      <c r="Y307" s="187"/>
      <c r="Z307" s="187"/>
      <c r="AA307" s="187"/>
      <c r="AB307" s="187"/>
      <c r="AC307" s="187"/>
      <c r="AD307" s="187"/>
      <c r="AE307" s="187"/>
      <c r="AT307" s="16" t="s">
        <v>125</v>
      </c>
      <c r="AU307" s="16" t="s">
        <v>76</v>
      </c>
    </row>
    <row r="308" spans="1:65" s="14" customFormat="1">
      <c r="B308" s="258"/>
      <c r="C308" s="259"/>
      <c r="D308" s="251" t="s">
        <v>127</v>
      </c>
      <c r="E308" s="260" t="s">
        <v>3</v>
      </c>
      <c r="F308" s="261" t="s">
        <v>893</v>
      </c>
      <c r="G308" s="259"/>
      <c r="H308" s="260" t="s">
        <v>3</v>
      </c>
      <c r="I308" s="174"/>
      <c r="J308" s="259"/>
      <c r="K308" s="259"/>
      <c r="L308" s="171"/>
      <c r="M308" s="262"/>
      <c r="N308" s="263"/>
      <c r="O308" s="263"/>
      <c r="P308" s="263"/>
      <c r="Q308" s="263"/>
      <c r="R308" s="263"/>
      <c r="S308" s="263"/>
      <c r="T308" s="264"/>
      <c r="AT308" s="172" t="s">
        <v>127</v>
      </c>
      <c r="AU308" s="172" t="s">
        <v>76</v>
      </c>
      <c r="AV308" s="14" t="s">
        <v>74</v>
      </c>
      <c r="AW308" s="14" t="s">
        <v>31</v>
      </c>
      <c r="AX308" s="14" t="s">
        <v>69</v>
      </c>
      <c r="AY308" s="172" t="s">
        <v>113</v>
      </c>
    </row>
    <row r="309" spans="1:65" s="13" customFormat="1">
      <c r="B309" s="265"/>
      <c r="C309" s="266"/>
      <c r="D309" s="251" t="s">
        <v>127</v>
      </c>
      <c r="E309" s="267" t="s">
        <v>3</v>
      </c>
      <c r="F309" s="268" t="s">
        <v>894</v>
      </c>
      <c r="G309" s="266"/>
      <c r="H309" s="269">
        <v>29.355</v>
      </c>
      <c r="I309" s="156"/>
      <c r="J309" s="266"/>
      <c r="K309" s="266"/>
      <c r="L309" s="152"/>
      <c r="M309" s="270"/>
      <c r="N309" s="271"/>
      <c r="O309" s="271"/>
      <c r="P309" s="271"/>
      <c r="Q309" s="271"/>
      <c r="R309" s="271"/>
      <c r="S309" s="271"/>
      <c r="T309" s="272"/>
      <c r="AT309" s="153" t="s">
        <v>127</v>
      </c>
      <c r="AU309" s="153" t="s">
        <v>76</v>
      </c>
      <c r="AV309" s="13" t="s">
        <v>76</v>
      </c>
      <c r="AW309" s="13" t="s">
        <v>31</v>
      </c>
      <c r="AX309" s="13" t="s">
        <v>74</v>
      </c>
      <c r="AY309" s="153" t="s">
        <v>113</v>
      </c>
    </row>
    <row r="310" spans="1:65" s="2" customFormat="1" ht="24.2" customHeight="1">
      <c r="A310" s="187"/>
      <c r="B310" s="190"/>
      <c r="C310" s="241" t="s">
        <v>496</v>
      </c>
      <c r="D310" s="241" t="s">
        <v>116</v>
      </c>
      <c r="E310" s="242" t="s">
        <v>895</v>
      </c>
      <c r="F310" s="243" t="s">
        <v>896</v>
      </c>
      <c r="G310" s="244" t="s">
        <v>119</v>
      </c>
      <c r="H310" s="245">
        <v>9.7850000000000001</v>
      </c>
      <c r="I310" s="137"/>
      <c r="J310" s="246">
        <f>ROUND(I310*H310,2)</f>
        <v>0</v>
      </c>
      <c r="K310" s="243" t="s">
        <v>120</v>
      </c>
      <c r="L310" s="32"/>
      <c r="M310" s="139" t="s">
        <v>3</v>
      </c>
      <c r="N310" s="247" t="s">
        <v>40</v>
      </c>
      <c r="O310" s="248"/>
      <c r="P310" s="249">
        <f>O310*H310</f>
        <v>0</v>
      </c>
      <c r="Q310" s="249">
        <v>2.0000000000000001E-4</v>
      </c>
      <c r="R310" s="249">
        <f>Q310*H310</f>
        <v>1.957E-3</v>
      </c>
      <c r="S310" s="249">
        <v>0</v>
      </c>
      <c r="T310" s="250">
        <f>S310*H310</f>
        <v>0</v>
      </c>
      <c r="U310" s="187"/>
      <c r="V310" s="187"/>
      <c r="W310" s="187"/>
      <c r="X310" s="187"/>
      <c r="Y310" s="187"/>
      <c r="Z310" s="187"/>
      <c r="AA310" s="187"/>
      <c r="AB310" s="187"/>
      <c r="AC310" s="187"/>
      <c r="AD310" s="187"/>
      <c r="AE310" s="187"/>
      <c r="AR310" s="143" t="s">
        <v>207</v>
      </c>
      <c r="AT310" s="143" t="s">
        <v>116</v>
      </c>
      <c r="AU310" s="143" t="s">
        <v>76</v>
      </c>
      <c r="AY310" s="16" t="s">
        <v>113</v>
      </c>
      <c r="BE310" s="144">
        <f>IF(N310="základní",J310,0)</f>
        <v>0</v>
      </c>
      <c r="BF310" s="144">
        <f>IF(N310="snížená",J310,0)</f>
        <v>0</v>
      </c>
      <c r="BG310" s="144">
        <f>IF(N310="zákl. přenesená",J310,0)</f>
        <v>0</v>
      </c>
      <c r="BH310" s="144">
        <f>IF(N310="sníž. přenesená",J310,0)</f>
        <v>0</v>
      </c>
      <c r="BI310" s="144">
        <f>IF(N310="nulová",J310,0)</f>
        <v>0</v>
      </c>
      <c r="BJ310" s="16" t="s">
        <v>74</v>
      </c>
      <c r="BK310" s="144">
        <f>ROUND(I310*H310,2)</f>
        <v>0</v>
      </c>
      <c r="BL310" s="16" t="s">
        <v>207</v>
      </c>
      <c r="BM310" s="143" t="s">
        <v>897</v>
      </c>
    </row>
    <row r="311" spans="1:65" s="2" customFormat="1" ht="19.5">
      <c r="A311" s="187"/>
      <c r="B311" s="190"/>
      <c r="C311" s="192"/>
      <c r="D311" s="251" t="s">
        <v>123</v>
      </c>
      <c r="E311" s="192"/>
      <c r="F311" s="252" t="s">
        <v>898</v>
      </c>
      <c r="G311" s="192"/>
      <c r="H311" s="192"/>
      <c r="I311" s="147"/>
      <c r="J311" s="192"/>
      <c r="K311" s="192"/>
      <c r="L311" s="32"/>
      <c r="M311" s="253"/>
      <c r="N311" s="254"/>
      <c r="O311" s="248"/>
      <c r="P311" s="248"/>
      <c r="Q311" s="248"/>
      <c r="R311" s="248"/>
      <c r="S311" s="248"/>
      <c r="T311" s="255"/>
      <c r="U311" s="187"/>
      <c r="V311" s="187"/>
      <c r="W311" s="187"/>
      <c r="X311" s="187"/>
      <c r="Y311" s="187"/>
      <c r="Z311" s="187"/>
      <c r="AA311" s="187"/>
      <c r="AB311" s="187"/>
      <c r="AC311" s="187"/>
      <c r="AD311" s="187"/>
      <c r="AE311" s="187"/>
      <c r="AT311" s="16" t="s">
        <v>123</v>
      </c>
      <c r="AU311" s="16" t="s">
        <v>76</v>
      </c>
    </row>
    <row r="312" spans="1:65" s="2" customFormat="1">
      <c r="A312" s="187"/>
      <c r="B312" s="190"/>
      <c r="C312" s="192"/>
      <c r="D312" s="256" t="s">
        <v>125</v>
      </c>
      <c r="E312" s="192"/>
      <c r="F312" s="257" t="s">
        <v>899</v>
      </c>
      <c r="G312" s="192"/>
      <c r="H312" s="192"/>
      <c r="I312" s="147"/>
      <c r="J312" s="192"/>
      <c r="K312" s="192"/>
      <c r="L312" s="32"/>
      <c r="M312" s="253"/>
      <c r="N312" s="254"/>
      <c r="O312" s="248"/>
      <c r="P312" s="248"/>
      <c r="Q312" s="248"/>
      <c r="R312" s="248"/>
      <c r="S312" s="248"/>
      <c r="T312" s="255"/>
      <c r="U312" s="187"/>
      <c r="V312" s="187"/>
      <c r="W312" s="187"/>
      <c r="X312" s="187"/>
      <c r="Y312" s="187"/>
      <c r="Z312" s="187"/>
      <c r="AA312" s="187"/>
      <c r="AB312" s="187"/>
      <c r="AC312" s="187"/>
      <c r="AD312" s="187"/>
      <c r="AE312" s="187"/>
      <c r="AT312" s="16" t="s">
        <v>125</v>
      </c>
      <c r="AU312" s="16" t="s">
        <v>76</v>
      </c>
    </row>
    <row r="313" spans="1:65" s="2" customFormat="1" ht="33" customHeight="1">
      <c r="A313" s="187"/>
      <c r="B313" s="190"/>
      <c r="C313" s="241" t="s">
        <v>504</v>
      </c>
      <c r="D313" s="241" t="s">
        <v>116</v>
      </c>
      <c r="E313" s="242" t="s">
        <v>900</v>
      </c>
      <c r="F313" s="243" t="s">
        <v>901</v>
      </c>
      <c r="G313" s="244" t="s">
        <v>119</v>
      </c>
      <c r="H313" s="245">
        <v>9.7850000000000001</v>
      </c>
      <c r="I313" s="137"/>
      <c r="J313" s="246">
        <f>ROUND(I313*H313,2)</f>
        <v>0</v>
      </c>
      <c r="K313" s="243" t="s">
        <v>120</v>
      </c>
      <c r="L313" s="32"/>
      <c r="M313" s="139" t="s">
        <v>3</v>
      </c>
      <c r="N313" s="247" t="s">
        <v>40</v>
      </c>
      <c r="O313" s="248"/>
      <c r="P313" s="249">
        <f>O313*H313</f>
        <v>0</v>
      </c>
      <c r="Q313" s="249">
        <v>5.7600000000000004E-3</v>
      </c>
      <c r="R313" s="249">
        <f>Q313*H313</f>
        <v>5.6361600000000005E-2</v>
      </c>
      <c r="S313" s="249">
        <v>0</v>
      </c>
      <c r="T313" s="250">
        <f>S313*H313</f>
        <v>0</v>
      </c>
      <c r="U313" s="187"/>
      <c r="V313" s="187"/>
      <c r="W313" s="187"/>
      <c r="X313" s="187"/>
      <c r="Y313" s="187"/>
      <c r="Z313" s="187"/>
      <c r="AA313" s="187"/>
      <c r="AB313" s="187"/>
      <c r="AC313" s="187"/>
      <c r="AD313" s="187"/>
      <c r="AE313" s="187"/>
      <c r="AR313" s="143" t="s">
        <v>207</v>
      </c>
      <c r="AT313" s="143" t="s">
        <v>116</v>
      </c>
      <c r="AU313" s="143" t="s">
        <v>76</v>
      </c>
      <c r="AY313" s="16" t="s">
        <v>113</v>
      </c>
      <c r="BE313" s="144">
        <f>IF(N313="základní",J313,0)</f>
        <v>0</v>
      </c>
      <c r="BF313" s="144">
        <f>IF(N313="snížená",J313,0)</f>
        <v>0</v>
      </c>
      <c r="BG313" s="144">
        <f>IF(N313="zákl. přenesená",J313,0)</f>
        <v>0</v>
      </c>
      <c r="BH313" s="144">
        <f>IF(N313="sníž. přenesená",J313,0)</f>
        <v>0</v>
      </c>
      <c r="BI313" s="144">
        <f>IF(N313="nulová",J313,0)</f>
        <v>0</v>
      </c>
      <c r="BJ313" s="16" t="s">
        <v>74</v>
      </c>
      <c r="BK313" s="144">
        <f>ROUND(I313*H313,2)</f>
        <v>0</v>
      </c>
      <c r="BL313" s="16" t="s">
        <v>207</v>
      </c>
      <c r="BM313" s="143" t="s">
        <v>902</v>
      </c>
    </row>
    <row r="314" spans="1:65" s="2" customFormat="1" ht="29.25">
      <c r="A314" s="187"/>
      <c r="B314" s="190"/>
      <c r="C314" s="192"/>
      <c r="D314" s="251" t="s">
        <v>123</v>
      </c>
      <c r="E314" s="192"/>
      <c r="F314" s="252" t="s">
        <v>903</v>
      </c>
      <c r="G314" s="192"/>
      <c r="H314" s="192"/>
      <c r="I314" s="147"/>
      <c r="J314" s="192"/>
      <c r="K314" s="192"/>
      <c r="L314" s="32"/>
      <c r="M314" s="253"/>
      <c r="N314" s="254"/>
      <c r="O314" s="248"/>
      <c r="P314" s="248"/>
      <c r="Q314" s="248"/>
      <c r="R314" s="248"/>
      <c r="S314" s="248"/>
      <c r="T314" s="255"/>
      <c r="U314" s="187"/>
      <c r="V314" s="187"/>
      <c r="W314" s="187"/>
      <c r="X314" s="187"/>
      <c r="Y314" s="187"/>
      <c r="Z314" s="187"/>
      <c r="AA314" s="187"/>
      <c r="AB314" s="187"/>
      <c r="AC314" s="187"/>
      <c r="AD314" s="187"/>
      <c r="AE314" s="187"/>
      <c r="AT314" s="16" t="s">
        <v>123</v>
      </c>
      <c r="AU314" s="16" t="s">
        <v>76</v>
      </c>
    </row>
    <row r="315" spans="1:65" s="2" customFormat="1">
      <c r="A315" s="187"/>
      <c r="B315" s="190"/>
      <c r="C315" s="192"/>
      <c r="D315" s="256" t="s">
        <v>125</v>
      </c>
      <c r="E315" s="192"/>
      <c r="F315" s="257" t="s">
        <v>904</v>
      </c>
      <c r="G315" s="192"/>
      <c r="H315" s="192"/>
      <c r="I315" s="147"/>
      <c r="J315" s="192"/>
      <c r="K315" s="192"/>
      <c r="L315" s="32"/>
      <c r="M315" s="253"/>
      <c r="N315" s="254"/>
      <c r="O315" s="248"/>
      <c r="P315" s="248"/>
      <c r="Q315" s="248"/>
      <c r="R315" s="248"/>
      <c r="S315" s="248"/>
      <c r="T315" s="255"/>
      <c r="U315" s="187"/>
      <c r="V315" s="187"/>
      <c r="W315" s="187"/>
      <c r="X315" s="187"/>
      <c r="Y315" s="187"/>
      <c r="Z315" s="187"/>
      <c r="AA315" s="187"/>
      <c r="AB315" s="187"/>
      <c r="AC315" s="187"/>
      <c r="AD315" s="187"/>
      <c r="AE315" s="187"/>
      <c r="AT315" s="16" t="s">
        <v>125</v>
      </c>
      <c r="AU315" s="16" t="s">
        <v>76</v>
      </c>
    </row>
    <row r="316" spans="1:65" s="2" customFormat="1" ht="24.2" customHeight="1">
      <c r="A316" s="187"/>
      <c r="B316" s="190"/>
      <c r="C316" s="241" t="s">
        <v>511</v>
      </c>
      <c r="D316" s="241" t="s">
        <v>116</v>
      </c>
      <c r="E316" s="242" t="s">
        <v>905</v>
      </c>
      <c r="F316" s="243" t="s">
        <v>906</v>
      </c>
      <c r="G316" s="244" t="s">
        <v>119</v>
      </c>
      <c r="H316" s="245">
        <v>9.7850000000000001</v>
      </c>
      <c r="I316" s="137"/>
      <c r="J316" s="246">
        <f>ROUND(I316*H316,2)</f>
        <v>0</v>
      </c>
      <c r="K316" s="243" t="s">
        <v>120</v>
      </c>
      <c r="L316" s="32"/>
      <c r="M316" s="139" t="s">
        <v>3</v>
      </c>
      <c r="N316" s="247" t="s">
        <v>40</v>
      </c>
      <c r="O316" s="248"/>
      <c r="P316" s="249">
        <f>O316*H316</f>
        <v>0</v>
      </c>
      <c r="Q316" s="249">
        <v>0</v>
      </c>
      <c r="R316" s="249">
        <f>Q316*H316</f>
        <v>0</v>
      </c>
      <c r="S316" s="249">
        <v>3.0000000000000001E-3</v>
      </c>
      <c r="T316" s="250">
        <f>S316*H316</f>
        <v>2.9355000000000003E-2</v>
      </c>
      <c r="U316" s="187"/>
      <c r="V316" s="187"/>
      <c r="W316" s="187"/>
      <c r="X316" s="187"/>
      <c r="Y316" s="187"/>
      <c r="Z316" s="187"/>
      <c r="AA316" s="187"/>
      <c r="AB316" s="187"/>
      <c r="AC316" s="187"/>
      <c r="AD316" s="187"/>
      <c r="AE316" s="187"/>
      <c r="AR316" s="143" t="s">
        <v>207</v>
      </c>
      <c r="AT316" s="143" t="s">
        <v>116</v>
      </c>
      <c r="AU316" s="143" t="s">
        <v>76</v>
      </c>
      <c r="AY316" s="16" t="s">
        <v>113</v>
      </c>
      <c r="BE316" s="144">
        <f>IF(N316="základní",J316,0)</f>
        <v>0</v>
      </c>
      <c r="BF316" s="144">
        <f>IF(N316="snížená",J316,0)</f>
        <v>0</v>
      </c>
      <c r="BG316" s="144">
        <f>IF(N316="zákl. přenesená",J316,0)</f>
        <v>0</v>
      </c>
      <c r="BH316" s="144">
        <f>IF(N316="sníž. přenesená",J316,0)</f>
        <v>0</v>
      </c>
      <c r="BI316" s="144">
        <f>IF(N316="nulová",J316,0)</f>
        <v>0</v>
      </c>
      <c r="BJ316" s="16" t="s">
        <v>74</v>
      </c>
      <c r="BK316" s="144">
        <f>ROUND(I316*H316,2)</f>
        <v>0</v>
      </c>
      <c r="BL316" s="16" t="s">
        <v>207</v>
      </c>
      <c r="BM316" s="143" t="s">
        <v>907</v>
      </c>
    </row>
    <row r="317" spans="1:65" s="2" customFormat="1">
      <c r="A317" s="187"/>
      <c r="B317" s="190"/>
      <c r="C317" s="192"/>
      <c r="D317" s="251" t="s">
        <v>123</v>
      </c>
      <c r="E317" s="192"/>
      <c r="F317" s="252" t="s">
        <v>908</v>
      </c>
      <c r="G317" s="192"/>
      <c r="H317" s="192"/>
      <c r="I317" s="147"/>
      <c r="J317" s="192"/>
      <c r="K317" s="192"/>
      <c r="L317" s="32"/>
      <c r="M317" s="253"/>
      <c r="N317" s="254"/>
      <c r="O317" s="248"/>
      <c r="P317" s="248"/>
      <c r="Q317" s="248"/>
      <c r="R317" s="248"/>
      <c r="S317" s="248"/>
      <c r="T317" s="255"/>
      <c r="U317" s="187"/>
      <c r="V317" s="187"/>
      <c r="W317" s="187"/>
      <c r="X317" s="187"/>
      <c r="Y317" s="187"/>
      <c r="Z317" s="187"/>
      <c r="AA317" s="187"/>
      <c r="AB317" s="187"/>
      <c r="AC317" s="187"/>
      <c r="AD317" s="187"/>
      <c r="AE317" s="187"/>
      <c r="AT317" s="16" t="s">
        <v>123</v>
      </c>
      <c r="AU317" s="16" t="s">
        <v>76</v>
      </c>
    </row>
    <row r="318" spans="1:65" s="2" customFormat="1">
      <c r="A318" s="187"/>
      <c r="B318" s="190"/>
      <c r="C318" s="192"/>
      <c r="D318" s="256" t="s">
        <v>125</v>
      </c>
      <c r="E318" s="192"/>
      <c r="F318" s="257" t="s">
        <v>909</v>
      </c>
      <c r="G318" s="192"/>
      <c r="H318" s="192"/>
      <c r="I318" s="147"/>
      <c r="J318" s="192"/>
      <c r="K318" s="192"/>
      <c r="L318" s="32"/>
      <c r="M318" s="253"/>
      <c r="N318" s="254"/>
      <c r="O318" s="248"/>
      <c r="P318" s="248"/>
      <c r="Q318" s="248"/>
      <c r="R318" s="248"/>
      <c r="S318" s="248"/>
      <c r="T318" s="255"/>
      <c r="U318" s="187"/>
      <c r="V318" s="187"/>
      <c r="W318" s="187"/>
      <c r="X318" s="187"/>
      <c r="Y318" s="187"/>
      <c r="Z318" s="187"/>
      <c r="AA318" s="187"/>
      <c r="AB318" s="187"/>
      <c r="AC318" s="187"/>
      <c r="AD318" s="187"/>
      <c r="AE318" s="187"/>
      <c r="AT318" s="16" t="s">
        <v>125</v>
      </c>
      <c r="AU318" s="16" t="s">
        <v>76</v>
      </c>
    </row>
    <row r="319" spans="1:65" s="13" customFormat="1">
      <c r="B319" s="265"/>
      <c r="C319" s="266"/>
      <c r="D319" s="251" t="s">
        <v>127</v>
      </c>
      <c r="E319" s="267" t="s">
        <v>3</v>
      </c>
      <c r="F319" s="268" t="s">
        <v>910</v>
      </c>
      <c r="G319" s="266"/>
      <c r="H319" s="269">
        <v>9.7850000000000001</v>
      </c>
      <c r="I319" s="156"/>
      <c r="J319" s="266"/>
      <c r="K319" s="266"/>
      <c r="L319" s="152"/>
      <c r="M319" s="270"/>
      <c r="N319" s="271"/>
      <c r="O319" s="271"/>
      <c r="P319" s="271"/>
      <c r="Q319" s="271"/>
      <c r="R319" s="271"/>
      <c r="S319" s="271"/>
      <c r="T319" s="272"/>
      <c r="AT319" s="153" t="s">
        <v>127</v>
      </c>
      <c r="AU319" s="153" t="s">
        <v>76</v>
      </c>
      <c r="AV319" s="13" t="s">
        <v>76</v>
      </c>
      <c r="AW319" s="13" t="s">
        <v>31</v>
      </c>
      <c r="AX319" s="13" t="s">
        <v>74</v>
      </c>
      <c r="AY319" s="153" t="s">
        <v>113</v>
      </c>
    </row>
    <row r="320" spans="1:65" s="2" customFormat="1" ht="16.5" customHeight="1">
      <c r="A320" s="187"/>
      <c r="B320" s="190"/>
      <c r="C320" s="241" t="s">
        <v>517</v>
      </c>
      <c r="D320" s="241" t="s">
        <v>116</v>
      </c>
      <c r="E320" s="242" t="s">
        <v>911</v>
      </c>
      <c r="F320" s="243" t="s">
        <v>912</v>
      </c>
      <c r="G320" s="244" t="s">
        <v>119</v>
      </c>
      <c r="H320" s="245">
        <v>9.7850000000000001</v>
      </c>
      <c r="I320" s="137"/>
      <c r="J320" s="246">
        <f>ROUND(I320*H320,2)</f>
        <v>0</v>
      </c>
      <c r="K320" s="243" t="s">
        <v>120</v>
      </c>
      <c r="L320" s="32"/>
      <c r="M320" s="139" t="s">
        <v>3</v>
      </c>
      <c r="N320" s="247" t="s">
        <v>40</v>
      </c>
      <c r="O320" s="248"/>
      <c r="P320" s="249">
        <f>O320*H320</f>
        <v>0</v>
      </c>
      <c r="Q320" s="249">
        <v>6.9999999999999999E-4</v>
      </c>
      <c r="R320" s="249">
        <f>Q320*H320</f>
        <v>6.8494999999999997E-3</v>
      </c>
      <c r="S320" s="249">
        <v>0</v>
      </c>
      <c r="T320" s="250">
        <f>S320*H320</f>
        <v>0</v>
      </c>
      <c r="U320" s="187"/>
      <c r="V320" s="187"/>
      <c r="W320" s="187"/>
      <c r="X320" s="187"/>
      <c r="Y320" s="187"/>
      <c r="Z320" s="187"/>
      <c r="AA320" s="187"/>
      <c r="AB320" s="187"/>
      <c r="AC320" s="187"/>
      <c r="AD320" s="187"/>
      <c r="AE320" s="187"/>
      <c r="AR320" s="143" t="s">
        <v>207</v>
      </c>
      <c r="AT320" s="143" t="s">
        <v>116</v>
      </c>
      <c r="AU320" s="143" t="s">
        <v>76</v>
      </c>
      <c r="AY320" s="16" t="s">
        <v>113</v>
      </c>
      <c r="BE320" s="144">
        <f>IF(N320="základní",J320,0)</f>
        <v>0</v>
      </c>
      <c r="BF320" s="144">
        <f>IF(N320="snížená",J320,0)</f>
        <v>0</v>
      </c>
      <c r="BG320" s="144">
        <f>IF(N320="zákl. přenesená",J320,0)</f>
        <v>0</v>
      </c>
      <c r="BH320" s="144">
        <f>IF(N320="sníž. přenesená",J320,0)</f>
        <v>0</v>
      </c>
      <c r="BI320" s="144">
        <f>IF(N320="nulová",J320,0)</f>
        <v>0</v>
      </c>
      <c r="BJ320" s="16" t="s">
        <v>74</v>
      </c>
      <c r="BK320" s="144">
        <f>ROUND(I320*H320,2)</f>
        <v>0</v>
      </c>
      <c r="BL320" s="16" t="s">
        <v>207</v>
      </c>
      <c r="BM320" s="143" t="s">
        <v>913</v>
      </c>
    </row>
    <row r="321" spans="1:65" s="2" customFormat="1" ht="19.5">
      <c r="A321" s="187"/>
      <c r="B321" s="190"/>
      <c r="C321" s="192"/>
      <c r="D321" s="251" t="s">
        <v>123</v>
      </c>
      <c r="E321" s="192"/>
      <c r="F321" s="252" t="s">
        <v>914</v>
      </c>
      <c r="G321" s="192"/>
      <c r="H321" s="192"/>
      <c r="I321" s="147"/>
      <c r="J321" s="192"/>
      <c r="K321" s="192"/>
      <c r="L321" s="32"/>
      <c r="M321" s="253"/>
      <c r="N321" s="254"/>
      <c r="O321" s="248"/>
      <c r="P321" s="248"/>
      <c r="Q321" s="248"/>
      <c r="R321" s="248"/>
      <c r="S321" s="248"/>
      <c r="T321" s="255"/>
      <c r="U321" s="187"/>
      <c r="V321" s="187"/>
      <c r="W321" s="187"/>
      <c r="X321" s="187"/>
      <c r="Y321" s="187"/>
      <c r="Z321" s="187"/>
      <c r="AA321" s="187"/>
      <c r="AB321" s="187"/>
      <c r="AC321" s="187"/>
      <c r="AD321" s="187"/>
      <c r="AE321" s="187"/>
      <c r="AT321" s="16" t="s">
        <v>123</v>
      </c>
      <c r="AU321" s="16" t="s">
        <v>76</v>
      </c>
    </row>
    <row r="322" spans="1:65" s="2" customFormat="1">
      <c r="A322" s="187"/>
      <c r="B322" s="190"/>
      <c r="C322" s="192"/>
      <c r="D322" s="256" t="s">
        <v>125</v>
      </c>
      <c r="E322" s="192"/>
      <c r="F322" s="257" t="s">
        <v>915</v>
      </c>
      <c r="G322" s="192"/>
      <c r="H322" s="192"/>
      <c r="I322" s="147"/>
      <c r="J322" s="192"/>
      <c r="K322" s="192"/>
      <c r="L322" s="32"/>
      <c r="M322" s="253"/>
      <c r="N322" s="254"/>
      <c r="O322" s="248"/>
      <c r="P322" s="248"/>
      <c r="Q322" s="248"/>
      <c r="R322" s="248"/>
      <c r="S322" s="248"/>
      <c r="T322" s="255"/>
      <c r="U322" s="187"/>
      <c r="V322" s="187"/>
      <c r="W322" s="187"/>
      <c r="X322" s="187"/>
      <c r="Y322" s="187"/>
      <c r="Z322" s="187"/>
      <c r="AA322" s="187"/>
      <c r="AB322" s="187"/>
      <c r="AC322" s="187"/>
      <c r="AD322" s="187"/>
      <c r="AE322" s="187"/>
      <c r="AT322" s="16" t="s">
        <v>125</v>
      </c>
      <c r="AU322" s="16" t="s">
        <v>76</v>
      </c>
    </row>
    <row r="323" spans="1:65" s="2" customFormat="1" ht="16.5" customHeight="1">
      <c r="A323" s="187"/>
      <c r="B323" s="190"/>
      <c r="C323" s="285" t="s">
        <v>523</v>
      </c>
      <c r="D323" s="285" t="s">
        <v>381</v>
      </c>
      <c r="E323" s="286" t="s">
        <v>916</v>
      </c>
      <c r="F323" s="287" t="s">
        <v>917</v>
      </c>
      <c r="G323" s="288" t="s">
        <v>119</v>
      </c>
      <c r="H323" s="289">
        <v>11.253</v>
      </c>
      <c r="I323" s="165"/>
      <c r="J323" s="290">
        <f>ROUND(I323*H323,2)</f>
        <v>0</v>
      </c>
      <c r="K323" s="287" t="s">
        <v>3</v>
      </c>
      <c r="L323" s="167"/>
      <c r="M323" s="168" t="s">
        <v>3</v>
      </c>
      <c r="N323" s="291" t="s">
        <v>40</v>
      </c>
      <c r="O323" s="248"/>
      <c r="P323" s="249">
        <f>O323*H323</f>
        <v>0</v>
      </c>
      <c r="Q323" s="249">
        <v>2.8300000000000001E-3</v>
      </c>
      <c r="R323" s="249">
        <f>Q323*H323</f>
        <v>3.1845989999999998E-2</v>
      </c>
      <c r="S323" s="249">
        <v>0</v>
      </c>
      <c r="T323" s="250">
        <f>S323*H323</f>
        <v>0</v>
      </c>
      <c r="U323" s="187"/>
      <c r="V323" s="187"/>
      <c r="W323" s="187"/>
      <c r="X323" s="187"/>
      <c r="Y323" s="187"/>
      <c r="Z323" s="187"/>
      <c r="AA323" s="187"/>
      <c r="AB323" s="187"/>
      <c r="AC323" s="187"/>
      <c r="AD323" s="187"/>
      <c r="AE323" s="187"/>
      <c r="AR323" s="143" t="s">
        <v>323</v>
      </c>
      <c r="AT323" s="143" t="s">
        <v>381</v>
      </c>
      <c r="AU323" s="143" t="s">
        <v>76</v>
      </c>
      <c r="AY323" s="16" t="s">
        <v>113</v>
      </c>
      <c r="BE323" s="144">
        <f>IF(N323="základní",J323,0)</f>
        <v>0</v>
      </c>
      <c r="BF323" s="144">
        <f>IF(N323="snížená",J323,0)</f>
        <v>0</v>
      </c>
      <c r="BG323" s="144">
        <f>IF(N323="zákl. přenesená",J323,0)</f>
        <v>0</v>
      </c>
      <c r="BH323" s="144">
        <f>IF(N323="sníž. přenesená",J323,0)</f>
        <v>0</v>
      </c>
      <c r="BI323" s="144">
        <f>IF(N323="nulová",J323,0)</f>
        <v>0</v>
      </c>
      <c r="BJ323" s="16" t="s">
        <v>74</v>
      </c>
      <c r="BK323" s="144">
        <f>ROUND(I323*H323,2)</f>
        <v>0</v>
      </c>
      <c r="BL323" s="16" t="s">
        <v>207</v>
      </c>
      <c r="BM323" s="143" t="s">
        <v>918</v>
      </c>
    </row>
    <row r="324" spans="1:65" s="2" customFormat="1">
      <c r="A324" s="187"/>
      <c r="B324" s="190"/>
      <c r="C324" s="192"/>
      <c r="D324" s="251" t="s">
        <v>123</v>
      </c>
      <c r="E324" s="192"/>
      <c r="F324" s="252" t="s">
        <v>917</v>
      </c>
      <c r="G324" s="192"/>
      <c r="H324" s="192"/>
      <c r="I324" s="147"/>
      <c r="J324" s="192"/>
      <c r="K324" s="192"/>
      <c r="L324" s="32"/>
      <c r="M324" s="253"/>
      <c r="N324" s="254"/>
      <c r="O324" s="248"/>
      <c r="P324" s="248"/>
      <c r="Q324" s="248"/>
      <c r="R324" s="248"/>
      <c r="S324" s="248"/>
      <c r="T324" s="255"/>
      <c r="U324" s="187"/>
      <c r="V324" s="187"/>
      <c r="W324" s="187"/>
      <c r="X324" s="187"/>
      <c r="Y324" s="187"/>
      <c r="Z324" s="187"/>
      <c r="AA324" s="187"/>
      <c r="AB324" s="187"/>
      <c r="AC324" s="187"/>
      <c r="AD324" s="187"/>
      <c r="AE324" s="187"/>
      <c r="AT324" s="16" t="s">
        <v>123</v>
      </c>
      <c r="AU324" s="16" t="s">
        <v>76</v>
      </c>
    </row>
    <row r="325" spans="1:65" s="13" customFormat="1">
      <c r="B325" s="265"/>
      <c r="C325" s="266"/>
      <c r="D325" s="251" t="s">
        <v>127</v>
      </c>
      <c r="E325" s="266"/>
      <c r="F325" s="268" t="s">
        <v>919</v>
      </c>
      <c r="G325" s="266"/>
      <c r="H325" s="269">
        <v>11.253</v>
      </c>
      <c r="I325" s="156"/>
      <c r="J325" s="266"/>
      <c r="K325" s="266"/>
      <c r="L325" s="152"/>
      <c r="M325" s="270"/>
      <c r="N325" s="271"/>
      <c r="O325" s="271"/>
      <c r="P325" s="271"/>
      <c r="Q325" s="271"/>
      <c r="R325" s="271"/>
      <c r="S325" s="271"/>
      <c r="T325" s="272"/>
      <c r="AT325" s="153" t="s">
        <v>127</v>
      </c>
      <c r="AU325" s="153" t="s">
        <v>76</v>
      </c>
      <c r="AV325" s="13" t="s">
        <v>76</v>
      </c>
      <c r="AW325" s="13" t="s">
        <v>4</v>
      </c>
      <c r="AX325" s="13" t="s">
        <v>74</v>
      </c>
      <c r="AY325" s="153" t="s">
        <v>113</v>
      </c>
    </row>
    <row r="326" spans="1:65" s="2" customFormat="1" ht="16.5" customHeight="1">
      <c r="A326" s="187"/>
      <c r="B326" s="190"/>
      <c r="C326" s="241" t="s">
        <v>531</v>
      </c>
      <c r="D326" s="241" t="s">
        <v>116</v>
      </c>
      <c r="E326" s="242" t="s">
        <v>920</v>
      </c>
      <c r="F326" s="243" t="s">
        <v>921</v>
      </c>
      <c r="G326" s="244" t="s">
        <v>277</v>
      </c>
      <c r="H326" s="245">
        <v>11.95</v>
      </c>
      <c r="I326" s="137"/>
      <c r="J326" s="246">
        <f>ROUND(I326*H326,2)</f>
        <v>0</v>
      </c>
      <c r="K326" s="243" t="s">
        <v>120</v>
      </c>
      <c r="L326" s="32"/>
      <c r="M326" s="139" t="s">
        <v>3</v>
      </c>
      <c r="N326" s="247" t="s">
        <v>40</v>
      </c>
      <c r="O326" s="248"/>
      <c r="P326" s="249">
        <f>O326*H326</f>
        <v>0</v>
      </c>
      <c r="Q326" s="249">
        <v>1.0000000000000001E-5</v>
      </c>
      <c r="R326" s="249">
        <f>Q326*H326</f>
        <v>1.195E-4</v>
      </c>
      <c r="S326" s="249">
        <v>0</v>
      </c>
      <c r="T326" s="250">
        <f>S326*H326</f>
        <v>0</v>
      </c>
      <c r="U326" s="187"/>
      <c r="V326" s="187"/>
      <c r="W326" s="187"/>
      <c r="X326" s="187"/>
      <c r="Y326" s="187"/>
      <c r="Z326" s="187"/>
      <c r="AA326" s="187"/>
      <c r="AB326" s="187"/>
      <c r="AC326" s="187"/>
      <c r="AD326" s="187"/>
      <c r="AE326" s="187"/>
      <c r="AR326" s="143" t="s">
        <v>207</v>
      </c>
      <c r="AT326" s="143" t="s">
        <v>116</v>
      </c>
      <c r="AU326" s="143" t="s">
        <v>76</v>
      </c>
      <c r="AY326" s="16" t="s">
        <v>113</v>
      </c>
      <c r="BE326" s="144">
        <f>IF(N326="základní",J326,0)</f>
        <v>0</v>
      </c>
      <c r="BF326" s="144">
        <f>IF(N326="snížená",J326,0)</f>
        <v>0</v>
      </c>
      <c r="BG326" s="144">
        <f>IF(N326="zákl. přenesená",J326,0)</f>
        <v>0</v>
      </c>
      <c r="BH326" s="144">
        <f>IF(N326="sníž. přenesená",J326,0)</f>
        <v>0</v>
      </c>
      <c r="BI326" s="144">
        <f>IF(N326="nulová",J326,0)</f>
        <v>0</v>
      </c>
      <c r="BJ326" s="16" t="s">
        <v>74</v>
      </c>
      <c r="BK326" s="144">
        <f>ROUND(I326*H326,2)</f>
        <v>0</v>
      </c>
      <c r="BL326" s="16" t="s">
        <v>207</v>
      </c>
      <c r="BM326" s="143" t="s">
        <v>922</v>
      </c>
    </row>
    <row r="327" spans="1:65" s="2" customFormat="1">
      <c r="A327" s="187"/>
      <c r="B327" s="190"/>
      <c r="C327" s="192"/>
      <c r="D327" s="251" t="s">
        <v>123</v>
      </c>
      <c r="E327" s="192"/>
      <c r="F327" s="252" t="s">
        <v>923</v>
      </c>
      <c r="G327" s="192"/>
      <c r="H327" s="192"/>
      <c r="I327" s="147"/>
      <c r="J327" s="192"/>
      <c r="K327" s="192"/>
      <c r="L327" s="32"/>
      <c r="M327" s="253"/>
      <c r="N327" s="254"/>
      <c r="O327" s="248"/>
      <c r="P327" s="248"/>
      <c r="Q327" s="248"/>
      <c r="R327" s="248"/>
      <c r="S327" s="248"/>
      <c r="T327" s="255"/>
      <c r="U327" s="187"/>
      <c r="V327" s="187"/>
      <c r="W327" s="187"/>
      <c r="X327" s="187"/>
      <c r="Y327" s="187"/>
      <c r="Z327" s="187"/>
      <c r="AA327" s="187"/>
      <c r="AB327" s="187"/>
      <c r="AC327" s="187"/>
      <c r="AD327" s="187"/>
      <c r="AE327" s="187"/>
      <c r="AT327" s="16" t="s">
        <v>123</v>
      </c>
      <c r="AU327" s="16" t="s">
        <v>76</v>
      </c>
    </row>
    <row r="328" spans="1:65" s="2" customFormat="1">
      <c r="A328" s="187"/>
      <c r="B328" s="190"/>
      <c r="C328" s="192"/>
      <c r="D328" s="256" t="s">
        <v>125</v>
      </c>
      <c r="E328" s="192"/>
      <c r="F328" s="257" t="s">
        <v>924</v>
      </c>
      <c r="G328" s="192"/>
      <c r="H328" s="192"/>
      <c r="I328" s="147"/>
      <c r="J328" s="192"/>
      <c r="K328" s="192"/>
      <c r="L328" s="32"/>
      <c r="M328" s="253"/>
      <c r="N328" s="254"/>
      <c r="O328" s="248"/>
      <c r="P328" s="248"/>
      <c r="Q328" s="248"/>
      <c r="R328" s="248"/>
      <c r="S328" s="248"/>
      <c r="T328" s="255"/>
      <c r="U328" s="187"/>
      <c r="V328" s="187"/>
      <c r="W328" s="187"/>
      <c r="X328" s="187"/>
      <c r="Y328" s="187"/>
      <c r="Z328" s="187"/>
      <c r="AA328" s="187"/>
      <c r="AB328" s="187"/>
      <c r="AC328" s="187"/>
      <c r="AD328" s="187"/>
      <c r="AE328" s="187"/>
      <c r="AT328" s="16" t="s">
        <v>125</v>
      </c>
      <c r="AU328" s="16" t="s">
        <v>76</v>
      </c>
    </row>
    <row r="329" spans="1:65" s="13" customFormat="1">
      <c r="B329" s="265"/>
      <c r="C329" s="266"/>
      <c r="D329" s="251" t="s">
        <v>127</v>
      </c>
      <c r="E329" s="267" t="s">
        <v>3</v>
      </c>
      <c r="F329" s="268" t="s">
        <v>925</v>
      </c>
      <c r="G329" s="266"/>
      <c r="H329" s="269">
        <v>11.95</v>
      </c>
      <c r="I329" s="156"/>
      <c r="J329" s="266"/>
      <c r="K329" s="266"/>
      <c r="L329" s="152"/>
      <c r="M329" s="270"/>
      <c r="N329" s="271"/>
      <c r="O329" s="271"/>
      <c r="P329" s="271"/>
      <c r="Q329" s="271"/>
      <c r="R329" s="271"/>
      <c r="S329" s="271"/>
      <c r="T329" s="272"/>
      <c r="AT329" s="153" t="s">
        <v>127</v>
      </c>
      <c r="AU329" s="153" t="s">
        <v>76</v>
      </c>
      <c r="AV329" s="13" t="s">
        <v>76</v>
      </c>
      <c r="AW329" s="13" t="s">
        <v>31</v>
      </c>
      <c r="AX329" s="13" t="s">
        <v>74</v>
      </c>
      <c r="AY329" s="153" t="s">
        <v>113</v>
      </c>
    </row>
    <row r="330" spans="1:65" s="2" customFormat="1" ht="16.5" customHeight="1">
      <c r="A330" s="187"/>
      <c r="B330" s="190"/>
      <c r="C330" s="285" t="s">
        <v>536</v>
      </c>
      <c r="D330" s="285" t="s">
        <v>381</v>
      </c>
      <c r="E330" s="286" t="s">
        <v>926</v>
      </c>
      <c r="F330" s="287" t="s">
        <v>927</v>
      </c>
      <c r="G330" s="288" t="s">
        <v>277</v>
      </c>
      <c r="H330" s="289">
        <v>13.743</v>
      </c>
      <c r="I330" s="165"/>
      <c r="J330" s="290">
        <f>ROUND(I330*H330,2)</f>
        <v>0</v>
      </c>
      <c r="K330" s="287" t="s">
        <v>3</v>
      </c>
      <c r="L330" s="167"/>
      <c r="M330" s="168" t="s">
        <v>3</v>
      </c>
      <c r="N330" s="291" t="s">
        <v>40</v>
      </c>
      <c r="O330" s="248"/>
      <c r="P330" s="249">
        <f>O330*H330</f>
        <v>0</v>
      </c>
      <c r="Q330" s="249">
        <v>2.9999999999999997E-4</v>
      </c>
      <c r="R330" s="249">
        <f>Q330*H330</f>
        <v>4.1228999999999997E-3</v>
      </c>
      <c r="S330" s="249">
        <v>0</v>
      </c>
      <c r="T330" s="250">
        <f>S330*H330</f>
        <v>0</v>
      </c>
      <c r="U330" s="187"/>
      <c r="V330" s="187"/>
      <c r="W330" s="187"/>
      <c r="X330" s="187"/>
      <c r="Y330" s="187"/>
      <c r="Z330" s="187"/>
      <c r="AA330" s="187"/>
      <c r="AB330" s="187"/>
      <c r="AC330" s="187"/>
      <c r="AD330" s="187"/>
      <c r="AE330" s="187"/>
      <c r="AR330" s="143" t="s">
        <v>323</v>
      </c>
      <c r="AT330" s="143" t="s">
        <v>381</v>
      </c>
      <c r="AU330" s="143" t="s">
        <v>76</v>
      </c>
      <c r="AY330" s="16" t="s">
        <v>113</v>
      </c>
      <c r="BE330" s="144">
        <f>IF(N330="základní",J330,0)</f>
        <v>0</v>
      </c>
      <c r="BF330" s="144">
        <f>IF(N330="snížená",J330,0)</f>
        <v>0</v>
      </c>
      <c r="BG330" s="144">
        <f>IF(N330="zákl. přenesená",J330,0)</f>
        <v>0</v>
      </c>
      <c r="BH330" s="144">
        <f>IF(N330="sníž. přenesená",J330,0)</f>
        <v>0</v>
      </c>
      <c r="BI330" s="144">
        <f>IF(N330="nulová",J330,0)</f>
        <v>0</v>
      </c>
      <c r="BJ330" s="16" t="s">
        <v>74</v>
      </c>
      <c r="BK330" s="144">
        <f>ROUND(I330*H330,2)</f>
        <v>0</v>
      </c>
      <c r="BL330" s="16" t="s">
        <v>207</v>
      </c>
      <c r="BM330" s="143" t="s">
        <v>928</v>
      </c>
    </row>
    <row r="331" spans="1:65" s="2" customFormat="1">
      <c r="A331" s="187"/>
      <c r="B331" s="190"/>
      <c r="C331" s="192"/>
      <c r="D331" s="251" t="s">
        <v>123</v>
      </c>
      <c r="E331" s="192"/>
      <c r="F331" s="252" t="s">
        <v>927</v>
      </c>
      <c r="G331" s="192"/>
      <c r="H331" s="192"/>
      <c r="I331" s="147"/>
      <c r="J331" s="192"/>
      <c r="K331" s="192"/>
      <c r="L331" s="32"/>
      <c r="M331" s="253"/>
      <c r="N331" s="254"/>
      <c r="O331" s="248"/>
      <c r="P331" s="248"/>
      <c r="Q331" s="248"/>
      <c r="R331" s="248"/>
      <c r="S331" s="248"/>
      <c r="T331" s="255"/>
      <c r="U331" s="187"/>
      <c r="V331" s="187"/>
      <c r="W331" s="187"/>
      <c r="X331" s="187"/>
      <c r="Y331" s="187"/>
      <c r="Z331" s="187"/>
      <c r="AA331" s="187"/>
      <c r="AB331" s="187"/>
      <c r="AC331" s="187"/>
      <c r="AD331" s="187"/>
      <c r="AE331" s="187"/>
      <c r="AT331" s="16" t="s">
        <v>123</v>
      </c>
      <c r="AU331" s="16" t="s">
        <v>76</v>
      </c>
    </row>
    <row r="332" spans="1:65" s="13" customFormat="1">
      <c r="B332" s="265"/>
      <c r="C332" s="266"/>
      <c r="D332" s="251" t="s">
        <v>127</v>
      </c>
      <c r="E332" s="266"/>
      <c r="F332" s="268" t="s">
        <v>929</v>
      </c>
      <c r="G332" s="266"/>
      <c r="H332" s="269">
        <v>13.743</v>
      </c>
      <c r="I332" s="156"/>
      <c r="J332" s="266"/>
      <c r="K332" s="266"/>
      <c r="L332" s="152"/>
      <c r="M332" s="270"/>
      <c r="N332" s="271"/>
      <c r="O332" s="271"/>
      <c r="P332" s="271"/>
      <c r="Q332" s="271"/>
      <c r="R332" s="271"/>
      <c r="S332" s="271"/>
      <c r="T332" s="272"/>
      <c r="AT332" s="153" t="s">
        <v>127</v>
      </c>
      <c r="AU332" s="153" t="s">
        <v>76</v>
      </c>
      <c r="AV332" s="13" t="s">
        <v>76</v>
      </c>
      <c r="AW332" s="13" t="s">
        <v>4</v>
      </c>
      <c r="AX332" s="13" t="s">
        <v>74</v>
      </c>
      <c r="AY332" s="153" t="s">
        <v>113</v>
      </c>
    </row>
    <row r="333" spans="1:65" s="2" customFormat="1" ht="24.2" customHeight="1">
      <c r="A333" s="187"/>
      <c r="B333" s="190"/>
      <c r="C333" s="241" t="s">
        <v>542</v>
      </c>
      <c r="D333" s="241" t="s">
        <v>116</v>
      </c>
      <c r="E333" s="242" t="s">
        <v>930</v>
      </c>
      <c r="F333" s="243" t="s">
        <v>931</v>
      </c>
      <c r="G333" s="244" t="s">
        <v>172</v>
      </c>
      <c r="H333" s="245">
        <v>0.10100000000000001</v>
      </c>
      <c r="I333" s="137"/>
      <c r="J333" s="246">
        <f>ROUND(I333*H333,2)</f>
        <v>0</v>
      </c>
      <c r="K333" s="243" t="s">
        <v>120</v>
      </c>
      <c r="L333" s="32"/>
      <c r="M333" s="139" t="s">
        <v>3</v>
      </c>
      <c r="N333" s="247" t="s">
        <v>40</v>
      </c>
      <c r="O333" s="248"/>
      <c r="P333" s="249">
        <f>O333*H333</f>
        <v>0</v>
      </c>
      <c r="Q333" s="249">
        <v>0</v>
      </c>
      <c r="R333" s="249">
        <f>Q333*H333</f>
        <v>0</v>
      </c>
      <c r="S333" s="249">
        <v>0</v>
      </c>
      <c r="T333" s="250">
        <f>S333*H333</f>
        <v>0</v>
      </c>
      <c r="U333" s="187"/>
      <c r="V333" s="187"/>
      <c r="W333" s="187"/>
      <c r="X333" s="187"/>
      <c r="Y333" s="187"/>
      <c r="Z333" s="187"/>
      <c r="AA333" s="187"/>
      <c r="AB333" s="187"/>
      <c r="AC333" s="187"/>
      <c r="AD333" s="187"/>
      <c r="AE333" s="187"/>
      <c r="AR333" s="143" t="s">
        <v>207</v>
      </c>
      <c r="AT333" s="143" t="s">
        <v>116</v>
      </c>
      <c r="AU333" s="143" t="s">
        <v>76</v>
      </c>
      <c r="AY333" s="16" t="s">
        <v>113</v>
      </c>
      <c r="BE333" s="144">
        <f>IF(N333="základní",J333,0)</f>
        <v>0</v>
      </c>
      <c r="BF333" s="144">
        <f>IF(N333="snížená",J333,0)</f>
        <v>0</v>
      </c>
      <c r="BG333" s="144">
        <f>IF(N333="zákl. přenesená",J333,0)</f>
        <v>0</v>
      </c>
      <c r="BH333" s="144">
        <f>IF(N333="sníž. přenesená",J333,0)</f>
        <v>0</v>
      </c>
      <c r="BI333" s="144">
        <f>IF(N333="nulová",J333,0)</f>
        <v>0</v>
      </c>
      <c r="BJ333" s="16" t="s">
        <v>74</v>
      </c>
      <c r="BK333" s="144">
        <f>ROUND(I333*H333,2)</f>
        <v>0</v>
      </c>
      <c r="BL333" s="16" t="s">
        <v>207</v>
      </c>
      <c r="BM333" s="143" t="s">
        <v>932</v>
      </c>
    </row>
    <row r="334" spans="1:65" s="2" customFormat="1" ht="29.25">
      <c r="A334" s="187"/>
      <c r="B334" s="190"/>
      <c r="C334" s="192"/>
      <c r="D334" s="251" t="s">
        <v>123</v>
      </c>
      <c r="E334" s="192"/>
      <c r="F334" s="252" t="s">
        <v>933</v>
      </c>
      <c r="G334" s="192"/>
      <c r="H334" s="192"/>
      <c r="I334" s="147"/>
      <c r="J334" s="192"/>
      <c r="K334" s="192"/>
      <c r="L334" s="32"/>
      <c r="M334" s="253"/>
      <c r="N334" s="254"/>
      <c r="O334" s="248"/>
      <c r="P334" s="248"/>
      <c r="Q334" s="248"/>
      <c r="R334" s="248"/>
      <c r="S334" s="248"/>
      <c r="T334" s="255"/>
      <c r="U334" s="187"/>
      <c r="V334" s="187"/>
      <c r="W334" s="187"/>
      <c r="X334" s="187"/>
      <c r="Y334" s="187"/>
      <c r="Z334" s="187"/>
      <c r="AA334" s="187"/>
      <c r="AB334" s="187"/>
      <c r="AC334" s="187"/>
      <c r="AD334" s="187"/>
      <c r="AE334" s="187"/>
      <c r="AT334" s="16" t="s">
        <v>123</v>
      </c>
      <c r="AU334" s="16" t="s">
        <v>76</v>
      </c>
    </row>
    <row r="335" spans="1:65" s="2" customFormat="1">
      <c r="A335" s="187"/>
      <c r="B335" s="190"/>
      <c r="C335" s="192"/>
      <c r="D335" s="256" t="s">
        <v>125</v>
      </c>
      <c r="E335" s="192"/>
      <c r="F335" s="257" t="s">
        <v>934</v>
      </c>
      <c r="G335" s="192"/>
      <c r="H335" s="192"/>
      <c r="I335" s="147"/>
      <c r="J335" s="192"/>
      <c r="K335" s="192"/>
      <c r="L335" s="32"/>
      <c r="M335" s="253"/>
      <c r="N335" s="254"/>
      <c r="O335" s="248"/>
      <c r="P335" s="248"/>
      <c r="Q335" s="248"/>
      <c r="R335" s="248"/>
      <c r="S335" s="248"/>
      <c r="T335" s="255"/>
      <c r="U335" s="187"/>
      <c r="V335" s="187"/>
      <c r="W335" s="187"/>
      <c r="X335" s="187"/>
      <c r="Y335" s="187"/>
      <c r="Z335" s="187"/>
      <c r="AA335" s="187"/>
      <c r="AB335" s="187"/>
      <c r="AC335" s="187"/>
      <c r="AD335" s="187"/>
      <c r="AE335" s="187"/>
      <c r="AT335" s="16" t="s">
        <v>125</v>
      </c>
      <c r="AU335" s="16" t="s">
        <v>76</v>
      </c>
    </row>
    <row r="336" spans="1:65" s="2" customFormat="1" ht="33" customHeight="1">
      <c r="A336" s="187"/>
      <c r="B336" s="190"/>
      <c r="C336" s="241" t="s">
        <v>549</v>
      </c>
      <c r="D336" s="241" t="s">
        <v>116</v>
      </c>
      <c r="E336" s="242" t="s">
        <v>935</v>
      </c>
      <c r="F336" s="243" t="s">
        <v>936</v>
      </c>
      <c r="G336" s="244" t="s">
        <v>172</v>
      </c>
      <c r="H336" s="245">
        <v>0.10100000000000001</v>
      </c>
      <c r="I336" s="137"/>
      <c r="J336" s="246">
        <f>ROUND(I336*H336,2)</f>
        <v>0</v>
      </c>
      <c r="K336" s="243" t="s">
        <v>120</v>
      </c>
      <c r="L336" s="32"/>
      <c r="M336" s="139" t="s">
        <v>3</v>
      </c>
      <c r="N336" s="247" t="s">
        <v>40</v>
      </c>
      <c r="O336" s="248"/>
      <c r="P336" s="249">
        <f>O336*H336</f>
        <v>0</v>
      </c>
      <c r="Q336" s="249">
        <v>0</v>
      </c>
      <c r="R336" s="249">
        <f>Q336*H336</f>
        <v>0</v>
      </c>
      <c r="S336" s="249">
        <v>0</v>
      </c>
      <c r="T336" s="250">
        <f>S336*H336</f>
        <v>0</v>
      </c>
      <c r="U336" s="187"/>
      <c r="V336" s="187"/>
      <c r="W336" s="187"/>
      <c r="X336" s="187"/>
      <c r="Y336" s="187"/>
      <c r="Z336" s="187"/>
      <c r="AA336" s="187"/>
      <c r="AB336" s="187"/>
      <c r="AC336" s="187"/>
      <c r="AD336" s="187"/>
      <c r="AE336" s="187"/>
      <c r="AR336" s="143" t="s">
        <v>207</v>
      </c>
      <c r="AT336" s="143" t="s">
        <v>116</v>
      </c>
      <c r="AU336" s="143" t="s">
        <v>76</v>
      </c>
      <c r="AY336" s="16" t="s">
        <v>113</v>
      </c>
      <c r="BE336" s="144">
        <f>IF(N336="základní",J336,0)</f>
        <v>0</v>
      </c>
      <c r="BF336" s="144">
        <f>IF(N336="snížená",J336,0)</f>
        <v>0</v>
      </c>
      <c r="BG336" s="144">
        <f>IF(N336="zákl. přenesená",J336,0)</f>
        <v>0</v>
      </c>
      <c r="BH336" s="144">
        <f>IF(N336="sníž. přenesená",J336,0)</f>
        <v>0</v>
      </c>
      <c r="BI336" s="144">
        <f>IF(N336="nulová",J336,0)</f>
        <v>0</v>
      </c>
      <c r="BJ336" s="16" t="s">
        <v>74</v>
      </c>
      <c r="BK336" s="144">
        <f>ROUND(I336*H336,2)</f>
        <v>0</v>
      </c>
      <c r="BL336" s="16" t="s">
        <v>207</v>
      </c>
      <c r="BM336" s="143" t="s">
        <v>937</v>
      </c>
    </row>
    <row r="337" spans="1:65" s="2" customFormat="1" ht="48.75">
      <c r="A337" s="187"/>
      <c r="B337" s="190"/>
      <c r="C337" s="192"/>
      <c r="D337" s="251" t="s">
        <v>123</v>
      </c>
      <c r="E337" s="192"/>
      <c r="F337" s="252" t="s">
        <v>938</v>
      </c>
      <c r="G337" s="192"/>
      <c r="H337" s="192"/>
      <c r="I337" s="147"/>
      <c r="J337" s="192"/>
      <c r="K337" s="192"/>
      <c r="L337" s="32"/>
      <c r="M337" s="253"/>
      <c r="N337" s="254"/>
      <c r="O337" s="248"/>
      <c r="P337" s="248"/>
      <c r="Q337" s="248"/>
      <c r="R337" s="248"/>
      <c r="S337" s="248"/>
      <c r="T337" s="255"/>
      <c r="U337" s="187"/>
      <c r="V337" s="187"/>
      <c r="W337" s="187"/>
      <c r="X337" s="187"/>
      <c r="Y337" s="187"/>
      <c r="Z337" s="187"/>
      <c r="AA337" s="187"/>
      <c r="AB337" s="187"/>
      <c r="AC337" s="187"/>
      <c r="AD337" s="187"/>
      <c r="AE337" s="187"/>
      <c r="AT337" s="16" t="s">
        <v>123</v>
      </c>
      <c r="AU337" s="16" t="s">
        <v>76</v>
      </c>
    </row>
    <row r="338" spans="1:65" s="2" customFormat="1">
      <c r="A338" s="187"/>
      <c r="B338" s="190"/>
      <c r="C338" s="192"/>
      <c r="D338" s="256" t="s">
        <v>125</v>
      </c>
      <c r="E338" s="192"/>
      <c r="F338" s="257" t="s">
        <v>939</v>
      </c>
      <c r="G338" s="192"/>
      <c r="H338" s="192"/>
      <c r="I338" s="147"/>
      <c r="J338" s="192"/>
      <c r="K338" s="192"/>
      <c r="L338" s="32"/>
      <c r="M338" s="253"/>
      <c r="N338" s="254"/>
      <c r="O338" s="248"/>
      <c r="P338" s="248"/>
      <c r="Q338" s="248"/>
      <c r="R338" s="248"/>
      <c r="S338" s="248"/>
      <c r="T338" s="255"/>
      <c r="U338" s="187"/>
      <c r="V338" s="187"/>
      <c r="W338" s="187"/>
      <c r="X338" s="187"/>
      <c r="Y338" s="187"/>
      <c r="Z338" s="187"/>
      <c r="AA338" s="187"/>
      <c r="AB338" s="187"/>
      <c r="AC338" s="187"/>
      <c r="AD338" s="187"/>
      <c r="AE338" s="187"/>
      <c r="AT338" s="16" t="s">
        <v>125</v>
      </c>
      <c r="AU338" s="16" t="s">
        <v>76</v>
      </c>
    </row>
    <row r="339" spans="1:65" s="12" customFormat="1" ht="22.9" customHeight="1">
      <c r="B339" s="230"/>
      <c r="C339" s="231"/>
      <c r="D339" s="232" t="s">
        <v>68</v>
      </c>
      <c r="E339" s="239" t="s">
        <v>561</v>
      </c>
      <c r="F339" s="239" t="s">
        <v>562</v>
      </c>
      <c r="G339" s="231"/>
      <c r="H339" s="231"/>
      <c r="I339" s="121"/>
      <c r="J339" s="240">
        <f>BK339</f>
        <v>0</v>
      </c>
      <c r="K339" s="231"/>
      <c r="L339" s="118"/>
      <c r="M339" s="235"/>
      <c r="N339" s="236"/>
      <c r="O339" s="236"/>
      <c r="P339" s="237">
        <f>SUM(P340:P383)</f>
        <v>0</v>
      </c>
      <c r="Q339" s="236"/>
      <c r="R339" s="237">
        <f>SUM(R340:R383)</f>
        <v>0.86454073999999992</v>
      </c>
      <c r="S339" s="236"/>
      <c r="T339" s="238">
        <f>SUM(T340:T383)</f>
        <v>0</v>
      </c>
      <c r="AR339" s="119" t="s">
        <v>76</v>
      </c>
      <c r="AT339" s="127" t="s">
        <v>68</v>
      </c>
      <c r="AU339" s="127" t="s">
        <v>74</v>
      </c>
      <c r="AY339" s="119" t="s">
        <v>113</v>
      </c>
      <c r="BK339" s="128">
        <f>SUM(BK340:BK383)</f>
        <v>0</v>
      </c>
    </row>
    <row r="340" spans="1:65" s="2" customFormat="1" ht="16.5" customHeight="1">
      <c r="A340" s="187"/>
      <c r="B340" s="190"/>
      <c r="C340" s="241" t="s">
        <v>555</v>
      </c>
      <c r="D340" s="241" t="s">
        <v>116</v>
      </c>
      <c r="E340" s="242" t="s">
        <v>564</v>
      </c>
      <c r="F340" s="243" t="s">
        <v>565</v>
      </c>
      <c r="G340" s="244" t="s">
        <v>119</v>
      </c>
      <c r="H340" s="245">
        <v>22.387</v>
      </c>
      <c r="I340" s="137"/>
      <c r="J340" s="246">
        <f>ROUND(I340*H340,2)</f>
        <v>0</v>
      </c>
      <c r="K340" s="243" t="s">
        <v>120</v>
      </c>
      <c r="L340" s="32"/>
      <c r="M340" s="139" t="s">
        <v>3</v>
      </c>
      <c r="N340" s="247" t="s">
        <v>40</v>
      </c>
      <c r="O340" s="248"/>
      <c r="P340" s="249">
        <f>O340*H340</f>
        <v>0</v>
      </c>
      <c r="Q340" s="249">
        <v>0</v>
      </c>
      <c r="R340" s="249">
        <f>Q340*H340</f>
        <v>0</v>
      </c>
      <c r="S340" s="249">
        <v>0</v>
      </c>
      <c r="T340" s="250">
        <f>S340*H340</f>
        <v>0</v>
      </c>
      <c r="U340" s="187"/>
      <c r="V340" s="187"/>
      <c r="W340" s="187"/>
      <c r="X340" s="187"/>
      <c r="Y340" s="187"/>
      <c r="Z340" s="187"/>
      <c r="AA340" s="187"/>
      <c r="AB340" s="187"/>
      <c r="AC340" s="187"/>
      <c r="AD340" s="187"/>
      <c r="AE340" s="187"/>
      <c r="AR340" s="143" t="s">
        <v>207</v>
      </c>
      <c r="AT340" s="143" t="s">
        <v>116</v>
      </c>
      <c r="AU340" s="143" t="s">
        <v>76</v>
      </c>
      <c r="AY340" s="16" t="s">
        <v>113</v>
      </c>
      <c r="BE340" s="144">
        <f>IF(N340="základní",J340,0)</f>
        <v>0</v>
      </c>
      <c r="BF340" s="144">
        <f>IF(N340="snížená",J340,0)</f>
        <v>0</v>
      </c>
      <c r="BG340" s="144">
        <f>IF(N340="zákl. přenesená",J340,0)</f>
        <v>0</v>
      </c>
      <c r="BH340" s="144">
        <f>IF(N340="sníž. přenesená",J340,0)</f>
        <v>0</v>
      </c>
      <c r="BI340" s="144">
        <f>IF(N340="nulová",J340,0)</f>
        <v>0</v>
      </c>
      <c r="BJ340" s="16" t="s">
        <v>74</v>
      </c>
      <c r="BK340" s="144">
        <f>ROUND(I340*H340,2)</f>
        <v>0</v>
      </c>
      <c r="BL340" s="16" t="s">
        <v>207</v>
      </c>
      <c r="BM340" s="143" t="s">
        <v>940</v>
      </c>
    </row>
    <row r="341" spans="1:65" s="2" customFormat="1" ht="19.5">
      <c r="A341" s="187"/>
      <c r="B341" s="190"/>
      <c r="C341" s="192"/>
      <c r="D341" s="251" t="s">
        <v>123</v>
      </c>
      <c r="E341" s="192"/>
      <c r="F341" s="252" t="s">
        <v>567</v>
      </c>
      <c r="G341" s="192"/>
      <c r="H341" s="192"/>
      <c r="I341" s="147"/>
      <c r="J341" s="192"/>
      <c r="K341" s="192"/>
      <c r="L341" s="32"/>
      <c r="M341" s="253"/>
      <c r="N341" s="254"/>
      <c r="O341" s="248"/>
      <c r="P341" s="248"/>
      <c r="Q341" s="248"/>
      <c r="R341" s="248"/>
      <c r="S341" s="248"/>
      <c r="T341" s="255"/>
      <c r="U341" s="187"/>
      <c r="V341" s="187"/>
      <c r="W341" s="187"/>
      <c r="X341" s="187"/>
      <c r="Y341" s="187"/>
      <c r="Z341" s="187"/>
      <c r="AA341" s="187"/>
      <c r="AB341" s="187"/>
      <c r="AC341" s="187"/>
      <c r="AD341" s="187"/>
      <c r="AE341" s="187"/>
      <c r="AT341" s="16" t="s">
        <v>123</v>
      </c>
      <c r="AU341" s="16" t="s">
        <v>76</v>
      </c>
    </row>
    <row r="342" spans="1:65" s="2" customFormat="1">
      <c r="A342" s="187"/>
      <c r="B342" s="190"/>
      <c r="C342" s="192"/>
      <c r="D342" s="256" t="s">
        <v>125</v>
      </c>
      <c r="E342" s="192"/>
      <c r="F342" s="257" t="s">
        <v>568</v>
      </c>
      <c r="G342" s="192"/>
      <c r="H342" s="192"/>
      <c r="I342" s="147"/>
      <c r="J342" s="192"/>
      <c r="K342" s="192"/>
      <c r="L342" s="32"/>
      <c r="M342" s="253"/>
      <c r="N342" s="254"/>
      <c r="O342" s="248"/>
      <c r="P342" s="248"/>
      <c r="Q342" s="248"/>
      <c r="R342" s="248"/>
      <c r="S342" s="248"/>
      <c r="T342" s="255"/>
      <c r="U342" s="187"/>
      <c r="V342" s="187"/>
      <c r="W342" s="187"/>
      <c r="X342" s="187"/>
      <c r="Y342" s="187"/>
      <c r="Z342" s="187"/>
      <c r="AA342" s="187"/>
      <c r="AB342" s="187"/>
      <c r="AC342" s="187"/>
      <c r="AD342" s="187"/>
      <c r="AE342" s="187"/>
      <c r="AT342" s="16" t="s">
        <v>125</v>
      </c>
      <c r="AU342" s="16" t="s">
        <v>76</v>
      </c>
    </row>
    <row r="343" spans="1:65" s="13" customFormat="1">
      <c r="B343" s="265"/>
      <c r="C343" s="266"/>
      <c r="D343" s="251" t="s">
        <v>127</v>
      </c>
      <c r="E343" s="267" t="s">
        <v>3</v>
      </c>
      <c r="F343" s="268" t="s">
        <v>941</v>
      </c>
      <c r="G343" s="266"/>
      <c r="H343" s="269">
        <v>22.387</v>
      </c>
      <c r="I343" s="156"/>
      <c r="J343" s="266"/>
      <c r="K343" s="266"/>
      <c r="L343" s="152"/>
      <c r="M343" s="270"/>
      <c r="N343" s="271"/>
      <c r="O343" s="271"/>
      <c r="P343" s="271"/>
      <c r="Q343" s="271"/>
      <c r="R343" s="271"/>
      <c r="S343" s="271"/>
      <c r="T343" s="272"/>
      <c r="AT343" s="153" t="s">
        <v>127</v>
      </c>
      <c r="AU343" s="153" t="s">
        <v>76</v>
      </c>
      <c r="AV343" s="13" t="s">
        <v>76</v>
      </c>
      <c r="AW343" s="13" t="s">
        <v>31</v>
      </c>
      <c r="AX343" s="13" t="s">
        <v>74</v>
      </c>
      <c r="AY343" s="153" t="s">
        <v>113</v>
      </c>
    </row>
    <row r="344" spans="1:65" s="2" customFormat="1" ht="16.5" customHeight="1">
      <c r="A344" s="187"/>
      <c r="B344" s="190"/>
      <c r="C344" s="241" t="s">
        <v>563</v>
      </c>
      <c r="D344" s="241" t="s">
        <v>116</v>
      </c>
      <c r="E344" s="242" t="s">
        <v>570</v>
      </c>
      <c r="F344" s="243" t="s">
        <v>571</v>
      </c>
      <c r="G344" s="244" t="s">
        <v>119</v>
      </c>
      <c r="H344" s="245">
        <v>22.387</v>
      </c>
      <c r="I344" s="137"/>
      <c r="J344" s="246">
        <f>ROUND(I344*H344,2)</f>
        <v>0</v>
      </c>
      <c r="K344" s="243" t="s">
        <v>120</v>
      </c>
      <c r="L344" s="32"/>
      <c r="M344" s="139" t="s">
        <v>3</v>
      </c>
      <c r="N344" s="247" t="s">
        <v>40</v>
      </c>
      <c r="O344" s="248"/>
      <c r="P344" s="249">
        <f>O344*H344</f>
        <v>0</v>
      </c>
      <c r="Q344" s="249">
        <v>2.9999999999999997E-4</v>
      </c>
      <c r="R344" s="249">
        <f>Q344*H344</f>
        <v>6.7160999999999992E-3</v>
      </c>
      <c r="S344" s="249">
        <v>0</v>
      </c>
      <c r="T344" s="250">
        <f>S344*H344</f>
        <v>0</v>
      </c>
      <c r="U344" s="187"/>
      <c r="V344" s="187"/>
      <c r="W344" s="187"/>
      <c r="X344" s="187"/>
      <c r="Y344" s="187"/>
      <c r="Z344" s="187"/>
      <c r="AA344" s="187"/>
      <c r="AB344" s="187"/>
      <c r="AC344" s="187"/>
      <c r="AD344" s="187"/>
      <c r="AE344" s="187"/>
      <c r="AR344" s="143" t="s">
        <v>207</v>
      </c>
      <c r="AT344" s="143" t="s">
        <v>116</v>
      </c>
      <c r="AU344" s="143" t="s">
        <v>76</v>
      </c>
      <c r="AY344" s="16" t="s">
        <v>113</v>
      </c>
      <c r="BE344" s="144">
        <f>IF(N344="základní",J344,0)</f>
        <v>0</v>
      </c>
      <c r="BF344" s="144">
        <f>IF(N344="snížená",J344,0)</f>
        <v>0</v>
      </c>
      <c r="BG344" s="144">
        <f>IF(N344="zákl. přenesená",J344,0)</f>
        <v>0</v>
      </c>
      <c r="BH344" s="144">
        <f>IF(N344="sníž. přenesená",J344,0)</f>
        <v>0</v>
      </c>
      <c r="BI344" s="144">
        <f>IF(N344="nulová",J344,0)</f>
        <v>0</v>
      </c>
      <c r="BJ344" s="16" t="s">
        <v>74</v>
      </c>
      <c r="BK344" s="144">
        <f>ROUND(I344*H344,2)</f>
        <v>0</v>
      </c>
      <c r="BL344" s="16" t="s">
        <v>207</v>
      </c>
      <c r="BM344" s="143" t="s">
        <v>942</v>
      </c>
    </row>
    <row r="345" spans="1:65" s="2" customFormat="1" ht="19.5">
      <c r="A345" s="187"/>
      <c r="B345" s="190"/>
      <c r="C345" s="192"/>
      <c r="D345" s="251" t="s">
        <v>123</v>
      </c>
      <c r="E345" s="192"/>
      <c r="F345" s="252" t="s">
        <v>573</v>
      </c>
      <c r="G345" s="192"/>
      <c r="H345" s="192"/>
      <c r="I345" s="147"/>
      <c r="J345" s="192"/>
      <c r="K345" s="192"/>
      <c r="L345" s="32"/>
      <c r="M345" s="253"/>
      <c r="N345" s="254"/>
      <c r="O345" s="248"/>
      <c r="P345" s="248"/>
      <c r="Q345" s="248"/>
      <c r="R345" s="248"/>
      <c r="S345" s="248"/>
      <c r="T345" s="255"/>
      <c r="U345" s="187"/>
      <c r="V345" s="187"/>
      <c r="W345" s="187"/>
      <c r="X345" s="187"/>
      <c r="Y345" s="187"/>
      <c r="Z345" s="187"/>
      <c r="AA345" s="187"/>
      <c r="AB345" s="187"/>
      <c r="AC345" s="187"/>
      <c r="AD345" s="187"/>
      <c r="AE345" s="187"/>
      <c r="AT345" s="16" t="s">
        <v>123</v>
      </c>
      <c r="AU345" s="16" t="s">
        <v>76</v>
      </c>
    </row>
    <row r="346" spans="1:65" s="2" customFormat="1">
      <c r="A346" s="187"/>
      <c r="B346" s="190"/>
      <c r="C346" s="192"/>
      <c r="D346" s="256" t="s">
        <v>125</v>
      </c>
      <c r="E346" s="192"/>
      <c r="F346" s="257" t="s">
        <v>574</v>
      </c>
      <c r="G346" s="192"/>
      <c r="H346" s="192"/>
      <c r="I346" s="147"/>
      <c r="J346" s="192"/>
      <c r="K346" s="192"/>
      <c r="L346" s="32"/>
      <c r="M346" s="253"/>
      <c r="N346" s="254"/>
      <c r="O346" s="248"/>
      <c r="P346" s="248"/>
      <c r="Q346" s="248"/>
      <c r="R346" s="248"/>
      <c r="S346" s="248"/>
      <c r="T346" s="255"/>
      <c r="U346" s="187"/>
      <c r="V346" s="187"/>
      <c r="W346" s="187"/>
      <c r="X346" s="187"/>
      <c r="Y346" s="187"/>
      <c r="Z346" s="187"/>
      <c r="AA346" s="187"/>
      <c r="AB346" s="187"/>
      <c r="AC346" s="187"/>
      <c r="AD346" s="187"/>
      <c r="AE346" s="187"/>
      <c r="AT346" s="16" t="s">
        <v>125</v>
      </c>
      <c r="AU346" s="16" t="s">
        <v>76</v>
      </c>
    </row>
    <row r="347" spans="1:65" s="2" customFormat="1" ht="16.5" customHeight="1">
      <c r="A347" s="187"/>
      <c r="B347" s="190"/>
      <c r="C347" s="241" t="s">
        <v>569</v>
      </c>
      <c r="D347" s="241" t="s">
        <v>116</v>
      </c>
      <c r="E347" s="242" t="s">
        <v>576</v>
      </c>
      <c r="F347" s="243" t="s">
        <v>577</v>
      </c>
      <c r="G347" s="244" t="s">
        <v>119</v>
      </c>
      <c r="H347" s="245">
        <v>22.387</v>
      </c>
      <c r="I347" s="137"/>
      <c r="J347" s="246">
        <f>ROUND(I347*H347,2)</f>
        <v>0</v>
      </c>
      <c r="K347" s="243" t="s">
        <v>120</v>
      </c>
      <c r="L347" s="32"/>
      <c r="M347" s="139" t="s">
        <v>3</v>
      </c>
      <c r="N347" s="247" t="s">
        <v>40</v>
      </c>
      <c r="O347" s="248"/>
      <c r="P347" s="249">
        <f>O347*H347</f>
        <v>0</v>
      </c>
      <c r="Q347" s="249">
        <v>4.4999999999999997E-3</v>
      </c>
      <c r="R347" s="249">
        <f>Q347*H347</f>
        <v>0.1007415</v>
      </c>
      <c r="S347" s="249">
        <v>0</v>
      </c>
      <c r="T347" s="250">
        <f>S347*H347</f>
        <v>0</v>
      </c>
      <c r="U347" s="187"/>
      <c r="V347" s="187"/>
      <c r="W347" s="187"/>
      <c r="X347" s="187"/>
      <c r="Y347" s="187"/>
      <c r="Z347" s="187"/>
      <c r="AA347" s="187"/>
      <c r="AB347" s="187"/>
      <c r="AC347" s="187"/>
      <c r="AD347" s="187"/>
      <c r="AE347" s="187"/>
      <c r="AR347" s="143" t="s">
        <v>207</v>
      </c>
      <c r="AT347" s="143" t="s">
        <v>116</v>
      </c>
      <c r="AU347" s="143" t="s">
        <v>76</v>
      </c>
      <c r="AY347" s="16" t="s">
        <v>113</v>
      </c>
      <c r="BE347" s="144">
        <f>IF(N347="základní",J347,0)</f>
        <v>0</v>
      </c>
      <c r="BF347" s="144">
        <f>IF(N347="snížená",J347,0)</f>
        <v>0</v>
      </c>
      <c r="BG347" s="144">
        <f>IF(N347="zákl. přenesená",J347,0)</f>
        <v>0</v>
      </c>
      <c r="BH347" s="144">
        <f>IF(N347="sníž. přenesená",J347,0)</f>
        <v>0</v>
      </c>
      <c r="BI347" s="144">
        <f>IF(N347="nulová",J347,0)</f>
        <v>0</v>
      </c>
      <c r="BJ347" s="16" t="s">
        <v>74</v>
      </c>
      <c r="BK347" s="144">
        <f>ROUND(I347*H347,2)</f>
        <v>0</v>
      </c>
      <c r="BL347" s="16" t="s">
        <v>207</v>
      </c>
      <c r="BM347" s="143" t="s">
        <v>943</v>
      </c>
    </row>
    <row r="348" spans="1:65" s="2" customFormat="1" ht="19.5">
      <c r="A348" s="187"/>
      <c r="B348" s="190"/>
      <c r="C348" s="192"/>
      <c r="D348" s="251" t="s">
        <v>123</v>
      </c>
      <c r="E348" s="192"/>
      <c r="F348" s="252" t="s">
        <v>579</v>
      </c>
      <c r="G348" s="192"/>
      <c r="H348" s="192"/>
      <c r="I348" s="147"/>
      <c r="J348" s="192"/>
      <c r="K348" s="192"/>
      <c r="L348" s="32"/>
      <c r="M348" s="253"/>
      <c r="N348" s="254"/>
      <c r="O348" s="248"/>
      <c r="P348" s="248"/>
      <c r="Q348" s="248"/>
      <c r="R348" s="248"/>
      <c r="S348" s="248"/>
      <c r="T348" s="255"/>
      <c r="U348" s="187"/>
      <c r="V348" s="187"/>
      <c r="W348" s="187"/>
      <c r="X348" s="187"/>
      <c r="Y348" s="187"/>
      <c r="Z348" s="187"/>
      <c r="AA348" s="187"/>
      <c r="AB348" s="187"/>
      <c r="AC348" s="187"/>
      <c r="AD348" s="187"/>
      <c r="AE348" s="187"/>
      <c r="AT348" s="16" t="s">
        <v>123</v>
      </c>
      <c r="AU348" s="16" t="s">
        <v>76</v>
      </c>
    </row>
    <row r="349" spans="1:65" s="2" customFormat="1">
      <c r="A349" s="187"/>
      <c r="B349" s="190"/>
      <c r="C349" s="192"/>
      <c r="D349" s="256" t="s">
        <v>125</v>
      </c>
      <c r="E349" s="192"/>
      <c r="F349" s="257" t="s">
        <v>580</v>
      </c>
      <c r="G349" s="192"/>
      <c r="H349" s="192"/>
      <c r="I349" s="147"/>
      <c r="J349" s="192"/>
      <c r="K349" s="192"/>
      <c r="L349" s="32"/>
      <c r="M349" s="253"/>
      <c r="N349" s="254"/>
      <c r="O349" s="248"/>
      <c r="P349" s="248"/>
      <c r="Q349" s="248"/>
      <c r="R349" s="248"/>
      <c r="S349" s="248"/>
      <c r="T349" s="255"/>
      <c r="U349" s="187"/>
      <c r="V349" s="187"/>
      <c r="W349" s="187"/>
      <c r="X349" s="187"/>
      <c r="Y349" s="187"/>
      <c r="Z349" s="187"/>
      <c r="AA349" s="187"/>
      <c r="AB349" s="187"/>
      <c r="AC349" s="187"/>
      <c r="AD349" s="187"/>
      <c r="AE349" s="187"/>
      <c r="AT349" s="16" t="s">
        <v>125</v>
      </c>
      <c r="AU349" s="16" t="s">
        <v>76</v>
      </c>
    </row>
    <row r="350" spans="1:65" s="2" customFormat="1" ht="24.2" customHeight="1">
      <c r="A350" s="187"/>
      <c r="B350" s="190"/>
      <c r="C350" s="241" t="s">
        <v>575</v>
      </c>
      <c r="D350" s="241" t="s">
        <v>116</v>
      </c>
      <c r="E350" s="242" t="s">
        <v>582</v>
      </c>
      <c r="F350" s="243" t="s">
        <v>583</v>
      </c>
      <c r="G350" s="244" t="s">
        <v>119</v>
      </c>
      <c r="H350" s="245">
        <v>44.774000000000001</v>
      </c>
      <c r="I350" s="137"/>
      <c r="J350" s="246">
        <f>ROUND(I350*H350,2)</f>
        <v>0</v>
      </c>
      <c r="K350" s="243" t="s">
        <v>120</v>
      </c>
      <c r="L350" s="32"/>
      <c r="M350" s="139" t="s">
        <v>3</v>
      </c>
      <c r="N350" s="247" t="s">
        <v>40</v>
      </c>
      <c r="O350" s="248"/>
      <c r="P350" s="249">
        <f>O350*H350</f>
        <v>0</v>
      </c>
      <c r="Q350" s="249">
        <v>1.4499999999999999E-3</v>
      </c>
      <c r="R350" s="249">
        <f>Q350*H350</f>
        <v>6.4922300000000002E-2</v>
      </c>
      <c r="S350" s="249">
        <v>0</v>
      </c>
      <c r="T350" s="250">
        <f>S350*H350</f>
        <v>0</v>
      </c>
      <c r="U350" s="187"/>
      <c r="V350" s="187"/>
      <c r="W350" s="187"/>
      <c r="X350" s="187"/>
      <c r="Y350" s="187"/>
      <c r="Z350" s="187"/>
      <c r="AA350" s="187"/>
      <c r="AB350" s="187"/>
      <c r="AC350" s="187"/>
      <c r="AD350" s="187"/>
      <c r="AE350" s="187"/>
      <c r="AR350" s="143" t="s">
        <v>207</v>
      </c>
      <c r="AT350" s="143" t="s">
        <v>116</v>
      </c>
      <c r="AU350" s="143" t="s">
        <v>76</v>
      </c>
      <c r="AY350" s="16" t="s">
        <v>113</v>
      </c>
      <c r="BE350" s="144">
        <f>IF(N350="základní",J350,0)</f>
        <v>0</v>
      </c>
      <c r="BF350" s="144">
        <f>IF(N350="snížená",J350,0)</f>
        <v>0</v>
      </c>
      <c r="BG350" s="144">
        <f>IF(N350="zákl. přenesená",J350,0)</f>
        <v>0</v>
      </c>
      <c r="BH350" s="144">
        <f>IF(N350="sníž. přenesená",J350,0)</f>
        <v>0</v>
      </c>
      <c r="BI350" s="144">
        <f>IF(N350="nulová",J350,0)</f>
        <v>0</v>
      </c>
      <c r="BJ350" s="16" t="s">
        <v>74</v>
      </c>
      <c r="BK350" s="144">
        <f>ROUND(I350*H350,2)</f>
        <v>0</v>
      </c>
      <c r="BL350" s="16" t="s">
        <v>207</v>
      </c>
      <c r="BM350" s="143" t="s">
        <v>944</v>
      </c>
    </row>
    <row r="351" spans="1:65" s="2" customFormat="1" ht="19.5">
      <c r="A351" s="187"/>
      <c r="B351" s="190"/>
      <c r="C351" s="192"/>
      <c r="D351" s="251" t="s">
        <v>123</v>
      </c>
      <c r="E351" s="192"/>
      <c r="F351" s="252" t="s">
        <v>585</v>
      </c>
      <c r="G351" s="192"/>
      <c r="H351" s="192"/>
      <c r="I351" s="147"/>
      <c r="J351" s="192"/>
      <c r="K351" s="192"/>
      <c r="L351" s="32"/>
      <c r="M351" s="253"/>
      <c r="N351" s="254"/>
      <c r="O351" s="248"/>
      <c r="P351" s="248"/>
      <c r="Q351" s="248"/>
      <c r="R351" s="248"/>
      <c r="S351" s="248"/>
      <c r="T351" s="255"/>
      <c r="U351" s="187"/>
      <c r="V351" s="187"/>
      <c r="W351" s="187"/>
      <c r="X351" s="187"/>
      <c r="Y351" s="187"/>
      <c r="Z351" s="187"/>
      <c r="AA351" s="187"/>
      <c r="AB351" s="187"/>
      <c r="AC351" s="187"/>
      <c r="AD351" s="187"/>
      <c r="AE351" s="187"/>
      <c r="AT351" s="16" t="s">
        <v>123</v>
      </c>
      <c r="AU351" s="16" t="s">
        <v>76</v>
      </c>
    </row>
    <row r="352" spans="1:65" s="2" customFormat="1">
      <c r="A352" s="187"/>
      <c r="B352" s="190"/>
      <c r="C352" s="192"/>
      <c r="D352" s="256" t="s">
        <v>125</v>
      </c>
      <c r="E352" s="192"/>
      <c r="F352" s="257" t="s">
        <v>586</v>
      </c>
      <c r="G352" s="192"/>
      <c r="H352" s="192"/>
      <c r="I352" s="147"/>
      <c r="J352" s="192"/>
      <c r="K352" s="192"/>
      <c r="L352" s="32"/>
      <c r="M352" s="253"/>
      <c r="N352" s="254"/>
      <c r="O352" s="248"/>
      <c r="P352" s="248"/>
      <c r="Q352" s="248"/>
      <c r="R352" s="248"/>
      <c r="S352" s="248"/>
      <c r="T352" s="255"/>
      <c r="U352" s="187"/>
      <c r="V352" s="187"/>
      <c r="W352" s="187"/>
      <c r="X352" s="187"/>
      <c r="Y352" s="187"/>
      <c r="Z352" s="187"/>
      <c r="AA352" s="187"/>
      <c r="AB352" s="187"/>
      <c r="AC352" s="187"/>
      <c r="AD352" s="187"/>
      <c r="AE352" s="187"/>
      <c r="AT352" s="16" t="s">
        <v>125</v>
      </c>
      <c r="AU352" s="16" t="s">
        <v>76</v>
      </c>
    </row>
    <row r="353" spans="1:65" s="13" customFormat="1">
      <c r="B353" s="265"/>
      <c r="C353" s="266"/>
      <c r="D353" s="251" t="s">
        <v>127</v>
      </c>
      <c r="E353" s="266"/>
      <c r="F353" s="268" t="s">
        <v>945</v>
      </c>
      <c r="G353" s="266"/>
      <c r="H353" s="269">
        <v>44.774000000000001</v>
      </c>
      <c r="I353" s="156"/>
      <c r="J353" s="266"/>
      <c r="K353" s="266"/>
      <c r="L353" s="152"/>
      <c r="M353" s="270"/>
      <c r="N353" s="271"/>
      <c r="O353" s="271"/>
      <c r="P353" s="271"/>
      <c r="Q353" s="271"/>
      <c r="R353" s="271"/>
      <c r="S353" s="271"/>
      <c r="T353" s="272"/>
      <c r="AT353" s="153" t="s">
        <v>127</v>
      </c>
      <c r="AU353" s="153" t="s">
        <v>76</v>
      </c>
      <c r="AV353" s="13" t="s">
        <v>76</v>
      </c>
      <c r="AW353" s="13" t="s">
        <v>4</v>
      </c>
      <c r="AX353" s="13" t="s">
        <v>74</v>
      </c>
      <c r="AY353" s="153" t="s">
        <v>113</v>
      </c>
    </row>
    <row r="354" spans="1:65" s="2" customFormat="1" ht="33" customHeight="1">
      <c r="A354" s="187"/>
      <c r="B354" s="190"/>
      <c r="C354" s="241" t="s">
        <v>581</v>
      </c>
      <c r="D354" s="241" t="s">
        <v>116</v>
      </c>
      <c r="E354" s="242" t="s">
        <v>588</v>
      </c>
      <c r="F354" s="243" t="s">
        <v>589</v>
      </c>
      <c r="G354" s="244" t="s">
        <v>119</v>
      </c>
      <c r="H354" s="245">
        <v>22.387</v>
      </c>
      <c r="I354" s="137"/>
      <c r="J354" s="246">
        <f>ROUND(I354*H354,2)</f>
        <v>0</v>
      </c>
      <c r="K354" s="243" t="s">
        <v>120</v>
      </c>
      <c r="L354" s="32"/>
      <c r="M354" s="139" t="s">
        <v>3</v>
      </c>
      <c r="N354" s="247" t="s">
        <v>40</v>
      </c>
      <c r="O354" s="248"/>
      <c r="P354" s="249">
        <f>O354*H354</f>
        <v>0</v>
      </c>
      <c r="Q354" s="249">
        <v>8.9700000000000005E-3</v>
      </c>
      <c r="R354" s="249">
        <f>Q354*H354</f>
        <v>0.20081139000000001</v>
      </c>
      <c r="S354" s="249">
        <v>0</v>
      </c>
      <c r="T354" s="250">
        <f>S354*H354</f>
        <v>0</v>
      </c>
      <c r="U354" s="187"/>
      <c r="V354" s="187"/>
      <c r="W354" s="187"/>
      <c r="X354" s="187"/>
      <c r="Y354" s="187"/>
      <c r="Z354" s="187"/>
      <c r="AA354" s="187"/>
      <c r="AB354" s="187"/>
      <c r="AC354" s="187"/>
      <c r="AD354" s="187"/>
      <c r="AE354" s="187"/>
      <c r="AR354" s="143" t="s">
        <v>207</v>
      </c>
      <c r="AT354" s="143" t="s">
        <v>116</v>
      </c>
      <c r="AU354" s="143" t="s">
        <v>76</v>
      </c>
      <c r="AY354" s="16" t="s">
        <v>113</v>
      </c>
      <c r="BE354" s="144">
        <f>IF(N354="základní",J354,0)</f>
        <v>0</v>
      </c>
      <c r="BF354" s="144">
        <f>IF(N354="snížená",J354,0)</f>
        <v>0</v>
      </c>
      <c r="BG354" s="144">
        <f>IF(N354="zákl. přenesená",J354,0)</f>
        <v>0</v>
      </c>
      <c r="BH354" s="144">
        <f>IF(N354="sníž. přenesená",J354,0)</f>
        <v>0</v>
      </c>
      <c r="BI354" s="144">
        <f>IF(N354="nulová",J354,0)</f>
        <v>0</v>
      </c>
      <c r="BJ354" s="16" t="s">
        <v>74</v>
      </c>
      <c r="BK354" s="144">
        <f>ROUND(I354*H354,2)</f>
        <v>0</v>
      </c>
      <c r="BL354" s="16" t="s">
        <v>207</v>
      </c>
      <c r="BM354" s="143" t="s">
        <v>946</v>
      </c>
    </row>
    <row r="355" spans="1:65" s="2" customFormat="1" ht="19.5">
      <c r="A355" s="187"/>
      <c r="B355" s="190"/>
      <c r="C355" s="192"/>
      <c r="D355" s="251" t="s">
        <v>123</v>
      </c>
      <c r="E355" s="192"/>
      <c r="F355" s="252" t="s">
        <v>591</v>
      </c>
      <c r="G355" s="192"/>
      <c r="H355" s="192"/>
      <c r="I355" s="147"/>
      <c r="J355" s="192"/>
      <c r="K355" s="192"/>
      <c r="L355" s="32"/>
      <c r="M355" s="253"/>
      <c r="N355" s="254"/>
      <c r="O355" s="248"/>
      <c r="P355" s="248"/>
      <c r="Q355" s="248"/>
      <c r="R355" s="248"/>
      <c r="S355" s="248"/>
      <c r="T355" s="255"/>
      <c r="U355" s="187"/>
      <c r="V355" s="187"/>
      <c r="W355" s="187"/>
      <c r="X355" s="187"/>
      <c r="Y355" s="187"/>
      <c r="Z355" s="187"/>
      <c r="AA355" s="187"/>
      <c r="AB355" s="187"/>
      <c r="AC355" s="187"/>
      <c r="AD355" s="187"/>
      <c r="AE355" s="187"/>
      <c r="AT355" s="16" t="s">
        <v>123</v>
      </c>
      <c r="AU355" s="16" t="s">
        <v>76</v>
      </c>
    </row>
    <row r="356" spans="1:65" s="2" customFormat="1">
      <c r="A356" s="187"/>
      <c r="B356" s="190"/>
      <c r="C356" s="192"/>
      <c r="D356" s="256" t="s">
        <v>125</v>
      </c>
      <c r="E356" s="192"/>
      <c r="F356" s="257" t="s">
        <v>592</v>
      </c>
      <c r="G356" s="192"/>
      <c r="H356" s="192"/>
      <c r="I356" s="147"/>
      <c r="J356" s="192"/>
      <c r="K356" s="192"/>
      <c r="L356" s="32"/>
      <c r="M356" s="253"/>
      <c r="N356" s="254"/>
      <c r="O356" s="248"/>
      <c r="P356" s="248"/>
      <c r="Q356" s="248"/>
      <c r="R356" s="248"/>
      <c r="S356" s="248"/>
      <c r="T356" s="255"/>
      <c r="U356" s="187"/>
      <c r="V356" s="187"/>
      <c r="W356" s="187"/>
      <c r="X356" s="187"/>
      <c r="Y356" s="187"/>
      <c r="Z356" s="187"/>
      <c r="AA356" s="187"/>
      <c r="AB356" s="187"/>
      <c r="AC356" s="187"/>
      <c r="AD356" s="187"/>
      <c r="AE356" s="187"/>
      <c r="AT356" s="16" t="s">
        <v>125</v>
      </c>
      <c r="AU356" s="16" t="s">
        <v>76</v>
      </c>
    </row>
    <row r="357" spans="1:65" s="2" customFormat="1" ht="19.5">
      <c r="A357" s="187"/>
      <c r="B357" s="190"/>
      <c r="C357" s="192"/>
      <c r="D357" s="251" t="s">
        <v>529</v>
      </c>
      <c r="E357" s="192"/>
      <c r="F357" s="292" t="s">
        <v>593</v>
      </c>
      <c r="G357" s="192"/>
      <c r="H357" s="192"/>
      <c r="I357" s="147"/>
      <c r="J357" s="192"/>
      <c r="K357" s="192"/>
      <c r="L357" s="32"/>
      <c r="M357" s="253"/>
      <c r="N357" s="254"/>
      <c r="O357" s="248"/>
      <c r="P357" s="248"/>
      <c r="Q357" s="248"/>
      <c r="R357" s="248"/>
      <c r="S357" s="248"/>
      <c r="T357" s="255"/>
      <c r="U357" s="187"/>
      <c r="V357" s="187"/>
      <c r="W357" s="187"/>
      <c r="X357" s="187"/>
      <c r="Y357" s="187"/>
      <c r="Z357" s="187"/>
      <c r="AA357" s="187"/>
      <c r="AB357" s="187"/>
      <c r="AC357" s="187"/>
      <c r="AD357" s="187"/>
      <c r="AE357" s="187"/>
      <c r="AT357" s="16" t="s">
        <v>529</v>
      </c>
      <c r="AU357" s="16" t="s">
        <v>76</v>
      </c>
    </row>
    <row r="358" spans="1:65" s="2" customFormat="1" ht="24.2" customHeight="1">
      <c r="A358" s="187"/>
      <c r="B358" s="190"/>
      <c r="C358" s="285" t="s">
        <v>587</v>
      </c>
      <c r="D358" s="285" t="s">
        <v>381</v>
      </c>
      <c r="E358" s="286" t="s">
        <v>595</v>
      </c>
      <c r="F358" s="287" t="s">
        <v>596</v>
      </c>
      <c r="G358" s="288" t="s">
        <v>119</v>
      </c>
      <c r="H358" s="289">
        <v>25.745000000000001</v>
      </c>
      <c r="I358" s="165"/>
      <c r="J358" s="290">
        <f>ROUND(I358*H358,2)</f>
        <v>0</v>
      </c>
      <c r="K358" s="287" t="s">
        <v>120</v>
      </c>
      <c r="L358" s="167"/>
      <c r="M358" s="168" t="s">
        <v>3</v>
      </c>
      <c r="N358" s="291" t="s">
        <v>40</v>
      </c>
      <c r="O358" s="248"/>
      <c r="P358" s="249">
        <f>O358*H358</f>
        <v>0</v>
      </c>
      <c r="Q358" s="249">
        <v>1.8409999999999999E-2</v>
      </c>
      <c r="R358" s="249">
        <f>Q358*H358</f>
        <v>0.47396545000000001</v>
      </c>
      <c r="S358" s="249">
        <v>0</v>
      </c>
      <c r="T358" s="250">
        <f>S358*H358</f>
        <v>0</v>
      </c>
      <c r="U358" s="187"/>
      <c r="V358" s="187"/>
      <c r="W358" s="187"/>
      <c r="X358" s="187"/>
      <c r="Y358" s="187"/>
      <c r="Z358" s="187"/>
      <c r="AA358" s="187"/>
      <c r="AB358" s="187"/>
      <c r="AC358" s="187"/>
      <c r="AD358" s="187"/>
      <c r="AE358" s="187"/>
      <c r="AR358" s="143" t="s">
        <v>323</v>
      </c>
      <c r="AT358" s="143" t="s">
        <v>381</v>
      </c>
      <c r="AU358" s="143" t="s">
        <v>76</v>
      </c>
      <c r="AY358" s="16" t="s">
        <v>113</v>
      </c>
      <c r="BE358" s="144">
        <f>IF(N358="základní",J358,0)</f>
        <v>0</v>
      </c>
      <c r="BF358" s="144">
        <f>IF(N358="snížená",J358,0)</f>
        <v>0</v>
      </c>
      <c r="BG358" s="144">
        <f>IF(N358="zákl. přenesená",J358,0)</f>
        <v>0</v>
      </c>
      <c r="BH358" s="144">
        <f>IF(N358="sníž. přenesená",J358,0)</f>
        <v>0</v>
      </c>
      <c r="BI358" s="144">
        <f>IF(N358="nulová",J358,0)</f>
        <v>0</v>
      </c>
      <c r="BJ358" s="16" t="s">
        <v>74</v>
      </c>
      <c r="BK358" s="144">
        <f>ROUND(I358*H358,2)</f>
        <v>0</v>
      </c>
      <c r="BL358" s="16" t="s">
        <v>207</v>
      </c>
      <c r="BM358" s="143" t="s">
        <v>947</v>
      </c>
    </row>
    <row r="359" spans="1:65" s="2" customFormat="1" ht="19.5">
      <c r="A359" s="187"/>
      <c r="B359" s="190"/>
      <c r="C359" s="192"/>
      <c r="D359" s="251" t="s">
        <v>123</v>
      </c>
      <c r="E359" s="192"/>
      <c r="F359" s="252" t="s">
        <v>596</v>
      </c>
      <c r="G359" s="192"/>
      <c r="H359" s="192"/>
      <c r="I359" s="147"/>
      <c r="J359" s="192"/>
      <c r="K359" s="192"/>
      <c r="L359" s="32"/>
      <c r="M359" s="253"/>
      <c r="N359" s="254"/>
      <c r="O359" s="248"/>
      <c r="P359" s="248"/>
      <c r="Q359" s="248"/>
      <c r="R359" s="248"/>
      <c r="S359" s="248"/>
      <c r="T359" s="255"/>
      <c r="U359" s="187"/>
      <c r="V359" s="187"/>
      <c r="W359" s="187"/>
      <c r="X359" s="187"/>
      <c r="Y359" s="187"/>
      <c r="Z359" s="187"/>
      <c r="AA359" s="187"/>
      <c r="AB359" s="187"/>
      <c r="AC359" s="187"/>
      <c r="AD359" s="187"/>
      <c r="AE359" s="187"/>
      <c r="AT359" s="16" t="s">
        <v>123</v>
      </c>
      <c r="AU359" s="16" t="s">
        <v>76</v>
      </c>
    </row>
    <row r="360" spans="1:65" s="13" customFormat="1">
      <c r="B360" s="265"/>
      <c r="C360" s="266"/>
      <c r="D360" s="251" t="s">
        <v>127</v>
      </c>
      <c r="E360" s="266"/>
      <c r="F360" s="268" t="s">
        <v>948</v>
      </c>
      <c r="G360" s="266"/>
      <c r="H360" s="269">
        <v>25.745000000000001</v>
      </c>
      <c r="I360" s="156"/>
      <c r="J360" s="266"/>
      <c r="K360" s="266"/>
      <c r="L360" s="152"/>
      <c r="M360" s="270"/>
      <c r="N360" s="271"/>
      <c r="O360" s="271"/>
      <c r="P360" s="271"/>
      <c r="Q360" s="271"/>
      <c r="R360" s="271"/>
      <c r="S360" s="271"/>
      <c r="T360" s="272"/>
      <c r="AT360" s="153" t="s">
        <v>127</v>
      </c>
      <c r="AU360" s="153" t="s">
        <v>76</v>
      </c>
      <c r="AV360" s="13" t="s">
        <v>76</v>
      </c>
      <c r="AW360" s="13" t="s">
        <v>4</v>
      </c>
      <c r="AX360" s="13" t="s">
        <v>74</v>
      </c>
      <c r="AY360" s="153" t="s">
        <v>113</v>
      </c>
    </row>
    <row r="361" spans="1:65" s="2" customFormat="1" ht="24.2" customHeight="1">
      <c r="A361" s="187"/>
      <c r="B361" s="190"/>
      <c r="C361" s="241" t="s">
        <v>594</v>
      </c>
      <c r="D361" s="241" t="s">
        <v>116</v>
      </c>
      <c r="E361" s="242" t="s">
        <v>600</v>
      </c>
      <c r="F361" s="243" t="s">
        <v>601</v>
      </c>
      <c r="G361" s="244" t="s">
        <v>277</v>
      </c>
      <c r="H361" s="245">
        <v>22</v>
      </c>
      <c r="I361" s="137"/>
      <c r="J361" s="246">
        <f>ROUND(I361*H361,2)</f>
        <v>0</v>
      </c>
      <c r="K361" s="243" t="s">
        <v>120</v>
      </c>
      <c r="L361" s="32"/>
      <c r="M361" s="139" t="s">
        <v>3</v>
      </c>
      <c r="N361" s="247" t="s">
        <v>40</v>
      </c>
      <c r="O361" s="248"/>
      <c r="P361" s="249">
        <f>O361*H361</f>
        <v>0</v>
      </c>
      <c r="Q361" s="249">
        <v>2.0000000000000001E-4</v>
      </c>
      <c r="R361" s="249">
        <f>Q361*H361</f>
        <v>4.4000000000000003E-3</v>
      </c>
      <c r="S361" s="249">
        <v>0</v>
      </c>
      <c r="T361" s="250">
        <f>S361*H361</f>
        <v>0</v>
      </c>
      <c r="U361" s="187"/>
      <c r="V361" s="187"/>
      <c r="W361" s="187"/>
      <c r="X361" s="187"/>
      <c r="Y361" s="187"/>
      <c r="Z361" s="187"/>
      <c r="AA361" s="187"/>
      <c r="AB361" s="187"/>
      <c r="AC361" s="187"/>
      <c r="AD361" s="187"/>
      <c r="AE361" s="187"/>
      <c r="AR361" s="143" t="s">
        <v>207</v>
      </c>
      <c r="AT361" s="143" t="s">
        <v>116</v>
      </c>
      <c r="AU361" s="143" t="s">
        <v>76</v>
      </c>
      <c r="AY361" s="16" t="s">
        <v>113</v>
      </c>
      <c r="BE361" s="144">
        <f>IF(N361="základní",J361,0)</f>
        <v>0</v>
      </c>
      <c r="BF361" s="144">
        <f>IF(N361="snížená",J361,0)</f>
        <v>0</v>
      </c>
      <c r="BG361" s="144">
        <f>IF(N361="zákl. přenesená",J361,0)</f>
        <v>0</v>
      </c>
      <c r="BH361" s="144">
        <f>IF(N361="sníž. přenesená",J361,0)</f>
        <v>0</v>
      </c>
      <c r="BI361" s="144">
        <f>IF(N361="nulová",J361,0)</f>
        <v>0</v>
      </c>
      <c r="BJ361" s="16" t="s">
        <v>74</v>
      </c>
      <c r="BK361" s="144">
        <f>ROUND(I361*H361,2)</f>
        <v>0</v>
      </c>
      <c r="BL361" s="16" t="s">
        <v>207</v>
      </c>
      <c r="BM361" s="143" t="s">
        <v>949</v>
      </c>
    </row>
    <row r="362" spans="1:65" s="2" customFormat="1" ht="19.5">
      <c r="A362" s="187"/>
      <c r="B362" s="190"/>
      <c r="C362" s="192"/>
      <c r="D362" s="251" t="s">
        <v>123</v>
      </c>
      <c r="E362" s="192"/>
      <c r="F362" s="252" t="s">
        <v>603</v>
      </c>
      <c r="G362" s="192"/>
      <c r="H362" s="192"/>
      <c r="I362" s="147"/>
      <c r="J362" s="192"/>
      <c r="K362" s="192"/>
      <c r="L362" s="32"/>
      <c r="M362" s="253"/>
      <c r="N362" s="254"/>
      <c r="O362" s="248"/>
      <c r="P362" s="248"/>
      <c r="Q362" s="248"/>
      <c r="R362" s="248"/>
      <c r="S362" s="248"/>
      <c r="T362" s="255"/>
      <c r="U362" s="187"/>
      <c r="V362" s="187"/>
      <c r="W362" s="187"/>
      <c r="X362" s="187"/>
      <c r="Y362" s="187"/>
      <c r="Z362" s="187"/>
      <c r="AA362" s="187"/>
      <c r="AB362" s="187"/>
      <c r="AC362" s="187"/>
      <c r="AD362" s="187"/>
      <c r="AE362" s="187"/>
      <c r="AT362" s="16" t="s">
        <v>123</v>
      </c>
      <c r="AU362" s="16" t="s">
        <v>76</v>
      </c>
    </row>
    <row r="363" spans="1:65" s="2" customFormat="1">
      <c r="A363" s="187"/>
      <c r="B363" s="190"/>
      <c r="C363" s="192"/>
      <c r="D363" s="256" t="s">
        <v>125</v>
      </c>
      <c r="E363" s="192"/>
      <c r="F363" s="257" t="s">
        <v>604</v>
      </c>
      <c r="G363" s="192"/>
      <c r="H363" s="192"/>
      <c r="I363" s="147"/>
      <c r="J363" s="192"/>
      <c r="K363" s="192"/>
      <c r="L363" s="32"/>
      <c r="M363" s="253"/>
      <c r="N363" s="254"/>
      <c r="O363" s="248"/>
      <c r="P363" s="248"/>
      <c r="Q363" s="248"/>
      <c r="R363" s="248"/>
      <c r="S363" s="248"/>
      <c r="T363" s="255"/>
      <c r="U363" s="187"/>
      <c r="V363" s="187"/>
      <c r="W363" s="187"/>
      <c r="X363" s="187"/>
      <c r="Y363" s="187"/>
      <c r="Z363" s="187"/>
      <c r="AA363" s="187"/>
      <c r="AB363" s="187"/>
      <c r="AC363" s="187"/>
      <c r="AD363" s="187"/>
      <c r="AE363" s="187"/>
      <c r="AT363" s="16" t="s">
        <v>125</v>
      </c>
      <c r="AU363" s="16" t="s">
        <v>76</v>
      </c>
    </row>
    <row r="364" spans="1:65" s="13" customFormat="1">
      <c r="B364" s="265"/>
      <c r="C364" s="266"/>
      <c r="D364" s="251" t="s">
        <v>127</v>
      </c>
      <c r="E364" s="267" t="s">
        <v>3</v>
      </c>
      <c r="F364" s="268" t="s">
        <v>950</v>
      </c>
      <c r="G364" s="266"/>
      <c r="H364" s="269">
        <v>22</v>
      </c>
      <c r="I364" s="156"/>
      <c r="J364" s="266"/>
      <c r="K364" s="266"/>
      <c r="L364" s="152"/>
      <c r="M364" s="270"/>
      <c r="N364" s="271"/>
      <c r="O364" s="271"/>
      <c r="P364" s="271"/>
      <c r="Q364" s="271"/>
      <c r="R364" s="271"/>
      <c r="S364" s="271"/>
      <c r="T364" s="272"/>
      <c r="AT364" s="153" t="s">
        <v>127</v>
      </c>
      <c r="AU364" s="153" t="s">
        <v>76</v>
      </c>
      <c r="AV364" s="13" t="s">
        <v>76</v>
      </c>
      <c r="AW364" s="13" t="s">
        <v>31</v>
      </c>
      <c r="AX364" s="13" t="s">
        <v>74</v>
      </c>
      <c r="AY364" s="153" t="s">
        <v>113</v>
      </c>
    </row>
    <row r="365" spans="1:65" s="2" customFormat="1" ht="16.5" customHeight="1">
      <c r="A365" s="187"/>
      <c r="B365" s="190"/>
      <c r="C365" s="285" t="s">
        <v>599</v>
      </c>
      <c r="D365" s="285" t="s">
        <v>381</v>
      </c>
      <c r="E365" s="286" t="s">
        <v>607</v>
      </c>
      <c r="F365" s="287" t="s">
        <v>608</v>
      </c>
      <c r="G365" s="288" t="s">
        <v>277</v>
      </c>
      <c r="H365" s="289">
        <v>23.1</v>
      </c>
      <c r="I365" s="165"/>
      <c r="J365" s="290">
        <f>ROUND(I365*H365,2)</f>
        <v>0</v>
      </c>
      <c r="K365" s="287" t="s">
        <v>120</v>
      </c>
      <c r="L365" s="167"/>
      <c r="M365" s="168" t="s">
        <v>3</v>
      </c>
      <c r="N365" s="291" t="s">
        <v>40</v>
      </c>
      <c r="O365" s="248"/>
      <c r="P365" s="249">
        <f>O365*H365</f>
        <v>0</v>
      </c>
      <c r="Q365" s="249">
        <v>2.9999999999999997E-4</v>
      </c>
      <c r="R365" s="249">
        <f>Q365*H365</f>
        <v>6.9299999999999995E-3</v>
      </c>
      <c r="S365" s="249">
        <v>0</v>
      </c>
      <c r="T365" s="250">
        <f>S365*H365</f>
        <v>0</v>
      </c>
      <c r="U365" s="187"/>
      <c r="V365" s="187"/>
      <c r="W365" s="187"/>
      <c r="X365" s="187"/>
      <c r="Y365" s="187"/>
      <c r="Z365" s="187"/>
      <c r="AA365" s="187"/>
      <c r="AB365" s="187"/>
      <c r="AC365" s="187"/>
      <c r="AD365" s="187"/>
      <c r="AE365" s="187"/>
      <c r="AR365" s="143" t="s">
        <v>323</v>
      </c>
      <c r="AT365" s="143" t="s">
        <v>381</v>
      </c>
      <c r="AU365" s="143" t="s">
        <v>76</v>
      </c>
      <c r="AY365" s="16" t="s">
        <v>113</v>
      </c>
      <c r="BE365" s="144">
        <f>IF(N365="základní",J365,0)</f>
        <v>0</v>
      </c>
      <c r="BF365" s="144">
        <f>IF(N365="snížená",J365,0)</f>
        <v>0</v>
      </c>
      <c r="BG365" s="144">
        <f>IF(N365="zákl. přenesená",J365,0)</f>
        <v>0</v>
      </c>
      <c r="BH365" s="144">
        <f>IF(N365="sníž. přenesená",J365,0)</f>
        <v>0</v>
      </c>
      <c r="BI365" s="144">
        <f>IF(N365="nulová",J365,0)</f>
        <v>0</v>
      </c>
      <c r="BJ365" s="16" t="s">
        <v>74</v>
      </c>
      <c r="BK365" s="144">
        <f>ROUND(I365*H365,2)</f>
        <v>0</v>
      </c>
      <c r="BL365" s="16" t="s">
        <v>207</v>
      </c>
      <c r="BM365" s="143" t="s">
        <v>951</v>
      </c>
    </row>
    <row r="366" spans="1:65" s="2" customFormat="1">
      <c r="A366" s="187"/>
      <c r="B366" s="190"/>
      <c r="C366" s="192"/>
      <c r="D366" s="251" t="s">
        <v>123</v>
      </c>
      <c r="E366" s="192"/>
      <c r="F366" s="252" t="s">
        <v>608</v>
      </c>
      <c r="G366" s="192"/>
      <c r="H366" s="192"/>
      <c r="I366" s="147"/>
      <c r="J366" s="192"/>
      <c r="K366" s="192"/>
      <c r="L366" s="32"/>
      <c r="M366" s="253"/>
      <c r="N366" s="254"/>
      <c r="O366" s="248"/>
      <c r="P366" s="248"/>
      <c r="Q366" s="248"/>
      <c r="R366" s="248"/>
      <c r="S366" s="248"/>
      <c r="T366" s="255"/>
      <c r="U366" s="187"/>
      <c r="V366" s="187"/>
      <c r="W366" s="187"/>
      <c r="X366" s="187"/>
      <c r="Y366" s="187"/>
      <c r="Z366" s="187"/>
      <c r="AA366" s="187"/>
      <c r="AB366" s="187"/>
      <c r="AC366" s="187"/>
      <c r="AD366" s="187"/>
      <c r="AE366" s="187"/>
      <c r="AT366" s="16" t="s">
        <v>123</v>
      </c>
      <c r="AU366" s="16" t="s">
        <v>76</v>
      </c>
    </row>
    <row r="367" spans="1:65" s="13" customFormat="1">
      <c r="B367" s="265"/>
      <c r="C367" s="266"/>
      <c r="D367" s="251" t="s">
        <v>127</v>
      </c>
      <c r="E367" s="266"/>
      <c r="F367" s="268" t="s">
        <v>952</v>
      </c>
      <c r="G367" s="266"/>
      <c r="H367" s="269">
        <v>23.1</v>
      </c>
      <c r="I367" s="156"/>
      <c r="J367" s="266"/>
      <c r="K367" s="266"/>
      <c r="L367" s="152"/>
      <c r="M367" s="270"/>
      <c r="N367" s="271"/>
      <c r="O367" s="271"/>
      <c r="P367" s="271"/>
      <c r="Q367" s="271"/>
      <c r="R367" s="271"/>
      <c r="S367" s="271"/>
      <c r="T367" s="272"/>
      <c r="AT367" s="153" t="s">
        <v>127</v>
      </c>
      <c r="AU367" s="153" t="s">
        <v>76</v>
      </c>
      <c r="AV367" s="13" t="s">
        <v>76</v>
      </c>
      <c r="AW367" s="13" t="s">
        <v>4</v>
      </c>
      <c r="AX367" s="13" t="s">
        <v>74</v>
      </c>
      <c r="AY367" s="153" t="s">
        <v>113</v>
      </c>
    </row>
    <row r="368" spans="1:65" s="2" customFormat="1" ht="24.2" customHeight="1">
      <c r="A368" s="187"/>
      <c r="B368" s="190"/>
      <c r="C368" s="241" t="s">
        <v>606</v>
      </c>
      <c r="D368" s="241" t="s">
        <v>116</v>
      </c>
      <c r="E368" s="242" t="s">
        <v>612</v>
      </c>
      <c r="F368" s="243" t="s">
        <v>613</v>
      </c>
      <c r="G368" s="244" t="s">
        <v>277</v>
      </c>
      <c r="H368" s="245">
        <v>12.23</v>
      </c>
      <c r="I368" s="137"/>
      <c r="J368" s="246">
        <f>ROUND(I368*H368,2)</f>
        <v>0</v>
      </c>
      <c r="K368" s="243" t="s">
        <v>120</v>
      </c>
      <c r="L368" s="32"/>
      <c r="M368" s="139" t="s">
        <v>3</v>
      </c>
      <c r="N368" s="247" t="s">
        <v>40</v>
      </c>
      <c r="O368" s="248"/>
      <c r="P368" s="249">
        <f>O368*H368</f>
        <v>0</v>
      </c>
      <c r="Q368" s="249">
        <v>1.8000000000000001E-4</v>
      </c>
      <c r="R368" s="249">
        <f>Q368*H368</f>
        <v>2.2014000000000001E-3</v>
      </c>
      <c r="S368" s="249">
        <v>0</v>
      </c>
      <c r="T368" s="250">
        <f>S368*H368</f>
        <v>0</v>
      </c>
      <c r="U368" s="187"/>
      <c r="V368" s="187"/>
      <c r="W368" s="187"/>
      <c r="X368" s="187"/>
      <c r="Y368" s="187"/>
      <c r="Z368" s="187"/>
      <c r="AA368" s="187"/>
      <c r="AB368" s="187"/>
      <c r="AC368" s="187"/>
      <c r="AD368" s="187"/>
      <c r="AE368" s="187"/>
      <c r="AR368" s="143" t="s">
        <v>207</v>
      </c>
      <c r="AT368" s="143" t="s">
        <v>116</v>
      </c>
      <c r="AU368" s="143" t="s">
        <v>76</v>
      </c>
      <c r="AY368" s="16" t="s">
        <v>113</v>
      </c>
      <c r="BE368" s="144">
        <f>IF(N368="základní",J368,0)</f>
        <v>0</v>
      </c>
      <c r="BF368" s="144">
        <f>IF(N368="snížená",J368,0)</f>
        <v>0</v>
      </c>
      <c r="BG368" s="144">
        <f>IF(N368="zákl. přenesená",J368,0)</f>
        <v>0</v>
      </c>
      <c r="BH368" s="144">
        <f>IF(N368="sníž. přenesená",J368,0)</f>
        <v>0</v>
      </c>
      <c r="BI368" s="144">
        <f>IF(N368="nulová",J368,0)</f>
        <v>0</v>
      </c>
      <c r="BJ368" s="16" t="s">
        <v>74</v>
      </c>
      <c r="BK368" s="144">
        <f>ROUND(I368*H368,2)</f>
        <v>0</v>
      </c>
      <c r="BL368" s="16" t="s">
        <v>207</v>
      </c>
      <c r="BM368" s="143" t="s">
        <v>953</v>
      </c>
    </row>
    <row r="369" spans="1:65" s="2" customFormat="1" ht="19.5">
      <c r="A369" s="187"/>
      <c r="B369" s="190"/>
      <c r="C369" s="192"/>
      <c r="D369" s="251" t="s">
        <v>123</v>
      </c>
      <c r="E369" s="192"/>
      <c r="F369" s="252" t="s">
        <v>615</v>
      </c>
      <c r="G369" s="192"/>
      <c r="H369" s="192"/>
      <c r="I369" s="147"/>
      <c r="J369" s="192"/>
      <c r="K369" s="192"/>
      <c r="L369" s="32"/>
      <c r="M369" s="253"/>
      <c r="N369" s="254"/>
      <c r="O369" s="248"/>
      <c r="P369" s="248"/>
      <c r="Q369" s="248"/>
      <c r="R369" s="248"/>
      <c r="S369" s="248"/>
      <c r="T369" s="255"/>
      <c r="U369" s="187"/>
      <c r="V369" s="187"/>
      <c r="W369" s="187"/>
      <c r="X369" s="187"/>
      <c r="Y369" s="187"/>
      <c r="Z369" s="187"/>
      <c r="AA369" s="187"/>
      <c r="AB369" s="187"/>
      <c r="AC369" s="187"/>
      <c r="AD369" s="187"/>
      <c r="AE369" s="187"/>
      <c r="AT369" s="16" t="s">
        <v>123</v>
      </c>
      <c r="AU369" s="16" t="s">
        <v>76</v>
      </c>
    </row>
    <row r="370" spans="1:65" s="2" customFormat="1">
      <c r="A370" s="187"/>
      <c r="B370" s="190"/>
      <c r="C370" s="192"/>
      <c r="D370" s="256" t="s">
        <v>125</v>
      </c>
      <c r="E370" s="192"/>
      <c r="F370" s="257" t="s">
        <v>616</v>
      </c>
      <c r="G370" s="192"/>
      <c r="H370" s="192"/>
      <c r="I370" s="147"/>
      <c r="J370" s="192"/>
      <c r="K370" s="192"/>
      <c r="L370" s="32"/>
      <c r="M370" s="253"/>
      <c r="N370" s="254"/>
      <c r="O370" s="248"/>
      <c r="P370" s="248"/>
      <c r="Q370" s="248"/>
      <c r="R370" s="248"/>
      <c r="S370" s="248"/>
      <c r="T370" s="255"/>
      <c r="U370" s="187"/>
      <c r="V370" s="187"/>
      <c r="W370" s="187"/>
      <c r="X370" s="187"/>
      <c r="Y370" s="187"/>
      <c r="Z370" s="187"/>
      <c r="AA370" s="187"/>
      <c r="AB370" s="187"/>
      <c r="AC370" s="187"/>
      <c r="AD370" s="187"/>
      <c r="AE370" s="187"/>
      <c r="AT370" s="16" t="s">
        <v>125</v>
      </c>
      <c r="AU370" s="16" t="s">
        <v>76</v>
      </c>
    </row>
    <row r="371" spans="1:65" s="13" customFormat="1">
      <c r="B371" s="265"/>
      <c r="C371" s="266"/>
      <c r="D371" s="251" t="s">
        <v>127</v>
      </c>
      <c r="E371" s="267" t="s">
        <v>3</v>
      </c>
      <c r="F371" s="268" t="s">
        <v>954</v>
      </c>
      <c r="G371" s="266"/>
      <c r="H371" s="269">
        <v>12.23</v>
      </c>
      <c r="I371" s="156"/>
      <c r="J371" s="266"/>
      <c r="K371" s="266"/>
      <c r="L371" s="152"/>
      <c r="M371" s="270"/>
      <c r="N371" s="271"/>
      <c r="O371" s="271"/>
      <c r="P371" s="271"/>
      <c r="Q371" s="271"/>
      <c r="R371" s="271"/>
      <c r="S371" s="271"/>
      <c r="T371" s="272"/>
      <c r="AT371" s="153" t="s">
        <v>127</v>
      </c>
      <c r="AU371" s="153" t="s">
        <v>76</v>
      </c>
      <c r="AV371" s="13" t="s">
        <v>76</v>
      </c>
      <c r="AW371" s="13" t="s">
        <v>31</v>
      </c>
      <c r="AX371" s="13" t="s">
        <v>74</v>
      </c>
      <c r="AY371" s="153" t="s">
        <v>113</v>
      </c>
    </row>
    <row r="372" spans="1:65" s="2" customFormat="1" ht="16.5" customHeight="1">
      <c r="A372" s="187"/>
      <c r="B372" s="190"/>
      <c r="C372" s="285" t="s">
        <v>611</v>
      </c>
      <c r="D372" s="285" t="s">
        <v>381</v>
      </c>
      <c r="E372" s="286" t="s">
        <v>607</v>
      </c>
      <c r="F372" s="287" t="s">
        <v>608</v>
      </c>
      <c r="G372" s="288" t="s">
        <v>277</v>
      </c>
      <c r="H372" s="289">
        <v>12.842000000000001</v>
      </c>
      <c r="I372" s="165"/>
      <c r="J372" s="290">
        <f>ROUND(I372*H372,2)</f>
        <v>0</v>
      </c>
      <c r="K372" s="287" t="s">
        <v>120</v>
      </c>
      <c r="L372" s="167"/>
      <c r="M372" s="168" t="s">
        <v>3</v>
      </c>
      <c r="N372" s="291" t="s">
        <v>40</v>
      </c>
      <c r="O372" s="248"/>
      <c r="P372" s="249">
        <f>O372*H372</f>
        <v>0</v>
      </c>
      <c r="Q372" s="249">
        <v>2.9999999999999997E-4</v>
      </c>
      <c r="R372" s="249">
        <f>Q372*H372</f>
        <v>3.8525999999999999E-3</v>
      </c>
      <c r="S372" s="249">
        <v>0</v>
      </c>
      <c r="T372" s="250">
        <f>S372*H372</f>
        <v>0</v>
      </c>
      <c r="U372" s="187"/>
      <c r="V372" s="187"/>
      <c r="W372" s="187"/>
      <c r="X372" s="187"/>
      <c r="Y372" s="187"/>
      <c r="Z372" s="187"/>
      <c r="AA372" s="187"/>
      <c r="AB372" s="187"/>
      <c r="AC372" s="187"/>
      <c r="AD372" s="187"/>
      <c r="AE372" s="187"/>
      <c r="AR372" s="143" t="s">
        <v>323</v>
      </c>
      <c r="AT372" s="143" t="s">
        <v>381</v>
      </c>
      <c r="AU372" s="143" t="s">
        <v>76</v>
      </c>
      <c r="AY372" s="16" t="s">
        <v>113</v>
      </c>
      <c r="BE372" s="144">
        <f>IF(N372="základní",J372,0)</f>
        <v>0</v>
      </c>
      <c r="BF372" s="144">
        <f>IF(N372="snížená",J372,0)</f>
        <v>0</v>
      </c>
      <c r="BG372" s="144">
        <f>IF(N372="zákl. přenesená",J372,0)</f>
        <v>0</v>
      </c>
      <c r="BH372" s="144">
        <f>IF(N372="sníž. přenesená",J372,0)</f>
        <v>0</v>
      </c>
      <c r="BI372" s="144">
        <f>IF(N372="nulová",J372,0)</f>
        <v>0</v>
      </c>
      <c r="BJ372" s="16" t="s">
        <v>74</v>
      </c>
      <c r="BK372" s="144">
        <f>ROUND(I372*H372,2)</f>
        <v>0</v>
      </c>
      <c r="BL372" s="16" t="s">
        <v>207</v>
      </c>
      <c r="BM372" s="143" t="s">
        <v>955</v>
      </c>
    </row>
    <row r="373" spans="1:65" s="2" customFormat="1">
      <c r="A373" s="187"/>
      <c r="B373" s="190"/>
      <c r="C373" s="192"/>
      <c r="D373" s="251" t="s">
        <v>123</v>
      </c>
      <c r="E373" s="192"/>
      <c r="F373" s="252" t="s">
        <v>608</v>
      </c>
      <c r="G373" s="192"/>
      <c r="H373" s="192"/>
      <c r="I373" s="147"/>
      <c r="J373" s="192"/>
      <c r="K373" s="192"/>
      <c r="L373" s="32"/>
      <c r="M373" s="253"/>
      <c r="N373" s="254"/>
      <c r="O373" s="248"/>
      <c r="P373" s="248"/>
      <c r="Q373" s="248"/>
      <c r="R373" s="248"/>
      <c r="S373" s="248"/>
      <c r="T373" s="255"/>
      <c r="U373" s="187"/>
      <c r="V373" s="187"/>
      <c r="W373" s="187"/>
      <c r="X373" s="187"/>
      <c r="Y373" s="187"/>
      <c r="Z373" s="187"/>
      <c r="AA373" s="187"/>
      <c r="AB373" s="187"/>
      <c r="AC373" s="187"/>
      <c r="AD373" s="187"/>
      <c r="AE373" s="187"/>
      <c r="AT373" s="16" t="s">
        <v>123</v>
      </c>
      <c r="AU373" s="16" t="s">
        <v>76</v>
      </c>
    </row>
    <row r="374" spans="1:65" s="13" customFormat="1">
      <c r="B374" s="265"/>
      <c r="C374" s="266"/>
      <c r="D374" s="251" t="s">
        <v>127</v>
      </c>
      <c r="E374" s="266"/>
      <c r="F374" s="268" t="s">
        <v>956</v>
      </c>
      <c r="G374" s="266"/>
      <c r="H374" s="269">
        <v>12.842000000000001</v>
      </c>
      <c r="I374" s="156"/>
      <c r="J374" s="266"/>
      <c r="K374" s="266"/>
      <c r="L374" s="152"/>
      <c r="M374" s="270"/>
      <c r="N374" s="271"/>
      <c r="O374" s="271"/>
      <c r="P374" s="271"/>
      <c r="Q374" s="271"/>
      <c r="R374" s="271"/>
      <c r="S374" s="271"/>
      <c r="T374" s="272"/>
      <c r="AT374" s="153" t="s">
        <v>127</v>
      </c>
      <c r="AU374" s="153" t="s">
        <v>76</v>
      </c>
      <c r="AV374" s="13" t="s">
        <v>76</v>
      </c>
      <c r="AW374" s="13" t="s">
        <v>4</v>
      </c>
      <c r="AX374" s="13" t="s">
        <v>74</v>
      </c>
      <c r="AY374" s="153" t="s">
        <v>113</v>
      </c>
    </row>
    <row r="375" spans="1:65" s="2" customFormat="1" ht="16.5" customHeight="1">
      <c r="A375" s="187"/>
      <c r="B375" s="190"/>
      <c r="C375" s="241" t="s">
        <v>618</v>
      </c>
      <c r="D375" s="241" t="s">
        <v>116</v>
      </c>
      <c r="E375" s="242" t="s">
        <v>622</v>
      </c>
      <c r="F375" s="243" t="s">
        <v>623</v>
      </c>
      <c r="G375" s="244" t="s">
        <v>227</v>
      </c>
      <c r="H375" s="245">
        <v>4</v>
      </c>
      <c r="I375" s="137"/>
      <c r="J375" s="246">
        <f>ROUND(I375*H375,2)</f>
        <v>0</v>
      </c>
      <c r="K375" s="243" t="s">
        <v>120</v>
      </c>
      <c r="L375" s="32"/>
      <c r="M375" s="139" t="s">
        <v>3</v>
      </c>
      <c r="N375" s="247" t="s">
        <v>40</v>
      </c>
      <c r="O375" s="248"/>
      <c r="P375" s="249">
        <f>O375*H375</f>
        <v>0</v>
      </c>
      <c r="Q375" s="249">
        <v>0</v>
      </c>
      <c r="R375" s="249">
        <f>Q375*H375</f>
        <v>0</v>
      </c>
      <c r="S375" s="249">
        <v>0</v>
      </c>
      <c r="T375" s="250">
        <f>S375*H375</f>
        <v>0</v>
      </c>
      <c r="U375" s="187"/>
      <c r="V375" s="187"/>
      <c r="W375" s="187"/>
      <c r="X375" s="187"/>
      <c r="Y375" s="187"/>
      <c r="Z375" s="187"/>
      <c r="AA375" s="187"/>
      <c r="AB375" s="187"/>
      <c r="AC375" s="187"/>
      <c r="AD375" s="187"/>
      <c r="AE375" s="187"/>
      <c r="AR375" s="143" t="s">
        <v>207</v>
      </c>
      <c r="AT375" s="143" t="s">
        <v>116</v>
      </c>
      <c r="AU375" s="143" t="s">
        <v>76</v>
      </c>
      <c r="AY375" s="16" t="s">
        <v>113</v>
      </c>
      <c r="BE375" s="144">
        <f>IF(N375="základní",J375,0)</f>
        <v>0</v>
      </c>
      <c r="BF375" s="144">
        <f>IF(N375="snížená",J375,0)</f>
        <v>0</v>
      </c>
      <c r="BG375" s="144">
        <f>IF(N375="zákl. přenesená",J375,0)</f>
        <v>0</v>
      </c>
      <c r="BH375" s="144">
        <f>IF(N375="sníž. přenesená",J375,0)</f>
        <v>0</v>
      </c>
      <c r="BI375" s="144">
        <f>IF(N375="nulová",J375,0)</f>
        <v>0</v>
      </c>
      <c r="BJ375" s="16" t="s">
        <v>74</v>
      </c>
      <c r="BK375" s="144">
        <f>ROUND(I375*H375,2)</f>
        <v>0</v>
      </c>
      <c r="BL375" s="16" t="s">
        <v>207</v>
      </c>
      <c r="BM375" s="143" t="s">
        <v>957</v>
      </c>
    </row>
    <row r="376" spans="1:65" s="2" customFormat="1" ht="19.5">
      <c r="A376" s="187"/>
      <c r="B376" s="190"/>
      <c r="C376" s="192"/>
      <c r="D376" s="251" t="s">
        <v>123</v>
      </c>
      <c r="E376" s="192"/>
      <c r="F376" s="252" t="s">
        <v>625</v>
      </c>
      <c r="G376" s="192"/>
      <c r="H376" s="192"/>
      <c r="I376" s="147"/>
      <c r="J376" s="192"/>
      <c r="K376" s="192"/>
      <c r="L376" s="32"/>
      <c r="M376" s="253"/>
      <c r="N376" s="254"/>
      <c r="O376" s="248"/>
      <c r="P376" s="248"/>
      <c r="Q376" s="248"/>
      <c r="R376" s="248"/>
      <c r="S376" s="248"/>
      <c r="T376" s="255"/>
      <c r="U376" s="187"/>
      <c r="V376" s="187"/>
      <c r="W376" s="187"/>
      <c r="X376" s="187"/>
      <c r="Y376" s="187"/>
      <c r="Z376" s="187"/>
      <c r="AA376" s="187"/>
      <c r="AB376" s="187"/>
      <c r="AC376" s="187"/>
      <c r="AD376" s="187"/>
      <c r="AE376" s="187"/>
      <c r="AT376" s="16" t="s">
        <v>123</v>
      </c>
      <c r="AU376" s="16" t="s">
        <v>76</v>
      </c>
    </row>
    <row r="377" spans="1:65" s="2" customFormat="1">
      <c r="A377" s="187"/>
      <c r="B377" s="190"/>
      <c r="C377" s="192"/>
      <c r="D377" s="256" t="s">
        <v>125</v>
      </c>
      <c r="E377" s="192"/>
      <c r="F377" s="257" t="s">
        <v>626</v>
      </c>
      <c r="G377" s="192"/>
      <c r="H377" s="192"/>
      <c r="I377" s="147"/>
      <c r="J377" s="192"/>
      <c r="K377" s="192"/>
      <c r="L377" s="32"/>
      <c r="M377" s="253"/>
      <c r="N377" s="254"/>
      <c r="O377" s="248"/>
      <c r="P377" s="248"/>
      <c r="Q377" s="248"/>
      <c r="R377" s="248"/>
      <c r="S377" s="248"/>
      <c r="T377" s="255"/>
      <c r="U377" s="187"/>
      <c r="V377" s="187"/>
      <c r="W377" s="187"/>
      <c r="X377" s="187"/>
      <c r="Y377" s="187"/>
      <c r="Z377" s="187"/>
      <c r="AA377" s="187"/>
      <c r="AB377" s="187"/>
      <c r="AC377" s="187"/>
      <c r="AD377" s="187"/>
      <c r="AE377" s="187"/>
      <c r="AT377" s="16" t="s">
        <v>125</v>
      </c>
      <c r="AU377" s="16" t="s">
        <v>76</v>
      </c>
    </row>
    <row r="378" spans="1:65" s="2" customFormat="1" ht="33" customHeight="1">
      <c r="A378" s="187"/>
      <c r="B378" s="190"/>
      <c r="C378" s="241" t="s">
        <v>621</v>
      </c>
      <c r="D378" s="241" t="s">
        <v>116</v>
      </c>
      <c r="E378" s="242" t="s">
        <v>628</v>
      </c>
      <c r="F378" s="243" t="s">
        <v>629</v>
      </c>
      <c r="G378" s="244" t="s">
        <v>172</v>
      </c>
      <c r="H378" s="245">
        <v>0.86499999999999999</v>
      </c>
      <c r="I378" s="137"/>
      <c r="J378" s="246">
        <f>ROUND(I378*H378,2)</f>
        <v>0</v>
      </c>
      <c r="K378" s="243" t="s">
        <v>120</v>
      </c>
      <c r="L378" s="32"/>
      <c r="M378" s="139" t="s">
        <v>3</v>
      </c>
      <c r="N378" s="247" t="s">
        <v>40</v>
      </c>
      <c r="O378" s="248"/>
      <c r="P378" s="249">
        <f>O378*H378</f>
        <v>0</v>
      </c>
      <c r="Q378" s="249">
        <v>0</v>
      </c>
      <c r="R378" s="249">
        <f>Q378*H378</f>
        <v>0</v>
      </c>
      <c r="S378" s="249">
        <v>0</v>
      </c>
      <c r="T378" s="250">
        <f>S378*H378</f>
        <v>0</v>
      </c>
      <c r="U378" s="187"/>
      <c r="V378" s="187"/>
      <c r="W378" s="187"/>
      <c r="X378" s="187"/>
      <c r="Y378" s="187"/>
      <c r="Z378" s="187"/>
      <c r="AA378" s="187"/>
      <c r="AB378" s="187"/>
      <c r="AC378" s="187"/>
      <c r="AD378" s="187"/>
      <c r="AE378" s="187"/>
      <c r="AR378" s="143" t="s">
        <v>207</v>
      </c>
      <c r="AT378" s="143" t="s">
        <v>116</v>
      </c>
      <c r="AU378" s="143" t="s">
        <v>76</v>
      </c>
      <c r="AY378" s="16" t="s">
        <v>113</v>
      </c>
      <c r="BE378" s="144">
        <f>IF(N378="základní",J378,0)</f>
        <v>0</v>
      </c>
      <c r="BF378" s="144">
        <f>IF(N378="snížená",J378,0)</f>
        <v>0</v>
      </c>
      <c r="BG378" s="144">
        <f>IF(N378="zákl. přenesená",J378,0)</f>
        <v>0</v>
      </c>
      <c r="BH378" s="144">
        <f>IF(N378="sníž. přenesená",J378,0)</f>
        <v>0</v>
      </c>
      <c r="BI378" s="144">
        <f>IF(N378="nulová",J378,0)</f>
        <v>0</v>
      </c>
      <c r="BJ378" s="16" t="s">
        <v>74</v>
      </c>
      <c r="BK378" s="144">
        <f>ROUND(I378*H378,2)</f>
        <v>0</v>
      </c>
      <c r="BL378" s="16" t="s">
        <v>207</v>
      </c>
      <c r="BM378" s="143" t="s">
        <v>958</v>
      </c>
    </row>
    <row r="379" spans="1:65" s="2" customFormat="1" ht="48.75">
      <c r="A379" s="187"/>
      <c r="B379" s="190"/>
      <c r="C379" s="192"/>
      <c r="D379" s="251" t="s">
        <v>123</v>
      </c>
      <c r="E379" s="192"/>
      <c r="F379" s="252" t="s">
        <v>631</v>
      </c>
      <c r="G379" s="192"/>
      <c r="H379" s="192"/>
      <c r="I379" s="147"/>
      <c r="J379" s="192"/>
      <c r="K379" s="192"/>
      <c r="L379" s="32"/>
      <c r="M379" s="253"/>
      <c r="N379" s="254"/>
      <c r="O379" s="248"/>
      <c r="P379" s="248"/>
      <c r="Q379" s="248"/>
      <c r="R379" s="248"/>
      <c r="S379" s="248"/>
      <c r="T379" s="255"/>
      <c r="U379" s="187"/>
      <c r="V379" s="187"/>
      <c r="W379" s="187"/>
      <c r="X379" s="187"/>
      <c r="Y379" s="187"/>
      <c r="Z379" s="187"/>
      <c r="AA379" s="187"/>
      <c r="AB379" s="187"/>
      <c r="AC379" s="187"/>
      <c r="AD379" s="187"/>
      <c r="AE379" s="187"/>
      <c r="AT379" s="16" t="s">
        <v>123</v>
      </c>
      <c r="AU379" s="16" t="s">
        <v>76</v>
      </c>
    </row>
    <row r="380" spans="1:65" s="2" customFormat="1">
      <c r="A380" s="187"/>
      <c r="B380" s="190"/>
      <c r="C380" s="192"/>
      <c r="D380" s="256" t="s">
        <v>125</v>
      </c>
      <c r="E380" s="192"/>
      <c r="F380" s="257" t="s">
        <v>632</v>
      </c>
      <c r="G380" s="192"/>
      <c r="H380" s="192"/>
      <c r="I380" s="147"/>
      <c r="J380" s="192"/>
      <c r="K380" s="192"/>
      <c r="L380" s="32"/>
      <c r="M380" s="253"/>
      <c r="N380" s="254"/>
      <c r="O380" s="248"/>
      <c r="P380" s="248"/>
      <c r="Q380" s="248"/>
      <c r="R380" s="248"/>
      <c r="S380" s="248"/>
      <c r="T380" s="255"/>
      <c r="U380" s="187"/>
      <c r="V380" s="187"/>
      <c r="W380" s="187"/>
      <c r="X380" s="187"/>
      <c r="Y380" s="187"/>
      <c r="Z380" s="187"/>
      <c r="AA380" s="187"/>
      <c r="AB380" s="187"/>
      <c r="AC380" s="187"/>
      <c r="AD380" s="187"/>
      <c r="AE380" s="187"/>
      <c r="AT380" s="16" t="s">
        <v>125</v>
      </c>
      <c r="AU380" s="16" t="s">
        <v>76</v>
      </c>
    </row>
    <row r="381" spans="1:65" s="2" customFormat="1" ht="24.2" customHeight="1">
      <c r="A381" s="187"/>
      <c r="B381" s="190"/>
      <c r="C381" s="241" t="s">
        <v>627</v>
      </c>
      <c r="D381" s="241" t="s">
        <v>116</v>
      </c>
      <c r="E381" s="242" t="s">
        <v>634</v>
      </c>
      <c r="F381" s="243" t="s">
        <v>635</v>
      </c>
      <c r="G381" s="244" t="s">
        <v>172</v>
      </c>
      <c r="H381" s="245">
        <v>0.86499999999999999</v>
      </c>
      <c r="I381" s="137"/>
      <c r="J381" s="246">
        <f>ROUND(I381*H381,2)</f>
        <v>0</v>
      </c>
      <c r="K381" s="243" t="s">
        <v>120</v>
      </c>
      <c r="L381" s="32"/>
      <c r="M381" s="139" t="s">
        <v>3</v>
      </c>
      <c r="N381" s="247" t="s">
        <v>40</v>
      </c>
      <c r="O381" s="248"/>
      <c r="P381" s="249">
        <f>O381*H381</f>
        <v>0</v>
      </c>
      <c r="Q381" s="249">
        <v>0</v>
      </c>
      <c r="R381" s="249">
        <f>Q381*H381</f>
        <v>0</v>
      </c>
      <c r="S381" s="249">
        <v>0</v>
      </c>
      <c r="T381" s="250">
        <f>S381*H381</f>
        <v>0</v>
      </c>
      <c r="U381" s="187"/>
      <c r="V381" s="187"/>
      <c r="W381" s="187"/>
      <c r="X381" s="187"/>
      <c r="Y381" s="187"/>
      <c r="Z381" s="187"/>
      <c r="AA381" s="187"/>
      <c r="AB381" s="187"/>
      <c r="AC381" s="187"/>
      <c r="AD381" s="187"/>
      <c r="AE381" s="187"/>
      <c r="AR381" s="143" t="s">
        <v>207</v>
      </c>
      <c r="AT381" s="143" t="s">
        <v>116</v>
      </c>
      <c r="AU381" s="143" t="s">
        <v>76</v>
      </c>
      <c r="AY381" s="16" t="s">
        <v>113</v>
      </c>
      <c r="BE381" s="144">
        <f>IF(N381="základní",J381,0)</f>
        <v>0</v>
      </c>
      <c r="BF381" s="144">
        <f>IF(N381="snížená",J381,0)</f>
        <v>0</v>
      </c>
      <c r="BG381" s="144">
        <f>IF(N381="zákl. přenesená",J381,0)</f>
        <v>0</v>
      </c>
      <c r="BH381" s="144">
        <f>IF(N381="sníž. přenesená",J381,0)</f>
        <v>0</v>
      </c>
      <c r="BI381" s="144">
        <f>IF(N381="nulová",J381,0)</f>
        <v>0</v>
      </c>
      <c r="BJ381" s="16" t="s">
        <v>74</v>
      </c>
      <c r="BK381" s="144">
        <f>ROUND(I381*H381,2)</f>
        <v>0</v>
      </c>
      <c r="BL381" s="16" t="s">
        <v>207</v>
      </c>
      <c r="BM381" s="143" t="s">
        <v>959</v>
      </c>
    </row>
    <row r="382" spans="1:65" s="2" customFormat="1" ht="39">
      <c r="A382" s="187"/>
      <c r="B382" s="190"/>
      <c r="C382" s="192"/>
      <c r="D382" s="251" t="s">
        <v>123</v>
      </c>
      <c r="E382" s="192"/>
      <c r="F382" s="252" t="s">
        <v>637</v>
      </c>
      <c r="G382" s="192"/>
      <c r="H382" s="192"/>
      <c r="I382" s="147"/>
      <c r="J382" s="192"/>
      <c r="K382" s="192"/>
      <c r="L382" s="32"/>
      <c r="M382" s="253"/>
      <c r="N382" s="254"/>
      <c r="O382" s="248"/>
      <c r="P382" s="248"/>
      <c r="Q382" s="248"/>
      <c r="R382" s="248"/>
      <c r="S382" s="248"/>
      <c r="T382" s="255"/>
      <c r="U382" s="187"/>
      <c r="V382" s="187"/>
      <c r="W382" s="187"/>
      <c r="X382" s="187"/>
      <c r="Y382" s="187"/>
      <c r="Z382" s="187"/>
      <c r="AA382" s="187"/>
      <c r="AB382" s="187"/>
      <c r="AC382" s="187"/>
      <c r="AD382" s="187"/>
      <c r="AE382" s="187"/>
      <c r="AT382" s="16" t="s">
        <v>123</v>
      </c>
      <c r="AU382" s="16" t="s">
        <v>76</v>
      </c>
    </row>
    <row r="383" spans="1:65" s="2" customFormat="1">
      <c r="A383" s="187"/>
      <c r="B383" s="190"/>
      <c r="C383" s="192"/>
      <c r="D383" s="256" t="s">
        <v>125</v>
      </c>
      <c r="E383" s="192"/>
      <c r="F383" s="257" t="s">
        <v>638</v>
      </c>
      <c r="G383" s="192"/>
      <c r="H383" s="192"/>
      <c r="I383" s="147"/>
      <c r="J383" s="192"/>
      <c r="K383" s="192"/>
      <c r="L383" s="32"/>
      <c r="M383" s="253"/>
      <c r="N383" s="254"/>
      <c r="O383" s="248"/>
      <c r="P383" s="248"/>
      <c r="Q383" s="248"/>
      <c r="R383" s="248"/>
      <c r="S383" s="248"/>
      <c r="T383" s="255"/>
      <c r="U383" s="187"/>
      <c r="V383" s="187"/>
      <c r="W383" s="187"/>
      <c r="X383" s="187"/>
      <c r="Y383" s="187"/>
      <c r="Z383" s="187"/>
      <c r="AA383" s="187"/>
      <c r="AB383" s="187"/>
      <c r="AC383" s="187"/>
      <c r="AD383" s="187"/>
      <c r="AE383" s="187"/>
      <c r="AT383" s="16" t="s">
        <v>125</v>
      </c>
      <c r="AU383" s="16" t="s">
        <v>76</v>
      </c>
    </row>
    <row r="384" spans="1:65" s="12" customFormat="1" ht="22.9" customHeight="1">
      <c r="B384" s="230"/>
      <c r="C384" s="231"/>
      <c r="D384" s="232" t="s">
        <v>68</v>
      </c>
      <c r="E384" s="239" t="s">
        <v>639</v>
      </c>
      <c r="F384" s="239" t="s">
        <v>640</v>
      </c>
      <c r="G384" s="231"/>
      <c r="H384" s="231"/>
      <c r="I384" s="121"/>
      <c r="J384" s="240">
        <f>BK384</f>
        <v>0</v>
      </c>
      <c r="K384" s="231"/>
      <c r="L384" s="118"/>
      <c r="M384" s="235"/>
      <c r="N384" s="236"/>
      <c r="O384" s="236"/>
      <c r="P384" s="237">
        <f>SUM(P385:P386)</f>
        <v>0</v>
      </c>
      <c r="Q384" s="236"/>
      <c r="R384" s="237">
        <f>SUM(R385:R386)</f>
        <v>1.2E-4</v>
      </c>
      <c r="S384" s="236"/>
      <c r="T384" s="238">
        <f>SUM(T385:T386)</f>
        <v>0</v>
      </c>
      <c r="AR384" s="119" t="s">
        <v>76</v>
      </c>
      <c r="AT384" s="127" t="s">
        <v>68</v>
      </c>
      <c r="AU384" s="127" t="s">
        <v>74</v>
      </c>
      <c r="AY384" s="119" t="s">
        <v>113</v>
      </c>
      <c r="BK384" s="128">
        <f>SUM(BK385:BK386)</f>
        <v>0</v>
      </c>
    </row>
    <row r="385" spans="1:65" s="2" customFormat="1" ht="16.5" customHeight="1">
      <c r="A385" s="187"/>
      <c r="B385" s="190"/>
      <c r="C385" s="241" t="s">
        <v>633</v>
      </c>
      <c r="D385" s="241" t="s">
        <v>116</v>
      </c>
      <c r="E385" s="242" t="s">
        <v>642</v>
      </c>
      <c r="F385" s="243" t="s">
        <v>643</v>
      </c>
      <c r="G385" s="244" t="s">
        <v>227</v>
      </c>
      <c r="H385" s="245">
        <v>1</v>
      </c>
      <c r="I385" s="137"/>
      <c r="J385" s="246">
        <f>ROUND(I385*H385,2)</f>
        <v>0</v>
      </c>
      <c r="K385" s="243" t="s">
        <v>3</v>
      </c>
      <c r="L385" s="32"/>
      <c r="M385" s="139" t="s">
        <v>3</v>
      </c>
      <c r="N385" s="247" t="s">
        <v>40</v>
      </c>
      <c r="O385" s="248"/>
      <c r="P385" s="249">
        <f>O385*H385</f>
        <v>0</v>
      </c>
      <c r="Q385" s="249">
        <v>1.2E-4</v>
      </c>
      <c r="R385" s="249">
        <f>Q385*H385</f>
        <v>1.2E-4</v>
      </c>
      <c r="S385" s="249">
        <v>0</v>
      </c>
      <c r="T385" s="250">
        <f>S385*H385</f>
        <v>0</v>
      </c>
      <c r="U385" s="187"/>
      <c r="V385" s="187"/>
      <c r="W385" s="187"/>
      <c r="X385" s="187"/>
      <c r="Y385" s="187"/>
      <c r="Z385" s="187"/>
      <c r="AA385" s="187"/>
      <c r="AB385" s="187"/>
      <c r="AC385" s="187"/>
      <c r="AD385" s="187"/>
      <c r="AE385" s="187"/>
      <c r="AR385" s="143" t="s">
        <v>207</v>
      </c>
      <c r="AT385" s="143" t="s">
        <v>116</v>
      </c>
      <c r="AU385" s="143" t="s">
        <v>76</v>
      </c>
      <c r="AY385" s="16" t="s">
        <v>113</v>
      </c>
      <c r="BE385" s="144">
        <f>IF(N385="základní",J385,0)</f>
        <v>0</v>
      </c>
      <c r="BF385" s="144">
        <f>IF(N385="snížená",J385,0)</f>
        <v>0</v>
      </c>
      <c r="BG385" s="144">
        <f>IF(N385="zákl. přenesená",J385,0)</f>
        <v>0</v>
      </c>
      <c r="BH385" s="144">
        <f>IF(N385="sníž. přenesená",J385,0)</f>
        <v>0</v>
      </c>
      <c r="BI385" s="144">
        <f>IF(N385="nulová",J385,0)</f>
        <v>0</v>
      </c>
      <c r="BJ385" s="16" t="s">
        <v>74</v>
      </c>
      <c r="BK385" s="144">
        <f>ROUND(I385*H385,2)</f>
        <v>0</v>
      </c>
      <c r="BL385" s="16" t="s">
        <v>207</v>
      </c>
      <c r="BM385" s="143" t="s">
        <v>960</v>
      </c>
    </row>
    <row r="386" spans="1:65" s="2" customFormat="1">
      <c r="A386" s="187"/>
      <c r="B386" s="190"/>
      <c r="C386" s="192"/>
      <c r="D386" s="251" t="s">
        <v>123</v>
      </c>
      <c r="E386" s="192"/>
      <c r="F386" s="252" t="s">
        <v>643</v>
      </c>
      <c r="G386" s="192"/>
      <c r="H386" s="192"/>
      <c r="I386" s="147"/>
      <c r="J386" s="192"/>
      <c r="K386" s="192"/>
      <c r="L386" s="32"/>
      <c r="M386" s="253"/>
      <c r="N386" s="254"/>
      <c r="O386" s="248"/>
      <c r="P386" s="248"/>
      <c r="Q386" s="248"/>
      <c r="R386" s="248"/>
      <c r="S386" s="248"/>
      <c r="T386" s="255"/>
      <c r="U386" s="187"/>
      <c r="V386" s="187"/>
      <c r="W386" s="187"/>
      <c r="X386" s="187"/>
      <c r="Y386" s="187"/>
      <c r="Z386" s="187"/>
      <c r="AA386" s="187"/>
      <c r="AB386" s="187"/>
      <c r="AC386" s="187"/>
      <c r="AD386" s="187"/>
      <c r="AE386" s="187"/>
      <c r="AT386" s="16" t="s">
        <v>123</v>
      </c>
      <c r="AU386" s="16" t="s">
        <v>76</v>
      </c>
    </row>
    <row r="387" spans="1:65" s="12" customFormat="1" ht="22.9" customHeight="1">
      <c r="B387" s="230"/>
      <c r="C387" s="231"/>
      <c r="D387" s="232" t="s">
        <v>68</v>
      </c>
      <c r="E387" s="239" t="s">
        <v>645</v>
      </c>
      <c r="F387" s="239" t="s">
        <v>646</v>
      </c>
      <c r="G387" s="231"/>
      <c r="H387" s="231"/>
      <c r="I387" s="121"/>
      <c r="J387" s="240">
        <f>BK387</f>
        <v>0</v>
      </c>
      <c r="K387" s="231"/>
      <c r="L387" s="118"/>
      <c r="M387" s="235"/>
      <c r="N387" s="236"/>
      <c r="O387" s="236"/>
      <c r="P387" s="237">
        <f>SUM(P388:P396)</f>
        <v>0</v>
      </c>
      <c r="Q387" s="236"/>
      <c r="R387" s="237">
        <f>SUM(R388:R396)</f>
        <v>5.3625000000000001E-3</v>
      </c>
      <c r="S387" s="236"/>
      <c r="T387" s="238">
        <f>SUM(T388:T396)</f>
        <v>8.6211000000000002E-4</v>
      </c>
      <c r="AR387" s="119" t="s">
        <v>76</v>
      </c>
      <c r="AT387" s="127" t="s">
        <v>68</v>
      </c>
      <c r="AU387" s="127" t="s">
        <v>74</v>
      </c>
      <c r="AY387" s="119" t="s">
        <v>113</v>
      </c>
      <c r="BK387" s="128">
        <f>SUM(BK388:BK396)</f>
        <v>0</v>
      </c>
    </row>
    <row r="388" spans="1:65" s="2" customFormat="1" ht="16.5" customHeight="1">
      <c r="A388" s="187"/>
      <c r="B388" s="190"/>
      <c r="C388" s="241" t="s">
        <v>641</v>
      </c>
      <c r="D388" s="241" t="s">
        <v>116</v>
      </c>
      <c r="E388" s="242" t="s">
        <v>648</v>
      </c>
      <c r="F388" s="243" t="s">
        <v>649</v>
      </c>
      <c r="G388" s="244" t="s">
        <v>119</v>
      </c>
      <c r="H388" s="245">
        <v>2.7810000000000001</v>
      </c>
      <c r="I388" s="137"/>
      <c r="J388" s="246">
        <f>ROUND(I388*H388,2)</f>
        <v>0</v>
      </c>
      <c r="K388" s="243" t="s">
        <v>120</v>
      </c>
      <c r="L388" s="32"/>
      <c r="M388" s="139" t="s">
        <v>3</v>
      </c>
      <c r="N388" s="247" t="s">
        <v>40</v>
      </c>
      <c r="O388" s="248"/>
      <c r="P388" s="249">
        <f>O388*H388</f>
        <v>0</v>
      </c>
      <c r="Q388" s="249">
        <v>1E-3</v>
      </c>
      <c r="R388" s="249">
        <f>Q388*H388</f>
        <v>2.7810000000000001E-3</v>
      </c>
      <c r="S388" s="249">
        <v>3.1E-4</v>
      </c>
      <c r="T388" s="250">
        <f>S388*H388</f>
        <v>8.6211000000000002E-4</v>
      </c>
      <c r="U388" s="187"/>
      <c r="V388" s="187"/>
      <c r="W388" s="187"/>
      <c r="X388" s="187"/>
      <c r="Y388" s="187"/>
      <c r="Z388" s="187"/>
      <c r="AA388" s="187"/>
      <c r="AB388" s="187"/>
      <c r="AC388" s="187"/>
      <c r="AD388" s="187"/>
      <c r="AE388" s="187"/>
      <c r="AR388" s="143" t="s">
        <v>207</v>
      </c>
      <c r="AT388" s="143" t="s">
        <v>116</v>
      </c>
      <c r="AU388" s="143" t="s">
        <v>76</v>
      </c>
      <c r="AY388" s="16" t="s">
        <v>113</v>
      </c>
      <c r="BE388" s="144">
        <f>IF(N388="základní",J388,0)</f>
        <v>0</v>
      </c>
      <c r="BF388" s="144">
        <f>IF(N388="snížená",J388,0)</f>
        <v>0</v>
      </c>
      <c r="BG388" s="144">
        <f>IF(N388="zákl. přenesená",J388,0)</f>
        <v>0</v>
      </c>
      <c r="BH388" s="144">
        <f>IF(N388="sníž. přenesená",J388,0)</f>
        <v>0</v>
      </c>
      <c r="BI388" s="144">
        <f>IF(N388="nulová",J388,0)</f>
        <v>0</v>
      </c>
      <c r="BJ388" s="16" t="s">
        <v>74</v>
      </c>
      <c r="BK388" s="144">
        <f>ROUND(I388*H388,2)</f>
        <v>0</v>
      </c>
      <c r="BL388" s="16" t="s">
        <v>207</v>
      </c>
      <c r="BM388" s="143" t="s">
        <v>961</v>
      </c>
    </row>
    <row r="389" spans="1:65" s="2" customFormat="1">
      <c r="A389" s="187"/>
      <c r="B389" s="190"/>
      <c r="C389" s="192"/>
      <c r="D389" s="251" t="s">
        <v>123</v>
      </c>
      <c r="E389" s="192"/>
      <c r="F389" s="252" t="s">
        <v>651</v>
      </c>
      <c r="G389" s="192"/>
      <c r="H389" s="192"/>
      <c r="I389" s="147"/>
      <c r="J389" s="192"/>
      <c r="K389" s="192"/>
      <c r="L389" s="32"/>
      <c r="M389" s="253"/>
      <c r="N389" s="254"/>
      <c r="O389" s="248"/>
      <c r="P389" s="248"/>
      <c r="Q389" s="248"/>
      <c r="R389" s="248"/>
      <c r="S389" s="248"/>
      <c r="T389" s="255"/>
      <c r="U389" s="187"/>
      <c r="V389" s="187"/>
      <c r="W389" s="187"/>
      <c r="X389" s="187"/>
      <c r="Y389" s="187"/>
      <c r="Z389" s="187"/>
      <c r="AA389" s="187"/>
      <c r="AB389" s="187"/>
      <c r="AC389" s="187"/>
      <c r="AD389" s="187"/>
      <c r="AE389" s="187"/>
      <c r="AT389" s="16" t="s">
        <v>123</v>
      </c>
      <c r="AU389" s="16" t="s">
        <v>76</v>
      </c>
    </row>
    <row r="390" spans="1:65" s="2" customFormat="1">
      <c r="A390" s="187"/>
      <c r="B390" s="190"/>
      <c r="C390" s="192"/>
      <c r="D390" s="256" t="s">
        <v>125</v>
      </c>
      <c r="E390" s="192"/>
      <c r="F390" s="257" t="s">
        <v>652</v>
      </c>
      <c r="G390" s="192"/>
      <c r="H390" s="192"/>
      <c r="I390" s="147"/>
      <c r="J390" s="192"/>
      <c r="K390" s="192"/>
      <c r="L390" s="32"/>
      <c r="M390" s="253"/>
      <c r="N390" s="254"/>
      <c r="O390" s="248"/>
      <c r="P390" s="248"/>
      <c r="Q390" s="248"/>
      <c r="R390" s="248"/>
      <c r="S390" s="248"/>
      <c r="T390" s="255"/>
      <c r="U390" s="187"/>
      <c r="V390" s="187"/>
      <c r="W390" s="187"/>
      <c r="X390" s="187"/>
      <c r="Y390" s="187"/>
      <c r="Z390" s="187"/>
      <c r="AA390" s="187"/>
      <c r="AB390" s="187"/>
      <c r="AC390" s="187"/>
      <c r="AD390" s="187"/>
      <c r="AE390" s="187"/>
      <c r="AT390" s="16" t="s">
        <v>125</v>
      </c>
      <c r="AU390" s="16" t="s">
        <v>76</v>
      </c>
    </row>
    <row r="391" spans="1:65" s="14" customFormat="1">
      <c r="B391" s="258"/>
      <c r="C391" s="259"/>
      <c r="D391" s="251" t="s">
        <v>127</v>
      </c>
      <c r="E391" s="260" t="s">
        <v>3</v>
      </c>
      <c r="F391" s="261" t="s">
        <v>653</v>
      </c>
      <c r="G391" s="259"/>
      <c r="H391" s="260" t="s">
        <v>3</v>
      </c>
      <c r="I391" s="174"/>
      <c r="J391" s="259"/>
      <c r="K391" s="259"/>
      <c r="L391" s="171"/>
      <c r="M391" s="262"/>
      <c r="N391" s="263"/>
      <c r="O391" s="263"/>
      <c r="P391" s="263"/>
      <c r="Q391" s="263"/>
      <c r="R391" s="263"/>
      <c r="S391" s="263"/>
      <c r="T391" s="264"/>
      <c r="AT391" s="172" t="s">
        <v>127</v>
      </c>
      <c r="AU391" s="172" t="s">
        <v>76</v>
      </c>
      <c r="AV391" s="14" t="s">
        <v>74</v>
      </c>
      <c r="AW391" s="14" t="s">
        <v>31</v>
      </c>
      <c r="AX391" s="14" t="s">
        <v>69</v>
      </c>
      <c r="AY391" s="172" t="s">
        <v>113</v>
      </c>
    </row>
    <row r="392" spans="1:65" s="13" customFormat="1">
      <c r="B392" s="265"/>
      <c r="C392" s="266"/>
      <c r="D392" s="251" t="s">
        <v>127</v>
      </c>
      <c r="E392" s="267" t="s">
        <v>3</v>
      </c>
      <c r="F392" s="268" t="s">
        <v>962</v>
      </c>
      <c r="G392" s="266"/>
      <c r="H392" s="269">
        <v>2.7810000000000001</v>
      </c>
      <c r="I392" s="156"/>
      <c r="J392" s="266"/>
      <c r="K392" s="266"/>
      <c r="L392" s="152"/>
      <c r="M392" s="270"/>
      <c r="N392" s="271"/>
      <c r="O392" s="271"/>
      <c r="P392" s="271"/>
      <c r="Q392" s="271"/>
      <c r="R392" s="271"/>
      <c r="S392" s="271"/>
      <c r="T392" s="272"/>
      <c r="AT392" s="153" t="s">
        <v>127</v>
      </c>
      <c r="AU392" s="153" t="s">
        <v>76</v>
      </c>
      <c r="AV392" s="13" t="s">
        <v>76</v>
      </c>
      <c r="AW392" s="13" t="s">
        <v>31</v>
      </c>
      <c r="AX392" s="13" t="s">
        <v>74</v>
      </c>
      <c r="AY392" s="153" t="s">
        <v>113</v>
      </c>
    </row>
    <row r="393" spans="1:65" s="2" customFormat="1" ht="33" customHeight="1">
      <c r="A393" s="187"/>
      <c r="B393" s="190"/>
      <c r="C393" s="241" t="s">
        <v>647</v>
      </c>
      <c r="D393" s="241" t="s">
        <v>116</v>
      </c>
      <c r="E393" s="242" t="s">
        <v>656</v>
      </c>
      <c r="F393" s="243" t="s">
        <v>657</v>
      </c>
      <c r="G393" s="244" t="s">
        <v>119</v>
      </c>
      <c r="H393" s="245">
        <v>8.6050000000000004</v>
      </c>
      <c r="I393" s="137"/>
      <c r="J393" s="246">
        <f>ROUND(I393*H393,2)</f>
        <v>0</v>
      </c>
      <c r="K393" s="243" t="s">
        <v>120</v>
      </c>
      <c r="L393" s="32"/>
      <c r="M393" s="139" t="s">
        <v>3</v>
      </c>
      <c r="N393" s="247" t="s">
        <v>40</v>
      </c>
      <c r="O393" s="248"/>
      <c r="P393" s="249">
        <f>O393*H393</f>
        <v>0</v>
      </c>
      <c r="Q393" s="249">
        <v>2.9999999999999997E-4</v>
      </c>
      <c r="R393" s="249">
        <f>Q393*H393</f>
        <v>2.5815E-3</v>
      </c>
      <c r="S393" s="249">
        <v>0</v>
      </c>
      <c r="T393" s="250">
        <f>S393*H393</f>
        <v>0</v>
      </c>
      <c r="U393" s="187"/>
      <c r="V393" s="187"/>
      <c r="W393" s="187"/>
      <c r="X393" s="187"/>
      <c r="Y393" s="187"/>
      <c r="Z393" s="187"/>
      <c r="AA393" s="187"/>
      <c r="AB393" s="187"/>
      <c r="AC393" s="187"/>
      <c r="AD393" s="187"/>
      <c r="AE393" s="187"/>
      <c r="AR393" s="143" t="s">
        <v>207</v>
      </c>
      <c r="AT393" s="143" t="s">
        <v>116</v>
      </c>
      <c r="AU393" s="143" t="s">
        <v>76</v>
      </c>
      <c r="AY393" s="16" t="s">
        <v>113</v>
      </c>
      <c r="BE393" s="144">
        <f>IF(N393="základní",J393,0)</f>
        <v>0</v>
      </c>
      <c r="BF393" s="144">
        <f>IF(N393="snížená",J393,0)</f>
        <v>0</v>
      </c>
      <c r="BG393" s="144">
        <f>IF(N393="zákl. přenesená",J393,0)</f>
        <v>0</v>
      </c>
      <c r="BH393" s="144">
        <f>IF(N393="sníž. přenesená",J393,0)</f>
        <v>0</v>
      </c>
      <c r="BI393" s="144">
        <f>IF(N393="nulová",J393,0)</f>
        <v>0</v>
      </c>
      <c r="BJ393" s="16" t="s">
        <v>74</v>
      </c>
      <c r="BK393" s="144">
        <f>ROUND(I393*H393,2)</f>
        <v>0</v>
      </c>
      <c r="BL393" s="16" t="s">
        <v>207</v>
      </c>
      <c r="BM393" s="143" t="s">
        <v>963</v>
      </c>
    </row>
    <row r="394" spans="1:65" s="2" customFormat="1" ht="29.25">
      <c r="A394" s="187"/>
      <c r="B394" s="190"/>
      <c r="C394" s="192"/>
      <c r="D394" s="251" t="s">
        <v>123</v>
      </c>
      <c r="E394" s="192"/>
      <c r="F394" s="252" t="s">
        <v>659</v>
      </c>
      <c r="G394" s="192"/>
      <c r="H394" s="192"/>
      <c r="I394" s="147"/>
      <c r="J394" s="192"/>
      <c r="K394" s="192"/>
      <c r="L394" s="32"/>
      <c r="M394" s="253"/>
      <c r="N394" s="254"/>
      <c r="O394" s="248"/>
      <c r="P394" s="248"/>
      <c r="Q394" s="248"/>
      <c r="R394" s="248"/>
      <c r="S394" s="248"/>
      <c r="T394" s="255"/>
      <c r="U394" s="187"/>
      <c r="V394" s="187"/>
      <c r="W394" s="187"/>
      <c r="X394" s="187"/>
      <c r="Y394" s="187"/>
      <c r="Z394" s="187"/>
      <c r="AA394" s="187"/>
      <c r="AB394" s="187"/>
      <c r="AC394" s="187"/>
      <c r="AD394" s="187"/>
      <c r="AE394" s="187"/>
      <c r="AT394" s="16" t="s">
        <v>123</v>
      </c>
      <c r="AU394" s="16" t="s">
        <v>76</v>
      </c>
    </row>
    <row r="395" spans="1:65" s="2" customFormat="1">
      <c r="A395" s="187"/>
      <c r="B395" s="190"/>
      <c r="C395" s="192"/>
      <c r="D395" s="256" t="s">
        <v>125</v>
      </c>
      <c r="E395" s="192"/>
      <c r="F395" s="257" t="s">
        <v>660</v>
      </c>
      <c r="G395" s="192"/>
      <c r="H395" s="192"/>
      <c r="I395" s="147"/>
      <c r="J395" s="192"/>
      <c r="K395" s="192"/>
      <c r="L395" s="32"/>
      <c r="M395" s="253"/>
      <c r="N395" s="254"/>
      <c r="O395" s="248"/>
      <c r="P395" s="248"/>
      <c r="Q395" s="248"/>
      <c r="R395" s="248"/>
      <c r="S395" s="248"/>
      <c r="T395" s="255"/>
      <c r="U395" s="187"/>
      <c r="V395" s="187"/>
      <c r="W395" s="187"/>
      <c r="X395" s="187"/>
      <c r="Y395" s="187"/>
      <c r="Z395" s="187"/>
      <c r="AA395" s="187"/>
      <c r="AB395" s="187"/>
      <c r="AC395" s="187"/>
      <c r="AD395" s="187"/>
      <c r="AE395" s="187"/>
      <c r="AT395" s="16" t="s">
        <v>125</v>
      </c>
      <c r="AU395" s="16" t="s">
        <v>76</v>
      </c>
    </row>
    <row r="396" spans="1:65" s="13" customFormat="1">
      <c r="B396" s="265"/>
      <c r="C396" s="266"/>
      <c r="D396" s="251" t="s">
        <v>127</v>
      </c>
      <c r="E396" s="267" t="s">
        <v>3</v>
      </c>
      <c r="F396" s="268" t="s">
        <v>964</v>
      </c>
      <c r="G396" s="266"/>
      <c r="H396" s="269">
        <v>8.6050000000000004</v>
      </c>
      <c r="I396" s="156"/>
      <c r="J396" s="266"/>
      <c r="K396" s="266"/>
      <c r="L396" s="152"/>
      <c r="M396" s="293"/>
      <c r="N396" s="294"/>
      <c r="O396" s="294"/>
      <c r="P396" s="294"/>
      <c r="Q396" s="294"/>
      <c r="R396" s="294"/>
      <c r="S396" s="294"/>
      <c r="T396" s="295"/>
      <c r="AT396" s="153" t="s">
        <v>127</v>
      </c>
      <c r="AU396" s="153" t="s">
        <v>76</v>
      </c>
      <c r="AV396" s="13" t="s">
        <v>76</v>
      </c>
      <c r="AW396" s="13" t="s">
        <v>31</v>
      </c>
      <c r="AX396" s="13" t="s">
        <v>74</v>
      </c>
      <c r="AY396" s="153" t="s">
        <v>113</v>
      </c>
    </row>
    <row r="397" spans="1:65" s="2" customFormat="1" ht="6.95" customHeight="1">
      <c r="A397" s="187"/>
      <c r="B397" s="212"/>
      <c r="C397" s="213"/>
      <c r="D397" s="213"/>
      <c r="E397" s="213"/>
      <c r="F397" s="213"/>
      <c r="G397" s="213"/>
      <c r="H397" s="213"/>
      <c r="I397" s="213"/>
      <c r="J397" s="213"/>
      <c r="K397" s="213"/>
      <c r="L397" s="32"/>
      <c r="M397" s="187"/>
      <c r="O397" s="187"/>
      <c r="P397" s="187"/>
      <c r="Q397" s="187"/>
      <c r="R397" s="187"/>
      <c r="S397" s="187"/>
      <c r="T397" s="187"/>
      <c r="U397" s="187"/>
      <c r="V397" s="187"/>
      <c r="W397" s="187"/>
      <c r="X397" s="187"/>
      <c r="Y397" s="187"/>
      <c r="Z397" s="187"/>
      <c r="AA397" s="187"/>
      <c r="AB397" s="187"/>
      <c r="AC397" s="187"/>
      <c r="AD397" s="187"/>
      <c r="AE397" s="187"/>
    </row>
  </sheetData>
  <mergeCells count="6">
    <mergeCell ref="E84:H84"/>
    <mergeCell ref="L2:V2"/>
    <mergeCell ref="E7:H7"/>
    <mergeCell ref="E16:H16"/>
    <mergeCell ref="E25:H25"/>
    <mergeCell ref="E46:H46"/>
  </mergeCells>
  <hyperlinks>
    <hyperlink ref="F97" r:id="rId1"/>
    <hyperlink ref="F103" r:id="rId2"/>
    <hyperlink ref="F108" r:id="rId3"/>
    <hyperlink ref="F111" r:id="rId4"/>
    <hyperlink ref="F115" r:id="rId5"/>
    <hyperlink ref="F119" r:id="rId6"/>
    <hyperlink ref="F123" r:id="rId7"/>
    <hyperlink ref="F126" r:id="rId8"/>
    <hyperlink ref="F129" r:id="rId9"/>
    <hyperlink ref="F134" r:id="rId10"/>
    <hyperlink ref="F137" r:id="rId11"/>
    <hyperlink ref="F141" r:id="rId12"/>
    <hyperlink ref="F144" r:id="rId13"/>
    <hyperlink ref="F148" r:id="rId14"/>
    <hyperlink ref="F152" r:id="rId15"/>
    <hyperlink ref="F155" r:id="rId16"/>
    <hyperlink ref="F160" r:id="rId17"/>
    <hyperlink ref="F167" r:id="rId18"/>
    <hyperlink ref="F170" r:id="rId19"/>
    <hyperlink ref="F174" r:id="rId20"/>
    <hyperlink ref="F177" r:id="rId21"/>
    <hyperlink ref="F181" r:id="rId22"/>
    <hyperlink ref="F184" r:id="rId23"/>
    <hyperlink ref="F187" r:id="rId24"/>
    <hyperlink ref="F190" r:id="rId25"/>
    <hyperlink ref="F193" r:id="rId26"/>
    <hyperlink ref="F196" r:id="rId27"/>
    <hyperlink ref="F199" r:id="rId28"/>
    <hyperlink ref="F202" r:id="rId29"/>
    <hyperlink ref="F205" r:id="rId30"/>
    <hyperlink ref="F209" r:id="rId31"/>
    <hyperlink ref="F216" r:id="rId32"/>
    <hyperlink ref="F219" r:id="rId33"/>
    <hyperlink ref="F222" r:id="rId34"/>
    <hyperlink ref="F227" r:id="rId35"/>
    <hyperlink ref="F230" r:id="rId36"/>
    <hyperlink ref="F239" r:id="rId37"/>
    <hyperlink ref="F244" r:id="rId38"/>
    <hyperlink ref="F247" r:id="rId39"/>
    <hyperlink ref="F250" r:id="rId40"/>
    <hyperlink ref="F254" r:id="rId41"/>
    <hyperlink ref="F258" r:id="rId42"/>
    <hyperlink ref="F261" r:id="rId43"/>
    <hyperlink ref="F264" r:id="rId44"/>
    <hyperlink ref="F268" r:id="rId45"/>
    <hyperlink ref="F272" r:id="rId46"/>
    <hyperlink ref="F275" r:id="rId47"/>
    <hyperlink ref="F278" r:id="rId48"/>
    <hyperlink ref="F285" r:id="rId49"/>
    <hyperlink ref="F289" r:id="rId50"/>
    <hyperlink ref="F293" r:id="rId51"/>
    <hyperlink ref="F296" r:id="rId52"/>
    <hyperlink ref="F300" r:id="rId53"/>
    <hyperlink ref="F304" r:id="rId54"/>
    <hyperlink ref="F307" r:id="rId55"/>
    <hyperlink ref="F312" r:id="rId56"/>
    <hyperlink ref="F315" r:id="rId57"/>
    <hyperlink ref="F318" r:id="rId58"/>
    <hyperlink ref="F322" r:id="rId59"/>
    <hyperlink ref="F328" r:id="rId60"/>
    <hyperlink ref="F335" r:id="rId61"/>
    <hyperlink ref="F338" r:id="rId62"/>
    <hyperlink ref="F342" r:id="rId63"/>
    <hyperlink ref="F346" r:id="rId64"/>
    <hyperlink ref="F349" r:id="rId65"/>
    <hyperlink ref="F352" r:id="rId66"/>
    <hyperlink ref="F356" r:id="rId67"/>
    <hyperlink ref="F363" r:id="rId68"/>
    <hyperlink ref="F370" r:id="rId69"/>
    <hyperlink ref="F377" r:id="rId70"/>
    <hyperlink ref="F380" r:id="rId71"/>
    <hyperlink ref="F383" r:id="rId72"/>
    <hyperlink ref="F390" r:id="rId73"/>
    <hyperlink ref="F395" r:id="rId74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4</vt:i4>
      </vt:variant>
    </vt:vector>
  </HeadingPairs>
  <TitlesOfParts>
    <vt:vector size="11" baseType="lpstr">
      <vt:lpstr>REKAPITULACE</vt:lpstr>
      <vt:lpstr>Ins. pokoj - 1140</vt:lpstr>
      <vt:lpstr>DMZ 1160</vt:lpstr>
      <vt:lpstr>DMZ 1171</vt:lpstr>
      <vt:lpstr>Čistící místnost - 1203</vt:lpstr>
      <vt:lpstr>Koupelna 1211</vt:lpstr>
      <vt:lpstr>Sprchy 2x - 1220</vt:lpstr>
      <vt:lpstr>'DMZ 1160'!Názvy_tisku</vt:lpstr>
      <vt:lpstr>'Rekapitulace stavby'!Názvy_tisku</vt:lpstr>
      <vt:lpstr>'DMZ 1160'!Oblast_tisku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 Valová</dc:creator>
  <cp:lastModifiedBy>Slavíková Dagmar</cp:lastModifiedBy>
  <cp:lastPrinted>2025-03-06T06:44:19Z</cp:lastPrinted>
  <dcterms:created xsi:type="dcterms:W3CDTF">2025-03-05T14:12:13Z</dcterms:created>
  <dcterms:modified xsi:type="dcterms:W3CDTF">2025-03-06T06:44:32Z</dcterms:modified>
</cp:coreProperties>
</file>