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a - Architektonicko-..." sheetId="2" r:id="rId2"/>
    <sheet name="D.1.1.b - Architektonicko..." sheetId="3" r:id="rId3"/>
    <sheet name="D.1.1.c - Elektroinstalace" sheetId="4" r:id="rId4"/>
    <sheet name="99 - Vedlejší a ostatní n...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'D.1.1a - Architektonicko-...'!$C$95:$K$159</definedName>
    <definedName name="_xlnm.Print_Area" localSheetId="1">'D.1.1a - Architektonicko-...'!$C$4:$J$41,'D.1.1a - Architektonicko-...'!$C$47:$J$75,'D.1.1a - Architektonicko-...'!$C$81:$K$159</definedName>
    <definedName name="_xlnm.Print_Titles" localSheetId="1">'D.1.1a - Architektonicko-...'!$95:$95</definedName>
    <definedName name="_xlnm._FilterDatabase" localSheetId="2" hidden="1">'D.1.1.b - Architektonicko...'!$C$101:$K$299</definedName>
    <definedName name="_xlnm.Print_Area" localSheetId="2">'D.1.1.b - Architektonicko...'!$C$4:$J$41,'D.1.1.b - Architektonicko...'!$C$47:$J$81,'D.1.1.b - Architektonicko...'!$C$87:$K$299</definedName>
    <definedName name="_xlnm.Print_Titles" localSheetId="2">'D.1.1.b - Architektonicko...'!$101:$101</definedName>
    <definedName name="_xlnm._FilterDatabase" localSheetId="3" hidden="1">'D.1.1.c - Elektroinstalace'!$C$92:$K$147</definedName>
    <definedName name="_xlnm.Print_Area" localSheetId="3">'D.1.1.c - Elektroinstalace'!$C$4:$J$41,'D.1.1.c - Elektroinstalace'!$C$47:$J$72,'D.1.1.c - Elektroinstalace'!$C$78:$K$147</definedName>
    <definedName name="_xlnm.Print_Titles" localSheetId="3">'D.1.1.c - Elektroinstalace'!$92:$92</definedName>
    <definedName name="_xlnm._FilterDatabase" localSheetId="4" hidden="1">'99 - Vedlejší a ostatní n...'!$C$81:$K$88</definedName>
    <definedName name="_xlnm.Print_Area" localSheetId="4">'99 - Vedlejší a ostatní n...'!$C$4:$J$39,'99 - Vedlejší a ostatní n...'!$C$45:$J$63,'99 - Vedlejší a ostatní n...'!$C$69:$K$88</definedName>
    <definedName name="_xlnm.Print_Titles" localSheetId="4">'99 - Vedlejší a ostatní n...'!$81:$81</definedName>
    <definedName name="_xlnm.Print_Area" localSheetId="5">'Seznam figur'!$C$4:$G$50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9"/>
  <c i="5" r="J35"/>
  <c i="1" r="AX59"/>
  <c i="5" r="BI88"/>
  <c r="BH88"/>
  <c r="BG88"/>
  <c r="BF88"/>
  <c r="T88"/>
  <c r="T87"/>
  <c r="R88"/>
  <c r="R87"/>
  <c r="P88"/>
  <c r="P87"/>
  <c r="BI85"/>
  <c r="BH85"/>
  <c r="BG85"/>
  <c r="BF85"/>
  <c r="T85"/>
  <c r="T84"/>
  <c r="T83"/>
  <c r="T82"/>
  <c r="R85"/>
  <c r="R84"/>
  <c r="R83"/>
  <c r="R82"/>
  <c r="P85"/>
  <c r="P84"/>
  <c r="P83"/>
  <c r="P82"/>
  <c i="1" r="AU59"/>
  <c i="5" r="J79"/>
  <c r="F78"/>
  <c r="F76"/>
  <c r="E74"/>
  <c r="J55"/>
  <c r="F54"/>
  <c r="F52"/>
  <c r="E50"/>
  <c r="J21"/>
  <c r="E21"/>
  <c r="J54"/>
  <c r="J20"/>
  <c r="J18"/>
  <c r="E18"/>
  <c r="F79"/>
  <c r="J17"/>
  <c r="J12"/>
  <c r="J76"/>
  <c r="E7"/>
  <c r="E72"/>
  <c i="4" r="J39"/>
  <c r="J38"/>
  <c i="1" r="AY58"/>
  <c i="4" r="J37"/>
  <c i="1" r="AX58"/>
  <c i="4"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T110"/>
  <c r="R111"/>
  <c r="R110"/>
  <c r="P111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T99"/>
  <c r="R100"/>
  <c r="R99"/>
  <c r="P100"/>
  <c r="P99"/>
  <c r="BI96"/>
  <c r="BH96"/>
  <c r="BG96"/>
  <c r="BF96"/>
  <c r="T96"/>
  <c r="T95"/>
  <c r="R96"/>
  <c r="R95"/>
  <c r="P96"/>
  <c r="P95"/>
  <c r="J90"/>
  <c r="F89"/>
  <c r="F87"/>
  <c r="E85"/>
  <c r="J59"/>
  <c r="F58"/>
  <c r="F56"/>
  <c r="E54"/>
  <c r="J23"/>
  <c r="E23"/>
  <c r="J89"/>
  <c r="J22"/>
  <c r="J20"/>
  <c r="E20"/>
  <c r="F59"/>
  <c r="J19"/>
  <c r="J14"/>
  <c r="J56"/>
  <c r="E7"/>
  <c r="E50"/>
  <c i="3" r="J39"/>
  <c r="J38"/>
  <c i="1" r="AY57"/>
  <c i="3" r="J37"/>
  <c i="1" r="AX57"/>
  <c i="3" r="BI297"/>
  <c r="BH297"/>
  <c r="BG297"/>
  <c r="BF297"/>
  <c r="T297"/>
  <c r="R297"/>
  <c r="P297"/>
  <c r="BI292"/>
  <c r="BH292"/>
  <c r="BG292"/>
  <c r="BF292"/>
  <c r="T292"/>
  <c r="R292"/>
  <c r="P292"/>
  <c r="BI286"/>
  <c r="BH286"/>
  <c r="BG286"/>
  <c r="BF286"/>
  <c r="T286"/>
  <c r="R286"/>
  <c r="P286"/>
  <c r="BI280"/>
  <c r="BH280"/>
  <c r="BG280"/>
  <c r="BF280"/>
  <c r="T280"/>
  <c r="R280"/>
  <c r="P280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T172"/>
  <c r="R173"/>
  <c r="R172"/>
  <c r="P173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T130"/>
  <c r="R131"/>
  <c r="R130"/>
  <c r="P131"/>
  <c r="P130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T120"/>
  <c r="R121"/>
  <c r="R120"/>
  <c r="P121"/>
  <c r="P120"/>
  <c r="BI114"/>
  <c r="BH114"/>
  <c r="BG114"/>
  <c r="BF114"/>
  <c r="T114"/>
  <c r="R114"/>
  <c r="P114"/>
  <c r="BI109"/>
  <c r="BH109"/>
  <c r="BG109"/>
  <c r="BF109"/>
  <c r="T109"/>
  <c r="R109"/>
  <c r="P109"/>
  <c r="BI105"/>
  <c r="BH105"/>
  <c r="BG105"/>
  <c r="BF105"/>
  <c r="T105"/>
  <c r="T104"/>
  <c r="R105"/>
  <c r="R104"/>
  <c r="P105"/>
  <c r="P104"/>
  <c r="J99"/>
  <c r="F98"/>
  <c r="F96"/>
  <c r="E94"/>
  <c r="J59"/>
  <c r="F58"/>
  <c r="F56"/>
  <c r="E54"/>
  <c r="J23"/>
  <c r="E23"/>
  <c r="J58"/>
  <c r="J22"/>
  <c r="J20"/>
  <c r="E20"/>
  <c r="F99"/>
  <c r="J19"/>
  <c r="J14"/>
  <c r="J96"/>
  <c r="E7"/>
  <c r="E50"/>
  <c i="2" r="J39"/>
  <c r="J38"/>
  <c i="1" r="AY56"/>
  <c i="2" r="J37"/>
  <c i="1" r="AX56"/>
  <c i="2" r="BI154"/>
  <c r="BH154"/>
  <c r="BG154"/>
  <c r="BF154"/>
  <c r="T154"/>
  <c r="T153"/>
  <c r="R154"/>
  <c r="R153"/>
  <c r="P154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T135"/>
  <c r="R136"/>
  <c r="R135"/>
  <c r="P136"/>
  <c r="P135"/>
  <c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T121"/>
  <c r="R122"/>
  <c r="R121"/>
  <c r="P122"/>
  <c r="P121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J93"/>
  <c r="F92"/>
  <c r="F90"/>
  <c r="E88"/>
  <c r="J59"/>
  <c r="F58"/>
  <c r="F56"/>
  <c r="E54"/>
  <c r="J23"/>
  <c r="E23"/>
  <c r="J92"/>
  <c r="J22"/>
  <c r="J20"/>
  <c r="E20"/>
  <c r="F93"/>
  <c r="J19"/>
  <c r="J14"/>
  <c r="J90"/>
  <c r="E7"/>
  <c r="E84"/>
  <c i="1" r="L50"/>
  <c r="AM50"/>
  <c r="AM49"/>
  <c r="L49"/>
  <c r="AM47"/>
  <c r="L47"/>
  <c r="L45"/>
  <c r="L44"/>
  <c i="2" r="BK150"/>
  <c i="3" r="BK271"/>
  <c r="J239"/>
  <c r="BK185"/>
  <c i="4" r="BK96"/>
  <c i="2" r="J139"/>
  <c i="3" r="BK268"/>
  <c r="J200"/>
  <c i="4" r="BK135"/>
  <c i="2" r="J105"/>
  <c i="3" r="BK190"/>
  <c i="4" r="J133"/>
  <c i="2" r="BK127"/>
  <c i="3" r="J259"/>
  <c r="J221"/>
  <c r="J165"/>
  <c r="BK144"/>
  <c r="J244"/>
  <c r="BK139"/>
  <c r="J183"/>
  <c i="4" r="J146"/>
  <c i="3" r="BK211"/>
  <c r="BK244"/>
  <c r="BK213"/>
  <c r="J141"/>
  <c i="4" r="J131"/>
  <c i="2" r="J129"/>
  <c i="3" r="BK157"/>
  <c r="BK121"/>
  <c r="BK194"/>
  <c r="J207"/>
  <c r="BK154"/>
  <c i="4" r="BK133"/>
  <c i="2" r="J142"/>
  <c i="3" r="J268"/>
  <c r="BK274"/>
  <c r="J196"/>
  <c r="J159"/>
  <c r="J144"/>
  <c r="J193"/>
  <c r="BK137"/>
  <c i="4" r="J141"/>
  <c i="2" r="BK144"/>
  <c r="BK129"/>
  <c i="3" r="J262"/>
  <c r="J226"/>
  <c r="BK197"/>
  <c i="4" r="BK115"/>
  <c r="BK122"/>
  <c i="2" r="J147"/>
  <c i="1" r="AS55"/>
  <c i="3" r="BK256"/>
  <c r="BK114"/>
  <c r="J185"/>
  <c r="J218"/>
  <c r="J163"/>
  <c r="BK127"/>
  <c i="2" r="J154"/>
  <c r="BK99"/>
  <c i="3" r="J253"/>
  <c r="BK233"/>
  <c r="J233"/>
  <c r="J205"/>
  <c r="BK228"/>
  <c r="J146"/>
  <c i="4" r="BK127"/>
  <c r="J96"/>
  <c i="2" r="BK147"/>
  <c r="BK139"/>
  <c i="3" r="BK297"/>
  <c r="J197"/>
  <c r="J230"/>
  <c r="BK230"/>
  <c r="J137"/>
  <c r="BK181"/>
  <c i="4" r="J144"/>
  <c r="J125"/>
  <c i="2" r="J144"/>
  <c r="BK102"/>
  <c i="3" r="J292"/>
  <c r="J109"/>
  <c r="BK218"/>
  <c r="BK131"/>
  <c r="BK168"/>
  <c i="4" r="BK138"/>
  <c r="J103"/>
  <c i="5" r="J88"/>
  <c i="2" r="BK125"/>
  <c i="3" r="BK250"/>
  <c r="BK224"/>
  <c r="J224"/>
  <c r="J181"/>
  <c r="J209"/>
  <c r="J155"/>
  <c i="4" r="J119"/>
  <c i="2" r="J122"/>
  <c r="J115"/>
  <c i="3" r="BK286"/>
  <c r="J236"/>
  <c r="BK207"/>
  <c r="J131"/>
  <c i="4" r="BK125"/>
  <c r="J105"/>
  <c i="5" r="BK85"/>
  <c i="2" r="BK136"/>
  <c r="BK105"/>
  <c i="3" r="BK292"/>
  <c r="BK201"/>
  <c r="BK155"/>
  <c r="J125"/>
  <c r="J194"/>
  <c i="2" r="J127"/>
  <c i="3" r="BK247"/>
  <c r="BK198"/>
  <c r="J190"/>
  <c r="BK209"/>
  <c r="J114"/>
  <c r="BK165"/>
  <c i="4" r="BK146"/>
  <c r="BK111"/>
  <c r="J108"/>
  <c i="2" r="BK118"/>
  <c i="3" r="BK265"/>
  <c r="BK280"/>
  <c r="J241"/>
  <c r="BK200"/>
  <c r="BK162"/>
  <c r="BK109"/>
  <c r="BK125"/>
  <c i="4" r="BK105"/>
  <c r="J115"/>
  <c i="2" r="J118"/>
  <c i="3" r="BK226"/>
  <c r="J157"/>
  <c i="4" r="BK128"/>
  <c i="2" r="J136"/>
  <c i="3" r="BK152"/>
  <c r="BK239"/>
  <c r="J170"/>
  <c r="J175"/>
  <c r="BK262"/>
  <c r="J228"/>
  <c r="BK215"/>
  <c i="4" r="BK119"/>
  <c i="2" r="J102"/>
  <c i="3" r="J191"/>
  <c r="J201"/>
  <c i="2" r="BK111"/>
  <c i="3" r="J274"/>
  <c r="BK159"/>
  <c r="BK135"/>
  <c i="4" r="BK137"/>
  <c i="2" r="J111"/>
  <c i="3" r="J154"/>
  <c r="J215"/>
  <c i="4" r="J138"/>
  <c i="2" r="BK154"/>
  <c i="3" r="BK253"/>
  <c r="J250"/>
  <c r="J168"/>
  <c r="BK163"/>
  <c r="BK196"/>
  <c r="J105"/>
  <c i="4" r="BK117"/>
  <c r="J135"/>
  <c i="2" r="J132"/>
  <c i="3" r="BK259"/>
  <c r="BK205"/>
  <c r="J127"/>
  <c r="J286"/>
  <c r="J121"/>
  <c i="4" r="BK141"/>
  <c i="2" r="BK132"/>
  <c i="3" r="J188"/>
  <c r="BK221"/>
  <c r="J162"/>
  <c r="BK141"/>
  <c i="4" r="BK144"/>
  <c r="BK100"/>
  <c r="J100"/>
  <c i="5" r="J85"/>
  <c i="2" r="J125"/>
  <c i="3" r="J150"/>
  <c r="J247"/>
  <c r="BK236"/>
  <c r="BK148"/>
  <c r="J148"/>
  <c i="2" r="J150"/>
  <c r="BK122"/>
  <c i="3" r="J178"/>
  <c r="BK241"/>
  <c r="BK170"/>
  <c r="BK178"/>
  <c r="BK202"/>
  <c i="4" r="J137"/>
  <c r="J128"/>
  <c i="5" r="BK88"/>
  <c i="2" r="BK115"/>
  <c i="3" r="BK173"/>
  <c r="J271"/>
  <c r="BK183"/>
  <c r="BK175"/>
  <c r="J152"/>
  <c r="BK150"/>
  <c i="4" r="BK131"/>
  <c r="BK103"/>
  <c i="2" r="BK113"/>
  <c i="3" r="J213"/>
  <c r="J280"/>
  <c r="J139"/>
  <c i="4" r="BK108"/>
  <c i="2" r="J113"/>
  <c i="3" r="BK193"/>
  <c r="J198"/>
  <c i="4" r="J117"/>
  <c i="3" r="J135"/>
  <c r="J211"/>
  <c i="4" r="J127"/>
  <c i="3" r="J256"/>
  <c r="J202"/>
  <c r="J173"/>
  <c i="2" r="J99"/>
  <c i="3" r="J297"/>
  <c r="BK146"/>
  <c r="BK191"/>
  <c i="4" r="J111"/>
  <c i="2" r="BK142"/>
  <c i="3" r="J265"/>
  <c r="BK105"/>
  <c r="BK188"/>
  <c i="4" r="J122"/>
  <c i="2" l="1" r="BK110"/>
  <c r="J110"/>
  <c r="J66"/>
  <c r="BK138"/>
  <c r="J138"/>
  <c r="J72"/>
  <c r="R146"/>
  <c r="P98"/>
  <c r="T110"/>
  <c r="P124"/>
  <c r="R138"/>
  <c i="3" r="R108"/>
  <c r="BK124"/>
  <c r="J124"/>
  <c r="J68"/>
  <c r="R124"/>
  <c r="BK134"/>
  <c r="J134"/>
  <c r="J71"/>
  <c r="T134"/>
  <c r="R143"/>
  <c r="P161"/>
  <c r="T161"/>
  <c r="R167"/>
  <c r="P174"/>
  <c r="BK187"/>
  <c r="J187"/>
  <c r="J77"/>
  <c r="R187"/>
  <c r="BK204"/>
  <c r="J204"/>
  <c r="J78"/>
  <c r="BK243"/>
  <c r="J243"/>
  <c r="J79"/>
  <c r="R243"/>
  <c r="BK273"/>
  <c r="J273"/>
  <c r="J80"/>
  <c r="R273"/>
  <c i="4" r="P102"/>
  <c r="P94"/>
  <c r="T102"/>
  <c r="T94"/>
  <c r="BK114"/>
  <c r="J114"/>
  <c r="J70"/>
  <c r="R114"/>
  <c r="R113"/>
  <c r="BK143"/>
  <c r="J143"/>
  <c r="J71"/>
  <c r="P143"/>
  <c r="R143"/>
  <c i="2" r="R98"/>
  <c r="P110"/>
  <c r="BK124"/>
  <c r="J124"/>
  <c r="J69"/>
  <c r="P146"/>
  <c i="3" r="BK108"/>
  <c r="J108"/>
  <c r="J66"/>
  <c r="P124"/>
  <c r="P134"/>
  <c r="T143"/>
  <c r="P167"/>
  <c r="R174"/>
  <c r="R204"/>
  <c i="2" r="T98"/>
  <c r="T97"/>
  <c r="BK146"/>
  <c r="J146"/>
  <c r="J73"/>
  <c r="BK98"/>
  <c r="J98"/>
  <c r="J65"/>
  <c r="R110"/>
  <c r="R124"/>
  <c r="R120"/>
  <c r="P138"/>
  <c r="T146"/>
  <c i="3" r="P108"/>
  <c r="P103"/>
  <c r="P143"/>
  <c r="BK174"/>
  <c r="J174"/>
  <c r="J76"/>
  <c r="P204"/>
  <c r="P273"/>
  <c i="4" r="P114"/>
  <c r="P113"/>
  <c r="T143"/>
  <c i="2" r="T124"/>
  <c r="T138"/>
  <c i="3" r="T108"/>
  <c r="T103"/>
  <c r="T124"/>
  <c r="R134"/>
  <c r="BK143"/>
  <c r="J143"/>
  <c r="J72"/>
  <c r="BK161"/>
  <c r="J161"/>
  <c r="J73"/>
  <c r="R161"/>
  <c r="BK167"/>
  <c r="J167"/>
  <c r="J74"/>
  <c r="T167"/>
  <c r="T174"/>
  <c r="P187"/>
  <c r="T187"/>
  <c r="T204"/>
  <c r="P243"/>
  <c r="T243"/>
  <c r="T273"/>
  <c i="4" r="BK102"/>
  <c r="J102"/>
  <c r="J67"/>
  <c r="R102"/>
  <c r="R94"/>
  <c r="R93"/>
  <c r="T114"/>
  <c r="T113"/>
  <c i="2" r="BK153"/>
  <c r="J153"/>
  <c r="J74"/>
  <c i="3" r="BK104"/>
  <c r="BK120"/>
  <c r="J120"/>
  <c r="J67"/>
  <c r="BK130"/>
  <c r="J130"/>
  <c r="J69"/>
  <c r="BK172"/>
  <c r="J172"/>
  <c r="J75"/>
  <c i="4" r="BK95"/>
  <c i="2" r="BK131"/>
  <c r="J131"/>
  <c r="J70"/>
  <c r="BK135"/>
  <c r="J135"/>
  <c r="J71"/>
  <c r="BK121"/>
  <c r="J121"/>
  <c r="J68"/>
  <c i="4" r="BK99"/>
  <c r="J99"/>
  <c r="J66"/>
  <c r="BK110"/>
  <c r="J110"/>
  <c r="J68"/>
  <c i="5" r="BK84"/>
  <c r="J84"/>
  <c r="J61"/>
  <c r="BK87"/>
  <c r="J87"/>
  <c r="J62"/>
  <c i="4" r="J95"/>
  <c r="J65"/>
  <c r="BK113"/>
  <c r="J113"/>
  <c r="J69"/>
  <c i="5" r="J52"/>
  <c r="F55"/>
  <c r="E48"/>
  <c r="J78"/>
  <c r="BE85"/>
  <c r="BE88"/>
  <c i="4" r="J87"/>
  <c r="BE100"/>
  <c i="3" r="J104"/>
  <c r="J65"/>
  <c i="4" r="BE96"/>
  <c r="BE111"/>
  <c r="J58"/>
  <c r="F90"/>
  <c r="BE103"/>
  <c r="BE105"/>
  <c r="BE108"/>
  <c r="BE117"/>
  <c r="BE127"/>
  <c r="E81"/>
  <c r="BE115"/>
  <c r="BE128"/>
  <c r="BE131"/>
  <c r="BE135"/>
  <c r="BE119"/>
  <c r="BE122"/>
  <c r="BE125"/>
  <c r="BE133"/>
  <c r="BE137"/>
  <c r="BE138"/>
  <c r="BE141"/>
  <c r="BE144"/>
  <c r="BE146"/>
  <c i="3" r="BE137"/>
  <c r="BE141"/>
  <c r="BE155"/>
  <c r="BE157"/>
  <c r="BE163"/>
  <c r="BE175"/>
  <c r="BE178"/>
  <c r="BE198"/>
  <c r="BE205"/>
  <c r="BE209"/>
  <c r="BE218"/>
  <c r="BE236"/>
  <c r="BE256"/>
  <c r="BE274"/>
  <c r="J98"/>
  <c r="BE121"/>
  <c r="BE135"/>
  <c r="BE139"/>
  <c r="BE148"/>
  <c r="BE152"/>
  <c r="BE154"/>
  <c r="BE159"/>
  <c r="BE162"/>
  <c r="BE168"/>
  <c r="BE170"/>
  <c r="BE173"/>
  <c r="BE181"/>
  <c r="BE183"/>
  <c r="BE185"/>
  <c r="BE188"/>
  <c r="BE190"/>
  <c r="BE193"/>
  <c r="BE196"/>
  <c r="BE201"/>
  <c r="BE211"/>
  <c r="BE221"/>
  <c r="BE244"/>
  <c r="BE247"/>
  <c r="BE109"/>
  <c r="BE150"/>
  <c r="BE165"/>
  <c r="BE202"/>
  <c r="BE215"/>
  <c r="BE226"/>
  <c r="BE230"/>
  <c r="BE241"/>
  <c i="2" r="BK97"/>
  <c r="J97"/>
  <c r="J64"/>
  <c i="3" r="F59"/>
  <c r="E90"/>
  <c r="BE105"/>
  <c r="BE114"/>
  <c r="BE131"/>
  <c r="BE191"/>
  <c r="BE213"/>
  <c r="BE253"/>
  <c r="BE259"/>
  <c r="BE262"/>
  <c r="BE265"/>
  <c r="BE194"/>
  <c r="BE200"/>
  <c r="BE207"/>
  <c r="BE224"/>
  <c r="BE239"/>
  <c r="BE268"/>
  <c r="BE271"/>
  <c r="BE280"/>
  <c r="BE286"/>
  <c r="BE292"/>
  <c r="BE297"/>
  <c r="J56"/>
  <c r="BE125"/>
  <c r="BE127"/>
  <c r="BE144"/>
  <c r="BE146"/>
  <c r="BE197"/>
  <c r="BE228"/>
  <c r="BE233"/>
  <c r="BE250"/>
  <c i="2" r="F59"/>
  <c r="BE102"/>
  <c r="BE105"/>
  <c r="BE111"/>
  <c r="BE113"/>
  <c r="BE115"/>
  <c r="BE125"/>
  <c r="BE127"/>
  <c r="E50"/>
  <c r="J56"/>
  <c r="BE118"/>
  <c r="BE122"/>
  <c r="BE154"/>
  <c r="J58"/>
  <c r="BE99"/>
  <c r="BE129"/>
  <c r="BE139"/>
  <c r="BE142"/>
  <c r="BE144"/>
  <c r="BE147"/>
  <c r="BE150"/>
  <c r="BE132"/>
  <c r="BE136"/>
  <c i="4" r="F39"/>
  <c i="1" r="BD58"/>
  <c i="3" r="F38"/>
  <c i="1" r="BC57"/>
  <c i="2" r="J36"/>
  <c i="1" r="AW56"/>
  <c i="5" r="F37"/>
  <c i="1" r="BD59"/>
  <c i="3" r="J36"/>
  <c i="1" r="AW57"/>
  <c i="4" r="J36"/>
  <c i="1" r="AW58"/>
  <c i="2" r="F38"/>
  <c i="1" r="BC56"/>
  <c i="2" r="F37"/>
  <c i="1" r="BB56"/>
  <c i="3" r="F37"/>
  <c i="1" r="BB57"/>
  <c i="4" r="F37"/>
  <c i="1" r="BB58"/>
  <c i="5" r="F34"/>
  <c i="1" r="BA59"/>
  <c i="5" r="F35"/>
  <c i="1" r="BB59"/>
  <c i="2" r="F36"/>
  <c i="1" r="BA56"/>
  <c i="4" r="F38"/>
  <c i="1" r="BC58"/>
  <c i="3" r="F39"/>
  <c i="1" r="BD57"/>
  <c i="4" r="F36"/>
  <c i="1" r="BA58"/>
  <c i="5" r="J34"/>
  <c i="1" r="AW59"/>
  <c r="AS54"/>
  <c i="5" r="F36"/>
  <c i="1" r="BC59"/>
  <c i="3" r="F36"/>
  <c i="1" r="BA57"/>
  <c i="2" r="F39"/>
  <c i="1" r="BD56"/>
  <c i="3" l="1" r="BK103"/>
  <c r="J103"/>
  <c r="J64"/>
  <c r="R133"/>
  <c r="R103"/>
  <c i="4" r="P93"/>
  <c i="1" r="AU58"/>
  <c i="2" r="P120"/>
  <c i="3" r="T133"/>
  <c r="T102"/>
  <c i="2" r="P97"/>
  <c r="P96"/>
  <c i="1" r="AU56"/>
  <c i="4" r="T93"/>
  <c i="2" r="T120"/>
  <c r="T96"/>
  <c i="4" r="BK94"/>
  <c r="J94"/>
  <c r="J64"/>
  <c i="3" r="P133"/>
  <c r="P102"/>
  <c i="1" r="AU57"/>
  <c i="2" r="R97"/>
  <c r="R96"/>
  <c i="3" r="R102"/>
  <c i="2" r="BK120"/>
  <c r="J120"/>
  <c r="J67"/>
  <c i="3" r="BK133"/>
  <c r="J133"/>
  <c r="J70"/>
  <c i="5" r="BK83"/>
  <c r="J83"/>
  <c r="J60"/>
  <c i="4" r="BK93"/>
  <c r="J93"/>
  <c i="2" r="BK96"/>
  <c r="J96"/>
  <c r="J35"/>
  <c i="1" r="AV56"/>
  <c r="AT56"/>
  <c r="BD55"/>
  <c i="2" r="J32"/>
  <c i="1" r="AG56"/>
  <c r="BA55"/>
  <c i="4" r="F35"/>
  <c i="1" r="AZ58"/>
  <c i="5" r="J33"/>
  <c i="1" r="AV59"/>
  <c r="AT59"/>
  <c i="5" r="F33"/>
  <c i="1" r="AZ59"/>
  <c i="3" r="F35"/>
  <c i="1" r="AZ57"/>
  <c r="BC55"/>
  <c r="BB55"/>
  <c i="4" r="J35"/>
  <c i="1" r="AV58"/>
  <c r="AT58"/>
  <c i="3" r="J35"/>
  <c i="1" r="AV57"/>
  <c r="AT57"/>
  <c i="4" r="J32"/>
  <c i="1" r="AG58"/>
  <c i="2" r="F35"/>
  <c i="1" r="AZ56"/>
  <c i="3" l="1" r="BK102"/>
  <c r="J102"/>
  <c r="J63"/>
  <c i="5" r="BK82"/>
  <c r="J82"/>
  <c r="J59"/>
  <c i="1" r="AN58"/>
  <c i="4" r="J63"/>
  <c r="J41"/>
  <c i="1" r="AN56"/>
  <c i="2" r="J63"/>
  <c r="J41"/>
  <c i="1" r="BC54"/>
  <c r="W32"/>
  <c r="AY55"/>
  <c r="AU55"/>
  <c r="AU54"/>
  <c r="AX55"/>
  <c r="BA54"/>
  <c r="AW54"/>
  <c r="AK30"/>
  <c r="AZ55"/>
  <c r="BD54"/>
  <c r="W33"/>
  <c r="BB54"/>
  <c r="AX54"/>
  <c r="AW55"/>
  <c l="1" r="AY54"/>
  <c r="W30"/>
  <c r="W31"/>
  <c i="5" r="J30"/>
  <c i="1" r="AG59"/>
  <c r="AV55"/>
  <c r="AT55"/>
  <c i="3" r="J32"/>
  <c i="1" r="AG57"/>
  <c r="AZ54"/>
  <c r="AV54"/>
  <c r="AK29"/>
  <c i="3" l="1" r="J41"/>
  <c i="5" r="J39"/>
  <c i="1" r="AN57"/>
  <c r="AN59"/>
  <c r="AG55"/>
  <c r="AG54"/>
  <c r="AK26"/>
  <c r="AK35"/>
  <c r="W29"/>
  <c r="AT54"/>
  <c l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<sst xmlns="http://schemas.openxmlformats.org/spreadsheetml/2006/main">
  <si>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</si>
  <si>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</si>
  <si>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</si>
  <si>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</si>
  <si>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</si>
  <si>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{696b3cb9-10ed-4ff1-8522-20b756ebd334}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</si>
  <si>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</si>
  <si>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</si>
  <si>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</si>
  <si>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</si>
  <si>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</si>
  <si>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</si>
  <si>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</si>
  <si>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</si>
  <si>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</si>
  <si>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</si>
  <si>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</si>
  <si>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Budova D1 - úprava ambulance ORL</t>
  </si>
  <si>
    <t>KSO:</t>
  </si>
  <si>
    <t/>
  </si>
  <si>
    <t>CC-CZ:</t>
  </si>
  <si>
    <t>Místo:</t>
  </si>
  <si>
    <t>Masarykova nemocnice</t>
  </si>
  <si>
    <t>Datum:</t>
  </si>
  <si>
    <t>12. 2. 2025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</si>
  <si>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</si>
  <si>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</si>
  <si>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</si>
  <si>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</si>
  <si>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</si>
  <si>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</si>
  <si>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</si>
  <si>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</si>
  <si>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</si>
  <si>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</si>
  <si>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</si>
  <si>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</si>
  <si>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</si>
  <si>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</si>
  <si>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</si>
  <si>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</si>
  <si>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</si>
  <si>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</si>
  <si>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</si>
  <si>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</si>
  <si>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</si>
  <si>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</si>
  <si>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</si>
  <si>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</si>
  <si>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</si>
  <si>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</si>
  <si>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</si>
  <si>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</si>
  <si>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</si>
  <si>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</si>
  <si>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</si>
  <si>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</si>
  <si>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</si>
  <si>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</si>
  <si>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</si>
  <si>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</si>
  <si>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</si>
  <si>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</si>
  <si>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</si>
  <si>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</si>
  <si>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</si>
  <si>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</si>
  <si>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</si>
  <si>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</si>
  <si>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</si>
  <si>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</si>
  <si>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</si>
  <si>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</si>
  <si>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</si>
  <si>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</si>
  <si>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</si>
  <si>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</si>
  <si>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</si>
  <si>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</t>
  </si>
  <si>
    <t>Stavební objekty</t>
  </si>
  <si>
    <t>STA</t>
  </si>
  <si>
    <t>1</t>
  </si>
  <si>
    <t>{9b09048b-1f8c-4d8b-8435-9450b717ec80}</t>
  </si>
  <si>
    <t>2</t>
  </si>
  <si>
    <t>/</t>
  </si>
  <si>
    <t>D.1.1a</t>
  </si>
  <si>
    <t>Architektonicko-stavební řešení - Bourací prace</t>
  </si>
  <si>
    <t>Soupis</t>
  </si>
  <si>
    <t>{c3500a70-7062-4c15-ae88-09380648d69f}</t>
  </si>
  <si>
    <t>D.1.1.b</t>
  </si>
  <si>
    <t>Architektonicko-stavební řešení - Stavební úpravy</t>
  </si>
  <si>
    <t>{4cb6ac1e-521f-4f32-a53e-9d2946e8cf93}</t>
  </si>
  <si>
    <t>D.1.1.c</t>
  </si>
  <si>
    <t>Elektroinstalace</t>
  </si>
  <si>
    <t>{99ab42cc-5887-4267-910f-8d473e34510b}</t>
  </si>
  <si>
    <t>99</t>
  </si>
  <si>
    <t>Vedlejší a ostatní náklady</t>
  </si>
  <si>
    <t>{92ef2b1e-bda9-4c6f-9409-e8cc1df5e271}</t>
  </si>
  <si>
    <t>KRYCÍ LIST SOUPISU PRACÍ</t>
  </si>
  <si>
    <t>Objekt:</t>
  </si>
  <si>
    <t>D.1 - Stavební objekty</t>
  </si>
  <si>
    <t>Soupis:</t>
  </si>
  <si>
    <t>D.1.1a - Architektonicko-stavební řešení - Bourací prace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</si>
  <si>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</si>
  <si>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</si>
  <si>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</si>
  <si>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</si>
  <si>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</si>
  <si>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</si>
  <si>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</si>
  <si>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</si>
  <si>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721 - Zdravotechnika - vnitřní kanalizace</t>
  </si>
  <si>
    <t xml:space="preserve">    725 - Zdravotechnika - zařizovací předměty</t>
  </si>
  <si>
    <t xml:space="preserve">    735 - Ústřední vytápění - otopná tělesa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</si>
  <si>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</si>
  <si>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</si>
  <si>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</si>
  <si>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</si>
  <si>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</si>
  <si>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</si>
  <si>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</si>
  <si>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</si>
  <si>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</si>
  <si>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</si>
  <si>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</si>
  <si>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</si>
  <si>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</si>
  <si>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</si>
  <si>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</si>
  <si>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</si>
  <si>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</si>
  <si>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</si>
  <si>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</si>
  <si>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</si>
  <si>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</si>
  <si>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</si>
  <si>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</si>
  <si>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</si>
  <si>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pracovní pro objekty pozemních staveb pro zatížení do 150 kg/m2, o výšce lešeňové podlahy do 1,9 m</t>
  </si>
  <si>
    <t>m2</t>
  </si>
  <si>
    <t>CS ÚRS 2025 01</t>
  </si>
  <si>
    <t>4</t>
  </si>
  <si>
    <t>1142093832</t>
  </si>
  <si>
    <t>Online PSC</t>
  </si>
  <si>
    <t>https://podminky.urs.cz/item/CS_URS_2025_01/949101111</t>
  </si>
  <si>
    <t>VV</t>
  </si>
  <si>
    <t>12,7+4,16+1,45</t>
  </si>
  <si>
    <t>962086111</t>
  </si>
  <si>
    <t>Bourání příček nebo přizdívek z pórobetonových tvárnic, tl. přes 100 do 150 mm</t>
  </si>
  <si>
    <t>-1872550826</t>
  </si>
  <si>
    <t>https://podminky.urs.cz/item/CS_URS_2025_01/962086111</t>
  </si>
  <si>
    <t>(3,17*3,2)+(1,62*3,2)-(0,9*2,02)-(0,7*2,02)</t>
  </si>
  <si>
    <t>3</t>
  </si>
  <si>
    <t>968072455</t>
  </si>
  <si>
    <t>Vybourání kovových rámů oken s křídly, dveřních zárubní, vrat, stěn, ostění nebo obkladů dveřních zárubní, plochy do 2 m2</t>
  </si>
  <si>
    <t>512503674</t>
  </si>
  <si>
    <t>https://podminky.urs.cz/item/CS_URS_2025_01/968072455</t>
  </si>
  <si>
    <t>(0,9*2,02)*4</t>
  </si>
  <si>
    <t>(0,7*2,02)</t>
  </si>
  <si>
    <t>Součet</t>
  </si>
  <si>
    <t>997</t>
  </si>
  <si>
    <t>Přesun sutě</t>
  </si>
  <si>
    <t>997013211</t>
  </si>
  <si>
    <t>Vnitrostaveništní doprava suti a vybouraných hmot vodorovně do 50 m s naložením ručně pro budovy a haly výšky do 6 m</t>
  </si>
  <si>
    <t>t</t>
  </si>
  <si>
    <t>-402830836</t>
  </si>
  <si>
    <t>https://podminky.urs.cz/item/CS_URS_2025_01/997013211</t>
  </si>
  <si>
    <t>5</t>
  </si>
  <si>
    <t>997013501</t>
  </si>
  <si>
    <t>Odvoz suti a vybouraných hmot na skládku nebo meziskládku se složením, na vzdálenost do 1 km</t>
  </si>
  <si>
    <t>1550962513</t>
  </si>
  <si>
    <t>https://podminky.urs.cz/item/CS_URS_2025_01/997013501</t>
  </si>
  <si>
    <t>6</t>
  </si>
  <si>
    <t>997013509</t>
  </si>
  <si>
    <t>Odvoz suti a vybouraných hmot na skládku nebo meziskládku se složením, na vzdálenost Příplatek k ceně za každý další započatý 1 km přes 1 km</t>
  </si>
  <si>
    <t>-1729330917</t>
  </si>
  <si>
    <t>https://podminky.urs.cz/item/CS_URS_2025_01/997013509</t>
  </si>
  <si>
    <t>4,09*10</t>
  </si>
  <si>
    <t>7</t>
  </si>
  <si>
    <t>997013631</t>
  </si>
  <si>
    <t>Poplatek za uložení stavebního odpadu na skládce (skládkovné) směsného stavebního a demoličního zatříděného do Katalogu odpadů pod kódem 17 09 04</t>
  </si>
  <si>
    <t>-645903532</t>
  </si>
  <si>
    <t>https://podminky.urs.cz/item/CS_URS_2025_01/997013631</t>
  </si>
  <si>
    <t>PSV</t>
  </si>
  <si>
    <t>Práce a dodávky PSV</t>
  </si>
  <si>
    <t>721</t>
  </si>
  <si>
    <t>Zdravotechnika - vnitřní kanalizace</t>
  </si>
  <si>
    <t>8</t>
  </si>
  <si>
    <t>721220801</t>
  </si>
  <si>
    <t>Demontáž zápachových uzávěrek do DN 70</t>
  </si>
  <si>
    <t>kus</t>
  </si>
  <si>
    <t>16</t>
  </si>
  <si>
    <t>-1386361731</t>
  </si>
  <si>
    <t>https://podminky.urs.cz/item/CS_URS_2025_01/721220801</t>
  </si>
  <si>
    <t>725</t>
  </si>
  <si>
    <t>Zdravotechnika - zařizovací předměty</t>
  </si>
  <si>
    <t>725210821</t>
  </si>
  <si>
    <t>Demontáž umyvadel bez výtokových armatur umyvadel</t>
  </si>
  <si>
    <t>soubor</t>
  </si>
  <si>
    <t>239243471</t>
  </si>
  <si>
    <t>https://podminky.urs.cz/item/CS_URS_2025_01/725210821</t>
  </si>
  <si>
    <t>10</t>
  </si>
  <si>
    <t>725110811</t>
  </si>
  <si>
    <t>Demontáž klozetů splachovacíchch s nádrží nebo tlakovým splachovačem</t>
  </si>
  <si>
    <t>1231251517</t>
  </si>
  <si>
    <t>https://podminky.urs.cz/item/CS_URS_2025_01/725110811</t>
  </si>
  <si>
    <t>11</t>
  </si>
  <si>
    <t>725820801</t>
  </si>
  <si>
    <t>Demontáž baterií nástěnných do G 3/4</t>
  </si>
  <si>
    <t>36335865</t>
  </si>
  <si>
    <t>https://podminky.urs.cz/item/CS_URS_2025_01/725820801</t>
  </si>
  <si>
    <t>735</t>
  </si>
  <si>
    <t>Ústřední vytápění - otopná tělesa</t>
  </si>
  <si>
    <t>735121810</t>
  </si>
  <si>
    <t>Demontáž otopných těles ocelových článkových</t>
  </si>
  <si>
    <t>1615874129</t>
  </si>
  <si>
    <t>https://podminky.urs.cz/item/CS_URS_2025_01/735121810</t>
  </si>
  <si>
    <t>2*(1,8*0,6)</t>
  </si>
  <si>
    <t>766</t>
  </si>
  <si>
    <t>Konstrukce truhlářské</t>
  </si>
  <si>
    <t>13</t>
  </si>
  <si>
    <t>766691914</t>
  </si>
  <si>
    <t>Ostatní práce vyvěšení nebo zavěšení křídel dřevěných dveřních, plochy do 2 m2</t>
  </si>
  <si>
    <t>-8048232</t>
  </si>
  <si>
    <t>https://podminky.urs.cz/item/CS_URS_2025_01/766691914</t>
  </si>
  <si>
    <t>767</t>
  </si>
  <si>
    <t>Konstrukce zámečnické</t>
  </si>
  <si>
    <t>14</t>
  </si>
  <si>
    <t>767581802</t>
  </si>
  <si>
    <t>Demontáž podhledů lamel</t>
  </si>
  <si>
    <t>-405801663</t>
  </si>
  <si>
    <t>https://podminky.urs.cz/item/CS_URS_2025_01/767581802</t>
  </si>
  <si>
    <t>12,7+3,53+1,45</t>
  </si>
  <si>
    <t>15</t>
  </si>
  <si>
    <t>767584801</t>
  </si>
  <si>
    <t>Demontáž podhledů doplňků podhledů těles zářivkových</t>
  </si>
  <si>
    <t>976085593</t>
  </si>
  <si>
    <t>https://podminky.urs.cz/item/CS_URS_2025_01/767584801</t>
  </si>
  <si>
    <t>767584811</t>
  </si>
  <si>
    <t>Demontáž podhledů doplňků podhledů mřížek vzduchotechnických</t>
  </si>
  <si>
    <t>1809925841</t>
  </si>
  <si>
    <t>https://podminky.urs.cz/item/CS_URS_2025_01/767584811</t>
  </si>
  <si>
    <t>771</t>
  </si>
  <si>
    <t>Podlahy z dlaždic</t>
  </si>
  <si>
    <t>17</t>
  </si>
  <si>
    <t>771473810</t>
  </si>
  <si>
    <t>Demontáž soklíků z dlaždic keramických lepených rovných</t>
  </si>
  <si>
    <t>m</t>
  </si>
  <si>
    <t>537457</t>
  </si>
  <si>
    <t>https://podminky.urs.cz/item/CS_URS_2025_01/771473810</t>
  </si>
  <si>
    <t>2*(1,62+2,18)-0,7-0,9-0,9-0,9</t>
  </si>
  <si>
    <t>18</t>
  </si>
  <si>
    <t>771573810</t>
  </si>
  <si>
    <t>Demontáž podlah z dlaždic keramických lepených</t>
  </si>
  <si>
    <t>-794551834</t>
  </si>
  <si>
    <t>https://podminky.urs.cz/item/CS_URS_2025_01/771573810</t>
  </si>
  <si>
    <t>781</t>
  </si>
  <si>
    <t>Dokončovací práce - obklady</t>
  </si>
  <si>
    <t>19</t>
  </si>
  <si>
    <t>781473810</t>
  </si>
  <si>
    <t>Demontáž obkladů z dlaždic keramických lepených</t>
  </si>
  <si>
    <t>1358059361</t>
  </si>
  <si>
    <t>https://podminky.urs.cz/item/CS_URS_2025_01/781473810</t>
  </si>
  <si>
    <t>(2*1,81*(3,17+4,03))-(0,9*1,81)-(2,08*0,63)</t>
  </si>
  <si>
    <t>(2*1,81*(0,9+1,62))-(0,7*1,81)</t>
  </si>
  <si>
    <t>(0,47*1,35)+(0,92*1,35)</t>
  </si>
  <si>
    <t>F01</t>
  </si>
  <si>
    <t>Plocha ker. obkladu</t>
  </si>
  <si>
    <t>36</t>
  </si>
  <si>
    <t>D.1.1.b - Architektonicko-stavební řešení - Stavební úpravy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</si>
  <si>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</si>
  <si>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</si>
  <si>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</si>
  <si>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722 - Zdravotechnika - vnitřní vodovod</t>
  </si>
  <si>
    <t xml:space="preserve">    734 - Ústřední vytápění - armatury</t>
  </si>
  <si>
    <t xml:space="preserve">    751 - Vzduchotechnika</t>
  </si>
  <si>
    <t xml:space="preserve">    763 - Konstrukce suché výstavby</t>
  </si>
  <si>
    <t xml:space="preserve">    776 - Podlahy povlakové</t>
  </si>
  <si>
    <t xml:space="preserve">    784 - Dokončovací práce - malby a tapety</t>
  </si>
  <si>
    <t>Svislé a kompletní konstrukce</t>
  </si>
  <si>
    <t>340271045</t>
  </si>
  <si>
    <t>Zazdívka otvorů v příčkách nebo stěnách pórobetonovými tvárnicemi plochy přes 1 m2 do 4 m2, objemová hmotnost 500 kg/m3, tloušťka příčky 150 mm</t>
  </si>
  <si>
    <t>-1911086974</t>
  </si>
  <si>
    <t>https://podminky.urs.cz/item/CS_URS_2025_01/340271045</t>
  </si>
  <si>
    <t>(0,9*2,05)*3</t>
  </si>
  <si>
    <t>Úpravy povrchů, podlahy a osazování výplní</t>
  </si>
  <si>
    <t>612142001</t>
  </si>
  <si>
    <t>Pletivo vnitřních ploch v ploše nebo pruzích, na plném podkladu sklovláknité vtlačené do tmelu včetně tmelu stěn</t>
  </si>
  <si>
    <t>1661547777</t>
  </si>
  <si>
    <t>https://podminky.urs.cz/item/CS_URS_2025_01/612142001</t>
  </si>
  <si>
    <t>2*(5,81+3,17)*3,0+(0,65*2,1)*2+(0,65*0,98)-(2,08*1,75)</t>
  </si>
  <si>
    <t>(0,9*2,05)*5</t>
  </si>
  <si>
    <t>612311131</t>
  </si>
  <si>
    <t>Vápenný štuk vnitřních ploch tloušťky do 3 mm svislých konstrukcí stěn</t>
  </si>
  <si>
    <t>1053850332</t>
  </si>
  <si>
    <t>https://podminky.urs.cz/item/CS_URS_2025_01/612311131</t>
  </si>
  <si>
    <t>-F01</t>
  </si>
  <si>
    <t>952901111</t>
  </si>
  <si>
    <t>Vyčištění budov nebo objektů před předáním do užívání budov bytové nebo občanské výstavby, světlé výšky podlaží do 4 m</t>
  </si>
  <si>
    <t>-440721831</t>
  </si>
  <si>
    <t>https://podminky.urs.cz/item/CS_URS_2025_01/952901111</t>
  </si>
  <si>
    <t>(3,17*5,84)+(3,24*5,84)</t>
  </si>
  <si>
    <t>2054120936</t>
  </si>
  <si>
    <t>177975875</t>
  </si>
  <si>
    <t>0,028*10</t>
  </si>
  <si>
    <t>998</t>
  </si>
  <si>
    <t>Přesun hmot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</si>
  <si>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</si>
  <si>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</si>
  <si>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-189322849</t>
  </si>
  <si>
    <t>https://podminky.urs.cz/item/CS_URS_2025_01/998011001</t>
  </si>
  <si>
    <t>721174043</t>
  </si>
  <si>
    <t>Potrubí z trub polypropylenových připojovací DN 50</t>
  </si>
  <si>
    <t>1822162282</t>
  </si>
  <si>
    <t>https://podminky.urs.cz/item/CS_URS_2025_01/721174043</t>
  </si>
  <si>
    <t>721194105</t>
  </si>
  <si>
    <t>Vyměření přípojek na potrubí vyvedení a upevnění odpadních výpustek DN 50</t>
  </si>
  <si>
    <t>-1884000485</t>
  </si>
  <si>
    <t>https://podminky.urs.cz/item/CS_URS_2025_01/721194105</t>
  </si>
  <si>
    <t>721290111</t>
  </si>
  <si>
    <t>Zkouška těsnosti kanalizace v objektech vodou do DN 125</t>
  </si>
  <si>
    <t>-82760104</t>
  </si>
  <si>
    <t>https://podminky.urs.cz/item/CS_URS_2025_01/721290111</t>
  </si>
  <si>
    <t>998721121</t>
  </si>
  <si>
    <t>Přesun hmot pro vnitřní kanalizaci stanovený z hmotnosti přesunovaného materiálu vodorovná dopravní vzdálenost do 50 m ruční (bez užití mechanizace) v objektech výšky do 6 m</t>
  </si>
  <si>
    <t>593319167</t>
  </si>
  <si>
    <t>https://podminky.urs.cz/item/CS_URS_2025_01/998721121</t>
  </si>
  <si>
    <t>722</t>
  </si>
  <si>
    <t>Zdravotechnika - vnitřní vodovod</t>
  </si>
  <si>
    <t>722174022</t>
  </si>
  <si>
    <t>Potrubí z plastových trubek z polypropylenu PPR svařovaných polyfúzně PN 20 (SDR 6) D 20 x 3,4</t>
  </si>
  <si>
    <t>436263113</t>
  </si>
  <si>
    <t>https://podminky.urs.cz/item/CS_URS_2025_01/722174022</t>
  </si>
  <si>
    <t>722179191</t>
  </si>
  <si>
    <t>Příplatek k ceně rozvody vody z plastů za práce malého rozsahu na zakázce do 20 m rozvodu</t>
  </si>
  <si>
    <t>1302314342</t>
  </si>
  <si>
    <t>https://podminky.urs.cz/item/CS_URS_2025_01/722179191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</si>
  <si>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</si>
  <si>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</si>
  <si>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1927488167</t>
  </si>
  <si>
    <t>https://podminky.urs.cz/item/CS_URS_2025_01/722181221</t>
  </si>
  <si>
    <t>722190401</t>
  </si>
  <si>
    <t>Zřízení přípojek na potrubí vyvedení a upevnění výpustek do DN 25</t>
  </si>
  <si>
    <t>-876090973</t>
  </si>
  <si>
    <t>https://podminky.urs.cz/item/CS_URS_2025_01/722190401</t>
  </si>
  <si>
    <t>722220152</t>
  </si>
  <si>
    <t>Armatury s jedním závitem plastové (PPR) PN 20 (SDR 6) DN 20 x G 1/2"</t>
  </si>
  <si>
    <t>96255236</t>
  </si>
  <si>
    <t>https://podminky.urs.cz/item/CS_URS_2025_01/722220152</t>
  </si>
  <si>
    <t>M</t>
  </si>
  <si>
    <t>55141002</t>
  </si>
  <si>
    <t>ventil kulový rohový s filtrem 1/2"x3/8" s celokovovým kulatým designem</t>
  </si>
  <si>
    <t>32</t>
  </si>
  <si>
    <t>-952352156</t>
  </si>
  <si>
    <t>722290234</t>
  </si>
  <si>
    <t>Zkoušky, proplach a desinfekce vodovodního potrubí proplach a desinfekce vodovodního potrubí do DN 80</t>
  </si>
  <si>
    <t>919608806</t>
  </si>
  <si>
    <t>https://podminky.urs.cz/item/CS_URS_2025_01/722290234</t>
  </si>
  <si>
    <t>722290246</t>
  </si>
  <si>
    <t>Zkoušky, proplach a desinfekce vodovodního potrubí zkoušky těsnosti vodovodního potrubí plastového do DN 40</t>
  </si>
  <si>
    <t>-891360402</t>
  </si>
  <si>
    <t>https://podminky.urs.cz/item/CS_URS_2025_01/722290246</t>
  </si>
  <si>
    <t>20</t>
  </si>
  <si>
    <t>998722121</t>
  </si>
  <si>
    <t>Přesun hmot pro vnitřní vodovod stanovený z hmotnosti přesunovaného materiálu vodorovná dopravní vzdálenost do 50 m ruční (bez užití mechanizace) v objektech výšky do 6 m</t>
  </si>
  <si>
    <t>-281006858</t>
  </si>
  <si>
    <t>https://podminky.urs.cz/item/CS_URS_2025_01/998722121</t>
  </si>
  <si>
    <t>734</t>
  </si>
  <si>
    <t>Ústřední vytápění - armatury</t>
  </si>
  <si>
    <t>734_R01</t>
  </si>
  <si>
    <t>Termostatická hlavice</t>
  </si>
  <si>
    <t>-1395178391</t>
  </si>
  <si>
    <t>22</t>
  </si>
  <si>
    <t>734221532</t>
  </si>
  <si>
    <t>Ventily regulační závitové termostatické bez hlavice ovládání PN 16 do 110°C rohové jednoregulační G 1/2</t>
  </si>
  <si>
    <t>-1787378469</t>
  </si>
  <si>
    <t>https://podminky.urs.cz/item/CS_URS_2025_01/734221532</t>
  </si>
  <si>
    <t>23</t>
  </si>
  <si>
    <t>998734101</t>
  </si>
  <si>
    <t>Přesun hmot pro armatury stanovený z hmotnosti přesunovaného materiálu vodorovná dopravní vzdálenost do 50 m základní v objektech výšky do 6 m</t>
  </si>
  <si>
    <t>-1666680862</t>
  </si>
  <si>
    <t>https://podminky.urs.cz/item/CS_URS_2025_01/998734101</t>
  </si>
  <si>
    <t>24</t>
  </si>
  <si>
    <t>735151381</t>
  </si>
  <si>
    <t>Otopná tělesa panelová dvoudesková PN 1,0 MPa, T do 110°C bez přídavné přestupní plochy výšky tělesa 600 mm stavební délky / výkonu 1600 mm / 1565 W</t>
  </si>
  <si>
    <t>-1246309614</t>
  </si>
  <si>
    <t>https://podminky.urs.cz/item/CS_URS_2025_01/735151381</t>
  </si>
  <si>
    <t>25</t>
  </si>
  <si>
    <t>998735101</t>
  </si>
  <si>
    <t>Přesun hmot pro otopná tělesa stanovený z hmotnosti přesunovaného materiálu vodorovná dopravní vzdálenost do 50 m základní v objektech výšky do 6 m</t>
  </si>
  <si>
    <t>-903420347</t>
  </si>
  <si>
    <t>https://podminky.urs.cz/item/CS_URS_2025_01/998735101</t>
  </si>
  <si>
    <t>751</t>
  </si>
  <si>
    <t>Vzduchotechnika</t>
  </si>
  <si>
    <t>26</t>
  </si>
  <si>
    <t>751_R01</t>
  </si>
  <si>
    <t>Zaslepení distribučního potrubí DN 200</t>
  </si>
  <si>
    <t>-581008272</t>
  </si>
  <si>
    <t>763</t>
  </si>
  <si>
    <t>Konstrukce suché výstavby</t>
  </si>
  <si>
    <t>27</t>
  </si>
  <si>
    <t>763121411</t>
  </si>
  <si>
    <t>Stěna předsazená ze sádrokartonových desek s nosnou konstrukcí z ocelových profilů CW, UW jednoduše opláštěná deskou standardní A tl. 12,5 mm bez izolace, EI 15, stěna tl. 62,5 mm, profil 50</t>
  </si>
  <si>
    <t>1001910051</t>
  </si>
  <si>
    <t>https://podminky.urs.cz/item/CS_URS_2025_01/763121411</t>
  </si>
  <si>
    <t>3,24*3,0</t>
  </si>
  <si>
    <t>28</t>
  </si>
  <si>
    <t>763121714</t>
  </si>
  <si>
    <t>Stěna předsazená ze sádrokartonových desek ostatní konstrukce a práce na předsazených stěnách ze sádrokartonových desek základní penetrační nátěr</t>
  </si>
  <si>
    <t>-1874182883</t>
  </si>
  <si>
    <t>https://podminky.urs.cz/item/CS_URS_2025_01/763121714</t>
  </si>
  <si>
    <t>29</t>
  </si>
  <si>
    <t>763431001</t>
  </si>
  <si>
    <t>Montáž podhledu minerálního včetně zavěšeného roštu viditelného s panely vyjímatelnými, velikosti panelů do 0,36 m2</t>
  </si>
  <si>
    <t>-64272314</t>
  </si>
  <si>
    <t>https://podminky.urs.cz/item/CS_URS_2025_01/763431001</t>
  </si>
  <si>
    <t>30</t>
  </si>
  <si>
    <t>59036511</t>
  </si>
  <si>
    <t>deska podhledová minerální rovná bílá strukturovaná mikroperforovaná 15x600x600mm</t>
  </si>
  <si>
    <t>-1835015791</t>
  </si>
  <si>
    <t>19,22*1,1</t>
  </si>
  <si>
    <t>31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</si>
  <si>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</si>
  <si>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</si>
  <si>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1257255794</t>
  </si>
  <si>
    <t>https://podminky.urs.cz/item/CS_URS_2025_01/998763301</t>
  </si>
  <si>
    <t>766660001</t>
  </si>
  <si>
    <t>Montáž dveřních křídel dřevěných nebo plastových otevíravých do ocelové zárubně povrchově upravených jednokřídlových, šířky do 800 mm</t>
  </si>
  <si>
    <t>CS ÚRS 2024 01</t>
  </si>
  <si>
    <t>1536929098</t>
  </si>
  <si>
    <t>https://podminky.urs.cz/item/CS_URS_2024_01/766660001</t>
  </si>
  <si>
    <t>33</t>
  </si>
  <si>
    <t>766R07</t>
  </si>
  <si>
    <t>dveře jednokřídlé 800x1970mm, rám z masivního dřeva, výplň odlehčená DTD deska, povrch CPL</t>
  </si>
  <si>
    <t>-45343883</t>
  </si>
  <si>
    <t>34</t>
  </si>
  <si>
    <t>766660002</t>
  </si>
  <si>
    <t>Montáž dveřních křídel dřevěných nebo plastových otevíravých do ocelové zárubně povrchově upravených jednokřídlových, šířky přes 800 mm</t>
  </si>
  <si>
    <t>67151047</t>
  </si>
  <si>
    <t>https://podminky.urs.cz/item/CS_URS_2025_01/766660002</t>
  </si>
  <si>
    <t>35</t>
  </si>
  <si>
    <t>766R06</t>
  </si>
  <si>
    <t>dveře jednokřídlé 900x1970mm, rám z masivního dřeva, výplň odlehčená DTD deska, povrch CPL</t>
  </si>
  <si>
    <t>-299077618</t>
  </si>
  <si>
    <t>766660728</t>
  </si>
  <si>
    <t>Montáž dveřních doplňků dveřního kování interiérového zámku</t>
  </si>
  <si>
    <t>340033867</t>
  </si>
  <si>
    <t>https://podminky.urs.cz/item/CS_URS_2025_01/766660728</t>
  </si>
  <si>
    <t>37</t>
  </si>
  <si>
    <t>54924006</t>
  </si>
  <si>
    <t>zámek zadlabací mezipokojový pravý pro cylindrickou vložku rozteč 72x55mm</t>
  </si>
  <si>
    <t>-751304311</t>
  </si>
  <si>
    <t>38</t>
  </si>
  <si>
    <t>54964117</t>
  </si>
  <si>
    <t>vložka cylindrická bezpečnostní 30+50</t>
  </si>
  <si>
    <t>8183949</t>
  </si>
  <si>
    <t>39</t>
  </si>
  <si>
    <t>766660729</t>
  </si>
  <si>
    <t>Montáž dveřních doplňků dveřního kování interiérového štítku s klikou</t>
  </si>
  <si>
    <t>1948979387</t>
  </si>
  <si>
    <t>https://podminky.urs.cz/item/CS_URS_2025_01/766660729</t>
  </si>
  <si>
    <t>40</t>
  </si>
  <si>
    <t>54914123</t>
  </si>
  <si>
    <t>dveřní kování interiérové rozetové klika/klika</t>
  </si>
  <si>
    <t>-715086835</t>
  </si>
  <si>
    <t>41</t>
  </si>
  <si>
    <t>54914125</t>
  </si>
  <si>
    <t>dveřní kování interiérové rozetové spodní pro cylindrickou vložku</t>
  </si>
  <si>
    <t>-795290893</t>
  </si>
  <si>
    <t>42</t>
  </si>
  <si>
    <t>998766102</t>
  </si>
  <si>
    <t>Přesun hmot pro konstrukce truhlářské stanovený z hmotnosti přesunovaného materiálu vodorovná dopravní vzdálenost do 50 m základní v objektech výšky přes 6 do 12 m</t>
  </si>
  <si>
    <t>436003425</t>
  </si>
  <si>
    <t>https://podminky.urs.cz/item/CS_URS_2025_01/998766102</t>
  </si>
  <si>
    <t>776</t>
  </si>
  <si>
    <t>Podlahy povlakové</t>
  </si>
  <si>
    <t>43</t>
  </si>
  <si>
    <t>776111111</t>
  </si>
  <si>
    <t>Příprava podkladu povlakových podlah a stěn broušení podlah nového podkladu anhydritového</t>
  </si>
  <si>
    <t>1235297994</t>
  </si>
  <si>
    <t>https://podminky.urs.cz/item/CS_URS_2025_01/776111111</t>
  </si>
  <si>
    <t>44</t>
  </si>
  <si>
    <t>776111311</t>
  </si>
  <si>
    <t>Příprava podkladu povlakových podlah a stěn vysátí podlah</t>
  </si>
  <si>
    <t>991652568</t>
  </si>
  <si>
    <t>https://podminky.urs.cz/item/CS_URS_2025_01/776111311</t>
  </si>
  <si>
    <t>45</t>
  </si>
  <si>
    <t>776121321</t>
  </si>
  <si>
    <t>Příprava podkladu povlakových podlah a stěn penetrace neředěná podlah</t>
  </si>
  <si>
    <t>1982441595</t>
  </si>
  <si>
    <t>https://podminky.urs.cz/item/CS_URS_2025_01/776121321</t>
  </si>
  <si>
    <t>46</t>
  </si>
  <si>
    <t>776141112</t>
  </si>
  <si>
    <t>Příprava podkladu povlakových podlah a stěn vyrovnání samonivelační stěrkou podlah min.pevnosti 20 MPa, tloušťky přes 3 do 5 mm</t>
  </si>
  <si>
    <t>550712415</t>
  </si>
  <si>
    <t>https://podminky.urs.cz/item/CS_URS_2025_01/776141112</t>
  </si>
  <si>
    <t>47</t>
  </si>
  <si>
    <t>776221111</t>
  </si>
  <si>
    <t>Montáž podlahovin z PVC lepením standardním lepidlem z pásů</t>
  </si>
  <si>
    <t>306489302</t>
  </si>
  <si>
    <t>https://podminky.urs.cz/item/CS_URS_2025_01/776221111</t>
  </si>
  <si>
    <t>48</t>
  </si>
  <si>
    <t>28411141</t>
  </si>
  <si>
    <t>PVC vinyl homogenní protiskluzná se vsypem a výztuž. vrstvou tl 2,00mm nášlapná vrstva 2,00mm, hořlavost Bfl-s1, třída zátěže 34/43, útlum 5dB, bodová zátěž &lt;= 0,10mm, protiskluznost R10</t>
  </si>
  <si>
    <t>1720179112</t>
  </si>
  <si>
    <t>19,22+18,02*0,1</t>
  </si>
  <si>
    <t>21,022*1,1 'Přepočtené koeficientem množství</t>
  </si>
  <si>
    <t>49</t>
  </si>
  <si>
    <t>776223111</t>
  </si>
  <si>
    <t>Montáž podlahovin z PVC spoj podlah svařováním za tepla (včetně frézování)</t>
  </si>
  <si>
    <t>-692655462</t>
  </si>
  <si>
    <t>https://podminky.urs.cz/item/CS_URS_2025_01/776223111</t>
  </si>
  <si>
    <t>20,0</t>
  </si>
  <si>
    <t>50</t>
  </si>
  <si>
    <t>776411212</t>
  </si>
  <si>
    <t>Montáž soklíků tahaných (fabiony) z PVC obvodových, výšky přes 80 do 100 mm</t>
  </si>
  <si>
    <t>862651079</t>
  </si>
  <si>
    <t>https://podminky.urs.cz/item/CS_URS_2024_01/776411212</t>
  </si>
  <si>
    <t>2*(5,84+3,17)</t>
  </si>
  <si>
    <t>51</t>
  </si>
  <si>
    <t>776411213</t>
  </si>
  <si>
    <t>Montáž soklíků tahaných (fabiony) z PVC vnitřních rohů</t>
  </si>
  <si>
    <t>-638054797</t>
  </si>
  <si>
    <t>https://podminky.urs.cz/item/CS_URS_2024_01/776411213</t>
  </si>
  <si>
    <t>52</t>
  </si>
  <si>
    <t>776411214</t>
  </si>
  <si>
    <t>Montáž soklíků tahaných (fabiony) z PVC vnějších rohů</t>
  </si>
  <si>
    <t>412544555</t>
  </si>
  <si>
    <t>https://podminky.urs.cz/item/CS_URS_2024_01/776411214</t>
  </si>
  <si>
    <t>53</t>
  </si>
  <si>
    <t>776421111</t>
  </si>
  <si>
    <t>Montáž lišt obvodových lepených</t>
  </si>
  <si>
    <t>546587966</t>
  </si>
  <si>
    <t>54</t>
  </si>
  <si>
    <t>28342165</t>
  </si>
  <si>
    <t>lišta podlahová PVC zakončovací s fabionem</t>
  </si>
  <si>
    <t>-2068960644</t>
  </si>
  <si>
    <t>18,02*1,02 'Přepočtené koeficientem množství</t>
  </si>
  <si>
    <t>55</t>
  </si>
  <si>
    <t>59054182</t>
  </si>
  <si>
    <t>profil těsnicí tvar čepec š 4.5 mm, h 42.0 mm</t>
  </si>
  <si>
    <t>-887761149</t>
  </si>
  <si>
    <t>56</t>
  </si>
  <si>
    <t>776421312</t>
  </si>
  <si>
    <t>Montáž lišt přechodových šroubovaných</t>
  </si>
  <si>
    <t>-1974796211</t>
  </si>
  <si>
    <t>https://podminky.urs.cz/item/CS_URS_2025_01/776421312</t>
  </si>
  <si>
    <t>0,8+0,9</t>
  </si>
  <si>
    <t>57</t>
  </si>
  <si>
    <t>55343120</t>
  </si>
  <si>
    <t>profil přechodový Al vrtaný 30mm stříbro</t>
  </si>
  <si>
    <t>852991859</t>
  </si>
  <si>
    <t>58</t>
  </si>
  <si>
    <t>998776102</t>
  </si>
  <si>
    <t>Přesun hmot pro podlahy povlakové stanovený z hmotnosti přesunovaného materiálu vodorovná dopravní vzdálenost do 50 m základní v objektech výšky přes 6 do 12 m</t>
  </si>
  <si>
    <t>-257779095</t>
  </si>
  <si>
    <t>https://podminky.urs.cz/item/CS_URS_2025_01/998776102</t>
  </si>
  <si>
    <t>59</t>
  </si>
  <si>
    <t>781111011</t>
  </si>
  <si>
    <t>Příprava podkladu před provedením obkladu oprášení (ometení) stěny</t>
  </si>
  <si>
    <t>1242741671</t>
  </si>
  <si>
    <t>https://podminky.urs.cz/item/CS_URS_2025_01/781111011</t>
  </si>
  <si>
    <t>(2*2,0*(5,83+3,17))</t>
  </si>
  <si>
    <t>60</t>
  </si>
  <si>
    <t>781472214</t>
  </si>
  <si>
    <t>Montáž keramických obkladů stěn lepených cementovým flexibilním lepidlem hladkých přes 4 do 6 ks/m2</t>
  </si>
  <si>
    <t>2039557761</t>
  </si>
  <si>
    <t>https://podminky.urs.cz/item/CS_URS_2025_01/781472214</t>
  </si>
  <si>
    <t>61</t>
  </si>
  <si>
    <t>59761717</t>
  </si>
  <si>
    <t>obklad keramický nemrazuvzdorný povrch hladký/matný tl do 10mm přes 4 do 6ks/m2</t>
  </si>
  <si>
    <t>942354319</t>
  </si>
  <si>
    <t>36*1,15 'Přepočtené koeficientem množství</t>
  </si>
  <si>
    <t>62</t>
  </si>
  <si>
    <t>781492211</t>
  </si>
  <si>
    <t>Obklad - dokončující práce montáž profilu lepeného flexibilním cementovým lepidlem rohového</t>
  </si>
  <si>
    <t>1732781112</t>
  </si>
  <si>
    <t>https://podminky.urs.cz/item/CS_URS_2025_01/781492211</t>
  </si>
  <si>
    <t>2,0*4</t>
  </si>
  <si>
    <t>63</t>
  </si>
  <si>
    <t>19416005</t>
  </si>
  <si>
    <t>lišta ukončovací z eloxovaného hliníku 10mm</t>
  </si>
  <si>
    <t>612088682</t>
  </si>
  <si>
    <t>8*1,05 'Přepočtené koeficientem množství</t>
  </si>
  <si>
    <t>64</t>
  </si>
  <si>
    <t>781492251</t>
  </si>
  <si>
    <t>Obklad - dokončující práce montáž profilu lepeného flexibilním cementovým lepidlem ukončovacího</t>
  </si>
  <si>
    <t>1387698545</t>
  </si>
  <si>
    <t>https://podminky.urs.cz/item/CS_URS_2025_01/781492251</t>
  </si>
  <si>
    <t>2*(3,17+5,83)</t>
  </si>
  <si>
    <t>65</t>
  </si>
  <si>
    <t>38133966</t>
  </si>
  <si>
    <t>18*1,05 'Přepočtené koeficientem množství</t>
  </si>
  <si>
    <t>66</t>
  </si>
  <si>
    <t>781495115</t>
  </si>
  <si>
    <t>Obklad - dokončující práce ostatní práce spárování silikonem</t>
  </si>
  <si>
    <t>-408434904</t>
  </si>
  <si>
    <t>https://podminky.urs.cz/item/CS_URS_2025_01/781495115</t>
  </si>
  <si>
    <t>2,0*10</t>
  </si>
  <si>
    <t>67</t>
  </si>
  <si>
    <t>781495211</t>
  </si>
  <si>
    <t>Čištění vnitřních ploch po provedení obkladu stěn chemickými prostředky</t>
  </si>
  <si>
    <t>-892536890</t>
  </si>
  <si>
    <t>https://podminky.urs.cz/item/CS_URS_2025_01/781495211</t>
  </si>
  <si>
    <t>68</t>
  </si>
  <si>
    <t>998781102</t>
  </si>
  <si>
    <t>Přesun hmot pro obklady keramické stanovený z hmotnosti přesunovaného materiálu vodorovná dopravní vzdálenost do 50 m základní v objektech výšky přes 6 do 12 m</t>
  </si>
  <si>
    <t>-95728693</t>
  </si>
  <si>
    <t>https://podminky.urs.cz/item/CS_URS_2025_01/998781102</t>
  </si>
  <si>
    <t>784</t>
  </si>
  <si>
    <t>Dokončovací práce - malby a tapety</t>
  </si>
  <si>
    <t>69</t>
  </si>
  <si>
    <t>784111001</t>
  </si>
  <si>
    <t>Oprášení (ometení) podkladu v místnostech výšky do 3,80 m</t>
  </si>
  <si>
    <t>1526923423</t>
  </si>
  <si>
    <t>https://podminky.urs.cz/item/CS_URS_2025_01/784111001</t>
  </si>
  <si>
    <t>(2*3,0*(5,84+3,17))</t>
  </si>
  <si>
    <t>(3,24+5,84+3,24)*3,0</t>
  </si>
  <si>
    <t>70</t>
  </si>
  <si>
    <t>784121001</t>
  </si>
  <si>
    <t>Oškrabání malby v místnostech výšky do 3,80 m</t>
  </si>
  <si>
    <t>1721894882</t>
  </si>
  <si>
    <t>https://podminky.urs.cz/item/CS_URS_2025_01/784121001</t>
  </si>
  <si>
    <t>71</t>
  </si>
  <si>
    <t>784121011</t>
  </si>
  <si>
    <t>Rozmývání podkladu po oškrabání malby v místnostech výšky do 3,80 m</t>
  </si>
  <si>
    <t>-1985357767</t>
  </si>
  <si>
    <t>https://podminky.urs.cz/item/CS_URS_2025_01/784121011</t>
  </si>
  <si>
    <t>72</t>
  </si>
  <si>
    <t>784211101</t>
  </si>
  <si>
    <t>Malby z malířských směsí oděruvzdorných za mokra dvojnásobné, bílé za mokra oděruvzdorné výborně v místnostech výšky do 3,80 m</t>
  </si>
  <si>
    <t>-1835799978</t>
  </si>
  <si>
    <t>https://podminky.urs.cz/item/CS_URS_2025_01/784211101</t>
  </si>
  <si>
    <t>73</t>
  </si>
  <si>
    <t>784221101</t>
  </si>
  <si>
    <t>Malby z malířských směsí otěruvzdorných za sucha dvojnásobné, bílé za sucha otěruvzdorné dobře v místnostech výšky do 3,80 m</t>
  </si>
  <si>
    <t>80632238</t>
  </si>
  <si>
    <t>https://podminky.urs.cz/item/CS_URS_2025_01/784221101</t>
  </si>
  <si>
    <t>D.1.1.c - Elektroinstalace</t>
  </si>
  <si>
    <t xml:space="preserve">    741 - Elektroinstalace - silnoproud</t>
  </si>
  <si>
    <t xml:space="preserve">    742 - Elektroinstalace - slaboproud</t>
  </si>
  <si>
    <t>612135101</t>
  </si>
  <si>
    <t>Hrubá výplň rýh maltou jakékoli šířky rýhy ve stěnách</t>
  </si>
  <si>
    <t>1581249218</t>
  </si>
  <si>
    <t>https://podminky.urs.cz/item/CS_URS_2025_01/612135101</t>
  </si>
  <si>
    <t xml:space="preserve">"pro elektro"       20,0*0,03</t>
  </si>
  <si>
    <t>974032121</t>
  </si>
  <si>
    <t>Vysekání rýh ve stěnách nebo příčkách z dutých cihel, tvárnic, desek z dutých cihel nebo tvárnic do hl. 30 mm a šířky do 30 mm</t>
  </si>
  <si>
    <t>-905151992</t>
  </si>
  <si>
    <t>https://podminky.urs.cz/item/CS_URS_2025_01/974032121</t>
  </si>
  <si>
    <t>850059618</t>
  </si>
  <si>
    <t>-97218455</t>
  </si>
  <si>
    <t>0,02*10</t>
  </si>
  <si>
    <t>204094173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</si>
  <si>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</si>
  <si>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</si>
  <si>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1878346634</t>
  </si>
  <si>
    <t>https://podminky.urs.cz/item/CS_URS_2025_01/998011002</t>
  </si>
  <si>
    <t>741</t>
  </si>
  <si>
    <t>Elektroinstalace - silnoproud</t>
  </si>
  <si>
    <t>741122015</t>
  </si>
  <si>
    <t>Montáž kabelů měděných bez ukončení uložených pod omítku plných kulatých (např. CYKY), počtu a průřezu žil 3x1,5 mm2</t>
  </si>
  <si>
    <t>1879340987</t>
  </si>
  <si>
    <t>https://podminky.urs.cz/item/CS_URS_2025_01/741122015</t>
  </si>
  <si>
    <t>34111030</t>
  </si>
  <si>
    <t>kabel instalační jádro Cu plné izolace PVC plášť PVC 450/750V (CYKY) 3x1,5mm2</t>
  </si>
  <si>
    <t>-1979524459</t>
  </si>
  <si>
    <t>13,0434782608696*1,15 'Přepočtené koeficientem množství</t>
  </si>
  <si>
    <t>741122016</t>
  </si>
  <si>
    <t>Montáž kabelů měděných bez ukončení uložených pod omítku plných kulatých (např. CYKY), počtu a průřezu žil 3x2,5 až 6 mm2</t>
  </si>
  <si>
    <t>-2063955396</t>
  </si>
  <si>
    <t>https://podminky.urs.cz/item/CS_URS_2025_01/741122016</t>
  </si>
  <si>
    <t xml:space="preserve">"Pro zásuvky"  20,0</t>
  </si>
  <si>
    <t>34111036</t>
  </si>
  <si>
    <t>kabel instalační jádro Cu plné izolace PVC plášť PVC 450/750V (CYKY) 3x2,5mm2</t>
  </si>
  <si>
    <t>-1355841437</t>
  </si>
  <si>
    <t xml:space="preserve">"Pro zásuvky"  20</t>
  </si>
  <si>
    <t>20*1,15 'Přepočtené koeficientem množství</t>
  </si>
  <si>
    <t>741310001</t>
  </si>
  <si>
    <t>Montáž spínačů jedno nebo dvoupólových nástěnných se zapojením vodičů, pro prostředí normální spínačů, řazení 1-jednopólových</t>
  </si>
  <si>
    <t>329777829</t>
  </si>
  <si>
    <t>https://podminky.urs.cz/item/CS_URS_2025_01/741310001</t>
  </si>
  <si>
    <t>34535001</t>
  </si>
  <si>
    <t>spínač kompletní, zapuštěný, dvojpólový, řazení 2, šroubové svorky</t>
  </si>
  <si>
    <t>1619073351</t>
  </si>
  <si>
    <t>741313004</t>
  </si>
  <si>
    <t>Montáž zásuvek domovních se zapojením vodičů bezšroubové připojení polozapuštěných nebo zapuštěných 10/16 A, provedení 2x (2P + PE) dvojnásobná</t>
  </si>
  <si>
    <t>539927960</t>
  </si>
  <si>
    <t>https://podminky.urs.cz/item/CS_URS_2025_01/741313004</t>
  </si>
  <si>
    <t xml:space="preserve">"zásuvky"   6</t>
  </si>
  <si>
    <t>34555242</t>
  </si>
  <si>
    <t>zásuvka zapuštěná dvojnásobná, šikmá, s clonkami, bezšroubové svorky</t>
  </si>
  <si>
    <t>-200714117</t>
  </si>
  <si>
    <t>34539060</t>
  </si>
  <si>
    <t>rámeček dvojnásobný</t>
  </si>
  <si>
    <t>1083010090</t>
  </si>
  <si>
    <t xml:space="preserve">"zásuvky"  3</t>
  </si>
  <si>
    <t>741372112</t>
  </si>
  <si>
    <t>Montáž svítidel s integrovaným zdrojem LED se zapojením vodičů interiérových vestavných stropních panelových hranatých nebo kruhových, plochy přes 0,09 do 0,36 m2</t>
  </si>
  <si>
    <t>1820274709</t>
  </si>
  <si>
    <t>https://podminky.urs.cz/item/CS_URS_2025_01/741372112</t>
  </si>
  <si>
    <t>34825011</t>
  </si>
  <si>
    <t>svítidlo vestavné stropní panelové čtvercové/obdélníkové 0,09-0,36m2 2200-5000lm</t>
  </si>
  <si>
    <t>808260710</t>
  </si>
  <si>
    <t>741813001</t>
  </si>
  <si>
    <t>Zkoušky a prohlídky elektrických přístrojů měření impedance nulové smyčky okruhu vedení jednofázového 220 V</t>
  </si>
  <si>
    <t>-847178701</t>
  </si>
  <si>
    <t>https://podminky.urs.cz/item/CS_URS_2025_01/741813001</t>
  </si>
  <si>
    <t>998741102</t>
  </si>
  <si>
    <t>Přesun hmot pro silnoproud stanovený z hmotnosti přesunovaného materiálu vodorovná dopravní vzdálenost do 50 m základní v objektech výšky přes 6 do 12 m</t>
  </si>
  <si>
    <t>387602194</t>
  </si>
  <si>
    <t>https://podminky.urs.cz/item/CS_URS_2025_01/998741102</t>
  </si>
  <si>
    <t>742</t>
  </si>
  <si>
    <t>Elektroinstalace - slaboproud</t>
  </si>
  <si>
    <t>742124001</t>
  </si>
  <si>
    <t>Montáž kabelů datových FTP, UTP, STP pro vnitřní rozvody do žlabu nebo lišty</t>
  </si>
  <si>
    <t>-1741423946</t>
  </si>
  <si>
    <t>https://podminky.urs.cz/item/CS_URS_2025_01/742124001</t>
  </si>
  <si>
    <t>34121263</t>
  </si>
  <si>
    <t>kabel datový jádro Cu plné plášť PVC (U/UTP) kategorie 6</t>
  </si>
  <si>
    <t>-998931026</t>
  </si>
  <si>
    <t>4,16666666666667*1,2 'Přepočtené koeficientem množství</t>
  </si>
  <si>
    <t>99 - Vedlejší a ostatní náklady</t>
  </si>
  <si>
    <t>VRN - Vedlejší rozpočtové náklady</t>
  </si>
  <si>
    <t xml:space="preserve">    VRN3 - Zařízení staveniště</t>
  </si>
  <si>
    <t xml:space="preserve">    VRN7 - Územní a provozní vlivy</t>
  </si>
  <si>
    <t>VRN</t>
  </si>
  <si>
    <t>Vedlejší rozpočtové náklady</t>
  </si>
  <si>
    <t>VRN3</t>
  </si>
  <si>
    <t>Zařízení staveniště</t>
  </si>
  <si>
    <t>03030</t>
  </si>
  <si>
    <t xml:space="preserve">Zařízení staveniště </t>
  </si>
  <si>
    <t>2,8%</t>
  </si>
  <si>
    <t>1024</t>
  </si>
  <si>
    <t>-1773789807</t>
  </si>
  <si>
    <t>P</t>
  </si>
  <si>
    <t>Poznámka k položce:_x000d_
energie, značení, zajištění staveniště - SDK předstěny, protihluk. opatření apod. včetně likvidace po skončení stavby</t>
  </si>
  <si>
    <t>VRN7</t>
  </si>
  <si>
    <t>Územní a provozní vlivy</t>
  </si>
  <si>
    <t>000010</t>
  </si>
  <si>
    <t>1,5%</t>
  </si>
  <si>
    <t>-833895601</t>
  </si>
  <si>
    <t>SEZNAM FIGUR</t>
  </si>
  <si>
    <t>Výměra</t>
  </si>
  <si>
    <t>D.1/ D.1.1a</t>
  </si>
  <si>
    <t>VV0001</t>
  </si>
  <si>
    <t>Nový výkaz (1)</t>
  </si>
  <si>
    <t>41,020</t>
  </si>
  <si>
    <t>VV0002</t>
  </si>
  <si>
    <t>Nový výkaz (2)</t>
  </si>
  <si>
    <t>VV0003</t>
  </si>
  <si>
    <t>Nový výkaz (3)</t>
  </si>
  <si>
    <t>VV0004</t>
  </si>
  <si>
    <t>Nový výkaz (4)</t>
  </si>
  <si>
    <t>2,000</t>
  </si>
  <si>
    <t>VV0005</t>
  </si>
  <si>
    <t>Nový výkaz (5)</t>
  </si>
  <si>
    <t>VV0006</t>
  </si>
  <si>
    <t>Nový výkaz (6)</t>
  </si>
  <si>
    <t>VV0007</t>
  </si>
  <si>
    <t>Nový výkaz (7)</t>
  </si>
  <si>
    <t>VV0008</t>
  </si>
  <si>
    <t>Nový výkaz (8)</t>
  </si>
  <si>
    <t>36,800</t>
  </si>
  <si>
    <t>VV0009</t>
  </si>
  <si>
    <t>Nový výkaz (9)</t>
  </si>
  <si>
    <t>8,768</t>
  </si>
  <si>
    <t>D.1/ D.1.1.b</t>
  </si>
  <si>
    <t>Použití figury:</t>
  </si>
  <si>
    <t>Ometení (oprášení) stěny při přípravě podkladu</t>
  </si>
  <si>
    <t>Vápenný štuk vnitřních stěn tloušťky do 3 mm</t>
  </si>
  <si>
    <t>Montáž obkladů keramických hladkých lepených cementovým flexibilním lepidlem přes 4 do 6 ks/m2</t>
  </si>
  <si>
    <t>Čištění vnitřních ploch stěn po provedení obkladu chemickými prostředky</t>
  </si>
  <si>
    <t>Oprášení (ometení ) podkladu v místnostech v do 3,80 m</t>
  </si>
  <si>
    <t>Oškrabání malby v místnostech v do 3,80 m</t>
  </si>
  <si>
    <t>Rozmývání podkladu po oškrabání malby v místnostech v do 3,80 m</t>
  </si>
  <si>
    <t>Dvojnásobné bílé malby ze směsí za mokra výborně oděruvzdorných v místnostech v do 3,80 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</si>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</sst>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7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bmp" /><Relationship Id="rId2" Type="http://schemas.openxmlformats.org/officeDocument/2006/relationships/image" Target="../media/image13.bmp" /><Relationship Id="rId3" Type="http://schemas.openxmlformats.org/officeDocument/2006/relationships/image" Target="../media/image14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bmp" /><Relationship Id="rId2" Type="http://schemas.openxmlformats.org/officeDocument/2006/relationships/image" Target="../media/image17.bmp" /><Relationship Id="rId3" Type="http://schemas.openxmlformats.org/officeDocument/2006/relationships/image" Target="../media/image18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80</xdr:row>
      <xdr:rowOff>0</xdr:rowOff>
    </xdr:from>
    <xdr:to>
      <xdr:col>9</xdr:col>
      <xdr:colOff>1215390</xdr:colOff>
      <xdr:row>80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86</xdr:row>
      <xdr:rowOff>0</xdr:rowOff>
    </xdr:from>
    <xdr:to>
      <xdr:col>9</xdr:col>
      <xdr:colOff>1215390</xdr:colOff>
      <xdr:row>86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77</xdr:row>
      <xdr:rowOff>0</xdr:rowOff>
    </xdr:from>
    <xdr:to>
      <xdr:col>9</xdr:col>
      <xdr:colOff>1215390</xdr:colOff>
      <xdr:row>77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68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9101111" TargetMode="External" /><Relationship Id="rId2" Type="http://schemas.openxmlformats.org/officeDocument/2006/relationships/hyperlink" Target="https://podminky.urs.cz/item/CS_URS_2025_01/962086111" TargetMode="External" /><Relationship Id="rId3" Type="http://schemas.openxmlformats.org/officeDocument/2006/relationships/hyperlink" Target="https://podminky.urs.cz/item/CS_URS_2025_01/968072455" TargetMode="External" /><Relationship Id="rId4" Type="http://schemas.openxmlformats.org/officeDocument/2006/relationships/hyperlink" Target="https://podminky.urs.cz/item/CS_URS_2025_01/997013211" TargetMode="External" /><Relationship Id="rId5" Type="http://schemas.openxmlformats.org/officeDocument/2006/relationships/hyperlink" Target="https://podminky.urs.cz/item/CS_URS_2025_01/997013501" TargetMode="External" /><Relationship Id="rId6" Type="http://schemas.openxmlformats.org/officeDocument/2006/relationships/hyperlink" Target="https://podminky.urs.cz/item/CS_URS_2025_01/997013509" TargetMode="External" /><Relationship Id="rId7" Type="http://schemas.openxmlformats.org/officeDocument/2006/relationships/hyperlink" Target="https://podminky.urs.cz/item/CS_URS_2025_01/997013631" TargetMode="External" /><Relationship Id="rId8" Type="http://schemas.openxmlformats.org/officeDocument/2006/relationships/hyperlink" Target="https://podminky.urs.cz/item/CS_URS_2025_01/721220801" TargetMode="External" /><Relationship Id="rId9" Type="http://schemas.openxmlformats.org/officeDocument/2006/relationships/hyperlink" Target="https://podminky.urs.cz/item/CS_URS_2025_01/725210821" TargetMode="External" /><Relationship Id="rId10" Type="http://schemas.openxmlformats.org/officeDocument/2006/relationships/hyperlink" Target="https://podminky.urs.cz/item/CS_URS_2025_01/725110811" TargetMode="External" /><Relationship Id="rId11" Type="http://schemas.openxmlformats.org/officeDocument/2006/relationships/hyperlink" Target="https://podminky.urs.cz/item/CS_URS_2025_01/725820801" TargetMode="External" /><Relationship Id="rId12" Type="http://schemas.openxmlformats.org/officeDocument/2006/relationships/hyperlink" Target="https://podminky.urs.cz/item/CS_URS_2025_01/735121810" TargetMode="External" /><Relationship Id="rId13" Type="http://schemas.openxmlformats.org/officeDocument/2006/relationships/hyperlink" Target="https://podminky.urs.cz/item/CS_URS_2025_01/766691914" TargetMode="External" /><Relationship Id="rId14" Type="http://schemas.openxmlformats.org/officeDocument/2006/relationships/hyperlink" Target="https://podminky.urs.cz/item/CS_URS_2025_01/767581802" TargetMode="External" /><Relationship Id="rId15" Type="http://schemas.openxmlformats.org/officeDocument/2006/relationships/hyperlink" Target="https://podminky.urs.cz/item/CS_URS_2025_01/767584801" TargetMode="External" /><Relationship Id="rId16" Type="http://schemas.openxmlformats.org/officeDocument/2006/relationships/hyperlink" Target="https://podminky.urs.cz/item/CS_URS_2025_01/767584811" TargetMode="External" /><Relationship Id="rId17" Type="http://schemas.openxmlformats.org/officeDocument/2006/relationships/hyperlink" Target="https://podminky.urs.cz/item/CS_URS_2025_01/771473810" TargetMode="External" /><Relationship Id="rId18" Type="http://schemas.openxmlformats.org/officeDocument/2006/relationships/hyperlink" Target="https://podminky.urs.cz/item/CS_URS_2025_01/771573810" TargetMode="External" /><Relationship Id="rId19" Type="http://schemas.openxmlformats.org/officeDocument/2006/relationships/hyperlink" Target="https://podminky.urs.cz/item/CS_URS_2025_01/781473810" TargetMode="External" /><Relationship Id="rId2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0271045" TargetMode="External" /><Relationship Id="rId2" Type="http://schemas.openxmlformats.org/officeDocument/2006/relationships/hyperlink" Target="https://podminky.urs.cz/item/CS_URS_2025_01/612142001" TargetMode="External" /><Relationship Id="rId3" Type="http://schemas.openxmlformats.org/officeDocument/2006/relationships/hyperlink" Target="https://podminky.urs.cz/item/CS_URS_2025_01/612311131" TargetMode="External" /><Relationship Id="rId4" Type="http://schemas.openxmlformats.org/officeDocument/2006/relationships/hyperlink" Target="https://podminky.urs.cz/item/CS_URS_2025_01/952901111" TargetMode="External" /><Relationship Id="rId5" Type="http://schemas.openxmlformats.org/officeDocument/2006/relationships/hyperlink" Target="https://podminky.urs.cz/item/CS_URS_2025_01/997013501" TargetMode="External" /><Relationship Id="rId6" Type="http://schemas.openxmlformats.org/officeDocument/2006/relationships/hyperlink" Target="https://podminky.urs.cz/item/CS_URS_2025_01/997013509" TargetMode="External" /><Relationship Id="rId7" Type="http://schemas.openxmlformats.org/officeDocument/2006/relationships/hyperlink" Target="https://podminky.urs.cz/item/CS_URS_2025_01/998011001" TargetMode="External" /><Relationship Id="rId8" Type="http://schemas.openxmlformats.org/officeDocument/2006/relationships/hyperlink" Target="https://podminky.urs.cz/item/CS_URS_2025_01/721174043" TargetMode="External" /><Relationship Id="rId9" Type="http://schemas.openxmlformats.org/officeDocument/2006/relationships/hyperlink" Target="https://podminky.urs.cz/item/CS_URS_2025_01/721194105" TargetMode="External" /><Relationship Id="rId10" Type="http://schemas.openxmlformats.org/officeDocument/2006/relationships/hyperlink" Target="https://podminky.urs.cz/item/CS_URS_2025_01/721290111" TargetMode="External" /><Relationship Id="rId11" Type="http://schemas.openxmlformats.org/officeDocument/2006/relationships/hyperlink" Target="https://podminky.urs.cz/item/CS_URS_2025_01/998721121" TargetMode="External" /><Relationship Id="rId12" Type="http://schemas.openxmlformats.org/officeDocument/2006/relationships/hyperlink" Target="https://podminky.urs.cz/item/CS_URS_2025_01/722174022" TargetMode="External" /><Relationship Id="rId13" Type="http://schemas.openxmlformats.org/officeDocument/2006/relationships/hyperlink" Target="https://podminky.urs.cz/item/CS_URS_2025_01/722179191" TargetMode="External" /><Relationship Id="rId14" Type="http://schemas.openxmlformats.org/officeDocument/2006/relationships/hyperlink" Target="https://podminky.urs.cz/item/CS_URS_2025_01/722181221" TargetMode="External" /><Relationship Id="rId15" Type="http://schemas.openxmlformats.org/officeDocument/2006/relationships/hyperlink" Target="https://podminky.urs.cz/item/CS_URS_2025_01/722190401" TargetMode="External" /><Relationship Id="rId16" Type="http://schemas.openxmlformats.org/officeDocument/2006/relationships/hyperlink" Target="https://podminky.urs.cz/item/CS_URS_2025_01/722220152" TargetMode="External" /><Relationship Id="rId17" Type="http://schemas.openxmlformats.org/officeDocument/2006/relationships/hyperlink" Target="https://podminky.urs.cz/item/CS_URS_2025_01/722290234" TargetMode="External" /><Relationship Id="rId18" Type="http://schemas.openxmlformats.org/officeDocument/2006/relationships/hyperlink" Target="https://podminky.urs.cz/item/CS_URS_2025_01/722290246" TargetMode="External" /><Relationship Id="rId19" Type="http://schemas.openxmlformats.org/officeDocument/2006/relationships/hyperlink" Target="https://podminky.urs.cz/item/CS_URS_2025_01/998722121" TargetMode="External" /><Relationship Id="rId20" Type="http://schemas.openxmlformats.org/officeDocument/2006/relationships/hyperlink" Target="https://podminky.urs.cz/item/CS_URS_2025_01/734221532" TargetMode="External" /><Relationship Id="rId21" Type="http://schemas.openxmlformats.org/officeDocument/2006/relationships/hyperlink" Target="https://podminky.urs.cz/item/CS_URS_2025_01/998734101" TargetMode="External" /><Relationship Id="rId22" Type="http://schemas.openxmlformats.org/officeDocument/2006/relationships/hyperlink" Target="https://podminky.urs.cz/item/CS_URS_2025_01/735151381" TargetMode="External" /><Relationship Id="rId23" Type="http://schemas.openxmlformats.org/officeDocument/2006/relationships/hyperlink" Target="https://podminky.urs.cz/item/CS_URS_2025_01/998735101" TargetMode="External" /><Relationship Id="rId24" Type="http://schemas.openxmlformats.org/officeDocument/2006/relationships/hyperlink" Target="https://podminky.urs.cz/item/CS_URS_2025_01/763121411" TargetMode="External" /><Relationship Id="rId25" Type="http://schemas.openxmlformats.org/officeDocument/2006/relationships/hyperlink" Target="https://podminky.urs.cz/item/CS_URS_2025_01/763121714" TargetMode="External" /><Relationship Id="rId26" Type="http://schemas.openxmlformats.org/officeDocument/2006/relationships/hyperlink" Target="https://podminky.urs.cz/item/CS_URS_2025_01/763431001" TargetMode="External" /><Relationship Id="rId27" Type="http://schemas.openxmlformats.org/officeDocument/2006/relationships/hyperlink" Target="https://podminky.urs.cz/item/CS_URS_2025_01/998763301" TargetMode="External" /><Relationship Id="rId28" Type="http://schemas.openxmlformats.org/officeDocument/2006/relationships/hyperlink" Target="https://podminky.urs.cz/item/CS_URS_2024_01/766660001" TargetMode="External" /><Relationship Id="rId29" Type="http://schemas.openxmlformats.org/officeDocument/2006/relationships/hyperlink" Target="https://podminky.urs.cz/item/CS_URS_2025_01/766660002" TargetMode="External" /><Relationship Id="rId30" Type="http://schemas.openxmlformats.org/officeDocument/2006/relationships/hyperlink" Target="https://podminky.urs.cz/item/CS_URS_2025_01/766660728" TargetMode="External" /><Relationship Id="rId31" Type="http://schemas.openxmlformats.org/officeDocument/2006/relationships/hyperlink" Target="https://podminky.urs.cz/item/CS_URS_2025_01/766660729" TargetMode="External" /><Relationship Id="rId32" Type="http://schemas.openxmlformats.org/officeDocument/2006/relationships/hyperlink" Target="https://podminky.urs.cz/item/CS_URS_2025_01/998766102" TargetMode="External" /><Relationship Id="rId33" Type="http://schemas.openxmlformats.org/officeDocument/2006/relationships/hyperlink" Target="https://podminky.urs.cz/item/CS_URS_2025_01/776111111" TargetMode="External" /><Relationship Id="rId34" Type="http://schemas.openxmlformats.org/officeDocument/2006/relationships/hyperlink" Target="https://podminky.urs.cz/item/CS_URS_2025_01/776111311" TargetMode="External" /><Relationship Id="rId35" Type="http://schemas.openxmlformats.org/officeDocument/2006/relationships/hyperlink" Target="https://podminky.urs.cz/item/CS_URS_2025_01/776121321" TargetMode="External" /><Relationship Id="rId36" Type="http://schemas.openxmlformats.org/officeDocument/2006/relationships/hyperlink" Target="https://podminky.urs.cz/item/CS_URS_2025_01/776141112" TargetMode="External" /><Relationship Id="rId37" Type="http://schemas.openxmlformats.org/officeDocument/2006/relationships/hyperlink" Target="https://podminky.urs.cz/item/CS_URS_2025_01/776221111" TargetMode="External" /><Relationship Id="rId38" Type="http://schemas.openxmlformats.org/officeDocument/2006/relationships/hyperlink" Target="https://podminky.urs.cz/item/CS_URS_2025_01/776223111" TargetMode="External" /><Relationship Id="rId39" Type="http://schemas.openxmlformats.org/officeDocument/2006/relationships/hyperlink" Target="https://podminky.urs.cz/item/CS_URS_2024_01/776411212" TargetMode="External" /><Relationship Id="rId40" Type="http://schemas.openxmlformats.org/officeDocument/2006/relationships/hyperlink" Target="https://podminky.urs.cz/item/CS_URS_2024_01/776411213" TargetMode="External" /><Relationship Id="rId41" Type="http://schemas.openxmlformats.org/officeDocument/2006/relationships/hyperlink" Target="https://podminky.urs.cz/item/CS_URS_2024_01/776411214" TargetMode="External" /><Relationship Id="rId42" Type="http://schemas.openxmlformats.org/officeDocument/2006/relationships/hyperlink" Target="https://podminky.urs.cz/item/CS_URS_2025_01/776421312" TargetMode="External" /><Relationship Id="rId43" Type="http://schemas.openxmlformats.org/officeDocument/2006/relationships/hyperlink" Target="https://podminky.urs.cz/item/CS_URS_2025_01/998776102" TargetMode="External" /><Relationship Id="rId44" Type="http://schemas.openxmlformats.org/officeDocument/2006/relationships/hyperlink" Target="https://podminky.urs.cz/item/CS_URS_2025_01/781111011" TargetMode="External" /><Relationship Id="rId45" Type="http://schemas.openxmlformats.org/officeDocument/2006/relationships/hyperlink" Target="https://podminky.urs.cz/item/CS_URS_2025_01/781472214" TargetMode="External" /><Relationship Id="rId46" Type="http://schemas.openxmlformats.org/officeDocument/2006/relationships/hyperlink" Target="https://podminky.urs.cz/item/CS_URS_2025_01/781492211" TargetMode="External" /><Relationship Id="rId47" Type="http://schemas.openxmlformats.org/officeDocument/2006/relationships/hyperlink" Target="https://podminky.urs.cz/item/CS_URS_2025_01/781492251" TargetMode="External" /><Relationship Id="rId48" Type="http://schemas.openxmlformats.org/officeDocument/2006/relationships/hyperlink" Target="https://podminky.urs.cz/item/CS_URS_2025_01/781495115" TargetMode="External" /><Relationship Id="rId49" Type="http://schemas.openxmlformats.org/officeDocument/2006/relationships/hyperlink" Target="https://podminky.urs.cz/item/CS_URS_2025_01/781495211" TargetMode="External" /><Relationship Id="rId50" Type="http://schemas.openxmlformats.org/officeDocument/2006/relationships/hyperlink" Target="https://podminky.urs.cz/item/CS_URS_2025_01/998781102" TargetMode="External" /><Relationship Id="rId51" Type="http://schemas.openxmlformats.org/officeDocument/2006/relationships/hyperlink" Target="https://podminky.urs.cz/item/CS_URS_2025_01/784111001" TargetMode="External" /><Relationship Id="rId52" Type="http://schemas.openxmlformats.org/officeDocument/2006/relationships/hyperlink" Target="https://podminky.urs.cz/item/CS_URS_2025_01/784121001" TargetMode="External" /><Relationship Id="rId53" Type="http://schemas.openxmlformats.org/officeDocument/2006/relationships/hyperlink" Target="https://podminky.urs.cz/item/CS_URS_2025_01/784121011" TargetMode="External" /><Relationship Id="rId54" Type="http://schemas.openxmlformats.org/officeDocument/2006/relationships/hyperlink" Target="https://podminky.urs.cz/item/CS_URS_2025_01/784211101" TargetMode="External" /><Relationship Id="rId55" Type="http://schemas.openxmlformats.org/officeDocument/2006/relationships/hyperlink" Target="https://podminky.urs.cz/item/CS_URS_2025_01/784221101" TargetMode="External" /><Relationship Id="rId5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2135101" TargetMode="External" /><Relationship Id="rId2" Type="http://schemas.openxmlformats.org/officeDocument/2006/relationships/hyperlink" Target="https://podminky.urs.cz/item/CS_URS_2025_01/974032121" TargetMode="External" /><Relationship Id="rId3" Type="http://schemas.openxmlformats.org/officeDocument/2006/relationships/hyperlink" Target="https://podminky.urs.cz/item/CS_URS_2025_01/997013501" TargetMode="External" /><Relationship Id="rId4" Type="http://schemas.openxmlformats.org/officeDocument/2006/relationships/hyperlink" Target="https://podminky.urs.cz/item/CS_URS_2025_01/997013509" TargetMode="External" /><Relationship Id="rId5" Type="http://schemas.openxmlformats.org/officeDocument/2006/relationships/hyperlink" Target="https://podminky.urs.cz/item/CS_URS_2025_01/997013631" TargetMode="External" /><Relationship Id="rId6" Type="http://schemas.openxmlformats.org/officeDocument/2006/relationships/hyperlink" Target="https://podminky.urs.cz/item/CS_URS_2025_01/998011002" TargetMode="External" /><Relationship Id="rId7" Type="http://schemas.openxmlformats.org/officeDocument/2006/relationships/hyperlink" Target="https://podminky.urs.cz/item/CS_URS_2025_01/741122015" TargetMode="External" /><Relationship Id="rId8" Type="http://schemas.openxmlformats.org/officeDocument/2006/relationships/hyperlink" Target="https://podminky.urs.cz/item/CS_URS_2025_01/741122016" TargetMode="External" /><Relationship Id="rId9" Type="http://schemas.openxmlformats.org/officeDocument/2006/relationships/hyperlink" Target="https://podminky.urs.cz/item/CS_URS_2025_01/741310001" TargetMode="External" /><Relationship Id="rId10" Type="http://schemas.openxmlformats.org/officeDocument/2006/relationships/hyperlink" Target="https://podminky.urs.cz/item/CS_URS_2025_01/741313004" TargetMode="External" /><Relationship Id="rId11" Type="http://schemas.openxmlformats.org/officeDocument/2006/relationships/hyperlink" Target="https://podminky.urs.cz/item/CS_URS_2025_01/741372112" TargetMode="External" /><Relationship Id="rId12" Type="http://schemas.openxmlformats.org/officeDocument/2006/relationships/hyperlink" Target="https://podminky.urs.cz/item/CS_URS_2025_01/741813001" TargetMode="External" /><Relationship Id="rId13" Type="http://schemas.openxmlformats.org/officeDocument/2006/relationships/hyperlink" Target="https://podminky.urs.cz/item/CS_URS_2025_01/998741102" TargetMode="External" /><Relationship Id="rId14" Type="http://schemas.openxmlformats.org/officeDocument/2006/relationships/hyperlink" Target="https://podminky.urs.cz/item/CS_URS_2025_01/742124001" TargetMode="External" /><Relationship Id="rId1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2025_05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Budova D1 - úprava ambulance ORL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Masarykova nemocnice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12. 2. 2025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Krajská zdravotní a.s.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>Milan Křehla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ROUND(AG55+AG59,2)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ROUND(AS55+AS59,2)</f>
        <v>0</v>
      </c>
      <c r="AT54" s="107">
        <f>ROUND(SUM(AV54:AW54),2)</f>
        <v>0</v>
      </c>
      <c r="AU54" s="108">
        <f>ROUND(AU55+AU59,5)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ROUND(AZ55+AZ59,2)</f>
        <v>0</v>
      </c>
      <c r="BA54" s="107">
        <f>ROUND(BA55+BA59,2)</f>
        <v>0</v>
      </c>
      <c r="BB54" s="107">
        <f>ROUND(BB55+BB59,2)</f>
        <v>0</v>
      </c>
      <c r="BC54" s="107">
        <f>ROUND(BC55+BC59,2)</f>
        <v>0</v>
      </c>
      <c r="BD54" s="109">
        <f>ROUND(BD55+BD59,2)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16.5" customHeight="1">
      <c r="A55" s="7"/>
      <c r="B55" s="112"/>
      <c r="C55" s="113"/>
      <c r="D55" s="114" t="s">
        <v>78</v>
      </c>
      <c r="E55" s="114"/>
      <c r="F55" s="114"/>
      <c r="G55" s="114"/>
      <c r="H55" s="114"/>
      <c r="I55" s="115"/>
      <c r="J55" s="114" t="s">
        <v>79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ROUND(SUM(AG56:AG58),2)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80</v>
      </c>
      <c r="AR55" s="119"/>
      <c r="AS55" s="120">
        <f>ROUND(SUM(AS56:AS58),2)</f>
        <v>0</v>
      </c>
      <c r="AT55" s="121">
        <f>ROUND(SUM(AV55:AW55),2)</f>
        <v>0</v>
      </c>
      <c r="AU55" s="122">
        <f>ROUND(SUM(AU56:AU58),5)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ROUND(SUM(AZ56:AZ58),2)</f>
        <v>0</v>
      </c>
      <c r="BA55" s="121">
        <f>ROUND(SUM(BA56:BA58),2)</f>
        <v>0</v>
      </c>
      <c r="BB55" s="121">
        <f>ROUND(SUM(BB56:BB58),2)</f>
        <v>0</v>
      </c>
      <c r="BC55" s="121">
        <f>ROUND(SUM(BC56:BC58),2)</f>
        <v>0</v>
      </c>
      <c r="BD55" s="123">
        <f>ROUND(SUM(BD56:BD58),2)</f>
        <v>0</v>
      </c>
      <c r="BE55" s="7"/>
      <c r="BS55" s="124" t="s">
        <v>73</v>
      </c>
      <c r="BT55" s="124" t="s">
        <v>81</v>
      </c>
      <c r="BU55" s="124" t="s">
        <v>75</v>
      </c>
      <c r="BV55" s="124" t="s">
        <v>76</v>
      </c>
      <c r="BW55" s="124" t="s">
        <v>82</v>
      </c>
      <c r="BX55" s="124" t="s">
        <v>5</v>
      </c>
      <c r="CL55" s="124" t="s">
        <v>19</v>
      </c>
      <c r="CM55" s="124" t="s">
        <v>83</v>
      </c>
    </row>
    <row r="56" s="4" customFormat="1" ht="23.25" customHeight="1">
      <c r="A56" s="125" t="s">
        <v>84</v>
      </c>
      <c r="B56" s="64"/>
      <c r="C56" s="126"/>
      <c r="D56" s="126"/>
      <c r="E56" s="127" t="s">
        <v>85</v>
      </c>
      <c r="F56" s="127"/>
      <c r="G56" s="127"/>
      <c r="H56" s="127"/>
      <c r="I56" s="127"/>
      <c r="J56" s="126"/>
      <c r="K56" s="127" t="s">
        <v>86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'D.1.1a - Architektonicko-...'!J32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87</v>
      </c>
      <c r="AR56" s="66"/>
      <c r="AS56" s="130">
        <v>0</v>
      </c>
      <c r="AT56" s="131">
        <f>ROUND(SUM(AV56:AW56),2)</f>
        <v>0</v>
      </c>
      <c r="AU56" s="132">
        <f>'D.1.1a - Architektonicko-...'!P96</f>
        <v>0</v>
      </c>
      <c r="AV56" s="131">
        <f>'D.1.1a - Architektonicko-...'!J35</f>
        <v>0</v>
      </c>
      <c r="AW56" s="131">
        <f>'D.1.1a - Architektonicko-...'!J36</f>
        <v>0</v>
      </c>
      <c r="AX56" s="131">
        <f>'D.1.1a - Architektonicko-...'!J37</f>
        <v>0</v>
      </c>
      <c r="AY56" s="131">
        <f>'D.1.1a - Architektonicko-...'!J38</f>
        <v>0</v>
      </c>
      <c r="AZ56" s="131">
        <f>'D.1.1a - Architektonicko-...'!F35</f>
        <v>0</v>
      </c>
      <c r="BA56" s="131">
        <f>'D.1.1a - Architektonicko-...'!F36</f>
        <v>0</v>
      </c>
      <c r="BB56" s="131">
        <f>'D.1.1a - Architektonicko-...'!F37</f>
        <v>0</v>
      </c>
      <c r="BC56" s="131">
        <f>'D.1.1a - Architektonicko-...'!F38</f>
        <v>0</v>
      </c>
      <c r="BD56" s="133">
        <f>'D.1.1a - Architektonicko-...'!F39</f>
        <v>0</v>
      </c>
      <c r="BE56" s="4"/>
      <c r="BT56" s="134" t="s">
        <v>83</v>
      </c>
      <c r="BV56" s="134" t="s">
        <v>76</v>
      </c>
      <c r="BW56" s="134" t="s">
        <v>88</v>
      </c>
      <c r="BX56" s="134" t="s">
        <v>82</v>
      </c>
      <c r="CL56" s="134" t="s">
        <v>19</v>
      </c>
    </row>
    <row r="57" s="4" customFormat="1" ht="23.25" customHeight="1">
      <c r="A57" s="125" t="s">
        <v>84</v>
      </c>
      <c r="B57" s="64"/>
      <c r="C57" s="126"/>
      <c r="D57" s="126"/>
      <c r="E57" s="127" t="s">
        <v>89</v>
      </c>
      <c r="F57" s="127"/>
      <c r="G57" s="127"/>
      <c r="H57" s="127"/>
      <c r="I57" s="127"/>
      <c r="J57" s="126"/>
      <c r="K57" s="127" t="s">
        <v>90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'D.1.1.b - Architektonicko...'!J32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87</v>
      </c>
      <c r="AR57" s="66"/>
      <c r="AS57" s="130">
        <v>0</v>
      </c>
      <c r="AT57" s="131">
        <f>ROUND(SUM(AV57:AW57),2)</f>
        <v>0</v>
      </c>
      <c r="AU57" s="132">
        <f>'D.1.1.b - Architektonicko...'!P102</f>
        <v>0</v>
      </c>
      <c r="AV57" s="131">
        <f>'D.1.1.b - Architektonicko...'!J35</f>
        <v>0</v>
      </c>
      <c r="AW57" s="131">
        <f>'D.1.1.b - Architektonicko...'!J36</f>
        <v>0</v>
      </c>
      <c r="AX57" s="131">
        <f>'D.1.1.b - Architektonicko...'!J37</f>
        <v>0</v>
      </c>
      <c r="AY57" s="131">
        <f>'D.1.1.b - Architektonicko...'!J38</f>
        <v>0</v>
      </c>
      <c r="AZ57" s="131">
        <f>'D.1.1.b - Architektonicko...'!F35</f>
        <v>0</v>
      </c>
      <c r="BA57" s="131">
        <f>'D.1.1.b - Architektonicko...'!F36</f>
        <v>0</v>
      </c>
      <c r="BB57" s="131">
        <f>'D.1.1.b - Architektonicko...'!F37</f>
        <v>0</v>
      </c>
      <c r="BC57" s="131">
        <f>'D.1.1.b - Architektonicko...'!F38</f>
        <v>0</v>
      </c>
      <c r="BD57" s="133">
        <f>'D.1.1.b - Architektonicko...'!F39</f>
        <v>0</v>
      </c>
      <c r="BE57" s="4"/>
      <c r="BT57" s="134" t="s">
        <v>83</v>
      </c>
      <c r="BV57" s="134" t="s">
        <v>76</v>
      </c>
      <c r="BW57" s="134" t="s">
        <v>91</v>
      </c>
      <c r="BX57" s="134" t="s">
        <v>82</v>
      </c>
      <c r="CL57" s="134" t="s">
        <v>19</v>
      </c>
    </row>
    <row r="58" s="4" customFormat="1" ht="16.5" customHeight="1">
      <c r="A58" s="125" t="s">
        <v>84</v>
      </c>
      <c r="B58" s="64"/>
      <c r="C58" s="126"/>
      <c r="D58" s="126"/>
      <c r="E58" s="127" t="s">
        <v>92</v>
      </c>
      <c r="F58" s="127"/>
      <c r="G58" s="127"/>
      <c r="H58" s="127"/>
      <c r="I58" s="127"/>
      <c r="J58" s="126"/>
      <c r="K58" s="127" t="s">
        <v>93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'D.1.1.c - Elektroinstalace'!J32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87</v>
      </c>
      <c r="AR58" s="66"/>
      <c r="AS58" s="130">
        <v>0</v>
      </c>
      <c r="AT58" s="131">
        <f>ROUND(SUM(AV58:AW58),2)</f>
        <v>0</v>
      </c>
      <c r="AU58" s="132">
        <f>'D.1.1.c - Elektroinstalace'!P93</f>
        <v>0</v>
      </c>
      <c r="AV58" s="131">
        <f>'D.1.1.c - Elektroinstalace'!J35</f>
        <v>0</v>
      </c>
      <c r="AW58" s="131">
        <f>'D.1.1.c - Elektroinstalace'!J36</f>
        <v>0</v>
      </c>
      <c r="AX58" s="131">
        <f>'D.1.1.c - Elektroinstalace'!J37</f>
        <v>0</v>
      </c>
      <c r="AY58" s="131">
        <f>'D.1.1.c - Elektroinstalace'!J38</f>
        <v>0</v>
      </c>
      <c r="AZ58" s="131">
        <f>'D.1.1.c - Elektroinstalace'!F35</f>
        <v>0</v>
      </c>
      <c r="BA58" s="131">
        <f>'D.1.1.c - Elektroinstalace'!F36</f>
        <v>0</v>
      </c>
      <c r="BB58" s="131">
        <f>'D.1.1.c - Elektroinstalace'!F37</f>
        <v>0</v>
      </c>
      <c r="BC58" s="131">
        <f>'D.1.1.c - Elektroinstalace'!F38</f>
        <v>0</v>
      </c>
      <c r="BD58" s="133">
        <f>'D.1.1.c - Elektroinstalace'!F39</f>
        <v>0</v>
      </c>
      <c r="BE58" s="4"/>
      <c r="BT58" s="134" t="s">
        <v>83</v>
      </c>
      <c r="BV58" s="134" t="s">
        <v>76</v>
      </c>
      <c r="BW58" s="134" t="s">
        <v>94</v>
      </c>
      <c r="BX58" s="134" t="s">
        <v>82</v>
      </c>
      <c r="CL58" s="134" t="s">
        <v>19</v>
      </c>
    </row>
    <row r="59" s="7" customFormat="1" ht="16.5" customHeight="1">
      <c r="A59" s="125" t="s">
        <v>84</v>
      </c>
      <c r="B59" s="112"/>
      <c r="C59" s="113"/>
      <c r="D59" s="114" t="s">
        <v>95</v>
      </c>
      <c r="E59" s="114"/>
      <c r="F59" s="114"/>
      <c r="G59" s="114"/>
      <c r="H59" s="114"/>
      <c r="I59" s="115"/>
      <c r="J59" s="114" t="s">
        <v>96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7">
        <f>'99 - Vedlejší a ostatní n...'!J30</f>
        <v>0</v>
      </c>
      <c r="AH59" s="115"/>
      <c r="AI59" s="115"/>
      <c r="AJ59" s="115"/>
      <c r="AK59" s="115"/>
      <c r="AL59" s="115"/>
      <c r="AM59" s="115"/>
      <c r="AN59" s="117">
        <f>SUM(AG59,AT59)</f>
        <v>0</v>
      </c>
      <c r="AO59" s="115"/>
      <c r="AP59" s="115"/>
      <c r="AQ59" s="118" t="s">
        <v>80</v>
      </c>
      <c r="AR59" s="119"/>
      <c r="AS59" s="135">
        <v>0</v>
      </c>
      <c r="AT59" s="136">
        <f>ROUND(SUM(AV59:AW59),2)</f>
        <v>0</v>
      </c>
      <c r="AU59" s="137">
        <f>'99 - Vedlejší a ostatní n...'!P82</f>
        <v>0</v>
      </c>
      <c r="AV59" s="136">
        <f>'99 - Vedlejší a ostatní n...'!J33</f>
        <v>0</v>
      </c>
      <c r="AW59" s="136">
        <f>'99 - Vedlejší a ostatní n...'!J34</f>
        <v>0</v>
      </c>
      <c r="AX59" s="136">
        <f>'99 - Vedlejší a ostatní n...'!J35</f>
        <v>0</v>
      </c>
      <c r="AY59" s="136">
        <f>'99 - Vedlejší a ostatní n...'!J36</f>
        <v>0</v>
      </c>
      <c r="AZ59" s="136">
        <f>'99 - Vedlejší a ostatní n...'!F33</f>
        <v>0</v>
      </c>
      <c r="BA59" s="136">
        <f>'99 - Vedlejší a ostatní n...'!F34</f>
        <v>0</v>
      </c>
      <c r="BB59" s="136">
        <f>'99 - Vedlejší a ostatní n...'!F35</f>
        <v>0</v>
      </c>
      <c r="BC59" s="136">
        <f>'99 - Vedlejší a ostatní n...'!F36</f>
        <v>0</v>
      </c>
      <c r="BD59" s="138">
        <f>'99 - Vedlejší a ostatní n...'!F37</f>
        <v>0</v>
      </c>
      <c r="BE59" s="7"/>
      <c r="BT59" s="124" t="s">
        <v>81</v>
      </c>
      <c r="BV59" s="124" t="s">
        <v>76</v>
      </c>
      <c r="BW59" s="124" t="s">
        <v>97</v>
      </c>
      <c r="BX59" s="124" t="s">
        <v>5</v>
      </c>
      <c r="CL59" s="124" t="s">
        <v>19</v>
      </c>
      <c r="CM59" s="124" t="s">
        <v>83</v>
      </c>
    </row>
    <row r="60" s="2" customFormat="1" ht="30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="2" customFormat="1" ht="6.96" customHeight="1">
      <c r="A61" s="39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</sheetData>
  <sheetProtection sheet="1" formatColumns="0" formatRows="0" objects="1" scenarios="1" spinCount="100000" saltValue="iAN0EIJzs903oNBkMD21cdodKJb5ZRgXmLQ2UYB+uJHmaJgF9iDUBqLe1OZGIM+iVxI02TPmZxB2dmbfkkGgig==" hashValue="16Fs9cOXcZazuhIwjC/XDJjklfw54UbBJ9kXjL7g7tlDVkvhNWXBqY1F3xcxNDCNWYi16eJE3jJ51IWCK8nJvQ==" algorithmName="SHA-512" password="CC35"/>
  <mergeCells count="58">
    <mergeCell ref="L45:AJ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D.1.1a - Architektonicko-...'!C2" display="/"/>
    <hyperlink ref="A57" location="'D.1.1.b - Architektonicko...'!C2" display="/"/>
    <hyperlink ref="A58" location="'D.1.1.c - Elektroinstalace'!C2" display="/"/>
    <hyperlink ref="A59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98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Budova D1 - úprava ambulance ORL</v>
      </c>
      <c r="F7" s="143"/>
      <c r="G7" s="143"/>
      <c r="H7" s="143"/>
      <c r="L7" s="21"/>
    </row>
    <row r="8" s="1" customFormat="1" ht="12" customHeight="1">
      <c r="B8" s="21"/>
      <c r="D8" s="143" t="s">
        <v>99</v>
      </c>
      <c r="L8" s="21"/>
    </row>
    <row r="9" s="2" customFormat="1" ht="16.5" customHeight="1">
      <c r="A9" s="39"/>
      <c r="B9" s="45"/>
      <c r="C9" s="39"/>
      <c r="D9" s="39"/>
      <c r="E9" s="144" t="s">
        <v>100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102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12. 2. 2025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30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 xml:space="preserve"> </v>
      </c>
      <c r="F23" s="39"/>
      <c r="G23" s="39"/>
      <c r="H23" s="39"/>
      <c r="I23" s="143" t="s">
        <v>29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36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37</v>
      </c>
      <c r="F26" s="39"/>
      <c r="G26" s="39"/>
      <c r="H26" s="39"/>
      <c r="I26" s="143" t="s">
        <v>29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ROUND(J96,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ROUND((SUM(BE96:BE159)),  2)</f>
        <v>0</v>
      </c>
      <c r="G35" s="39"/>
      <c r="H35" s="39"/>
      <c r="I35" s="158">
        <v>0.20999999999999999</v>
      </c>
      <c r="J35" s="157">
        <f>ROUND(((SUM(BE96:BE159))*I35),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ROUND((SUM(BF96:BF159)),  2)</f>
        <v>0</v>
      </c>
      <c r="G36" s="39"/>
      <c r="H36" s="39"/>
      <c r="I36" s="158">
        <v>0.12</v>
      </c>
      <c r="J36" s="157">
        <f>ROUND(((SUM(BF96:BF159))*I36),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ROUND((SUM(BG96:BG159)),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ROUND((SUM(BH96:BH159)),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ROUND((SUM(BI96:BI159)),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Budova D1 - úprava ambulance ORL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99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D.1.1a - Architektonicko-stavební řešení - Bourací prace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Masarykova nemocnice</v>
      </c>
      <c r="G56" s="41"/>
      <c r="H56" s="41"/>
      <c r="I56" s="33" t="s">
        <v>23</v>
      </c>
      <c r="J56" s="73" t="str">
        <f>IF(J14="","",J14)</f>
        <v>12. 2. 2025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Krajská zdravotní a.s.</v>
      </c>
      <c r="G58" s="41"/>
      <c r="H58" s="41"/>
      <c r="I58" s="33" t="s">
        <v>33</v>
      </c>
      <c r="J58" s="37" t="str">
        <f>E23</f>
        <v xml:space="preserve"> 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36</v>
      </c>
      <c r="J59" s="37" t="str">
        <f>E26</f>
        <v>Milan Křehla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104</v>
      </c>
      <c r="D61" s="172"/>
      <c r="E61" s="172"/>
      <c r="F61" s="172"/>
      <c r="G61" s="172"/>
      <c r="H61" s="172"/>
      <c r="I61" s="172"/>
      <c r="J61" s="173" t="s">
        <v>105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J96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106</v>
      </c>
    </row>
    <row r="64" s="9" customFormat="1" ht="24.96" customHeight="1">
      <c r="A64" s="9"/>
      <c r="B64" s="175"/>
      <c r="C64" s="176"/>
      <c r="D64" s="177" t="s">
        <v>107</v>
      </c>
      <c r="E64" s="178"/>
      <c r="F64" s="178"/>
      <c r="G64" s="178"/>
      <c r="H64" s="178"/>
      <c r="I64" s="178"/>
      <c r="J64" s="179">
        <f>J97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108</v>
      </c>
      <c r="E65" s="183"/>
      <c r="F65" s="183"/>
      <c r="G65" s="183"/>
      <c r="H65" s="183"/>
      <c r="I65" s="183"/>
      <c r="J65" s="184">
        <f>J98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109</v>
      </c>
      <c r="E66" s="183"/>
      <c r="F66" s="183"/>
      <c r="G66" s="183"/>
      <c r="H66" s="183"/>
      <c r="I66" s="183"/>
      <c r="J66" s="184">
        <f>J110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5"/>
      <c r="C67" s="176"/>
      <c r="D67" s="177" t="s">
        <v>110</v>
      </c>
      <c r="E67" s="178"/>
      <c r="F67" s="178"/>
      <c r="G67" s="178"/>
      <c r="H67" s="178"/>
      <c r="I67" s="178"/>
      <c r="J67" s="179">
        <f>J120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1"/>
      <c r="C68" s="126"/>
      <c r="D68" s="182" t="s">
        <v>111</v>
      </c>
      <c r="E68" s="183"/>
      <c r="F68" s="183"/>
      <c r="G68" s="183"/>
      <c r="H68" s="183"/>
      <c r="I68" s="183"/>
      <c r="J68" s="184">
        <f>J121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112</v>
      </c>
      <c r="E69" s="183"/>
      <c r="F69" s="183"/>
      <c r="G69" s="183"/>
      <c r="H69" s="183"/>
      <c r="I69" s="183"/>
      <c r="J69" s="184">
        <f>J124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113</v>
      </c>
      <c r="E70" s="183"/>
      <c r="F70" s="183"/>
      <c r="G70" s="183"/>
      <c r="H70" s="183"/>
      <c r="I70" s="183"/>
      <c r="J70" s="184">
        <f>J131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114</v>
      </c>
      <c r="E71" s="183"/>
      <c r="F71" s="183"/>
      <c r="G71" s="183"/>
      <c r="H71" s="183"/>
      <c r="I71" s="183"/>
      <c r="J71" s="184">
        <f>J135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115</v>
      </c>
      <c r="E72" s="183"/>
      <c r="F72" s="183"/>
      <c r="G72" s="183"/>
      <c r="H72" s="183"/>
      <c r="I72" s="183"/>
      <c r="J72" s="184">
        <f>J138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116</v>
      </c>
      <c r="E73" s="183"/>
      <c r="F73" s="183"/>
      <c r="G73" s="183"/>
      <c r="H73" s="183"/>
      <c r="I73" s="183"/>
      <c r="J73" s="184">
        <f>J146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117</v>
      </c>
      <c r="E74" s="183"/>
      <c r="F74" s="183"/>
      <c r="G74" s="183"/>
      <c r="H74" s="183"/>
      <c r="I74" s="183"/>
      <c r="J74" s="184">
        <f>J153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80" s="2" customFormat="1" ht="6.96" customHeight="1">
      <c r="A80" s="39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4.96" customHeight="1">
      <c r="A81" s="39"/>
      <c r="B81" s="40"/>
      <c r="C81" s="24" t="s">
        <v>118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16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170" t="str">
        <f>E7</f>
        <v>Budova D1 - úprava ambulance ORL</v>
      </c>
      <c r="F84" s="33"/>
      <c r="G84" s="33"/>
      <c r="H84" s="33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" customFormat="1" ht="12" customHeight="1">
      <c r="B85" s="22"/>
      <c r="C85" s="33" t="s">
        <v>99</v>
      </c>
      <c r="D85" s="23"/>
      <c r="E85" s="23"/>
      <c r="F85" s="23"/>
      <c r="G85" s="23"/>
      <c r="H85" s="23"/>
      <c r="I85" s="23"/>
      <c r="J85" s="23"/>
      <c r="K85" s="23"/>
      <c r="L85" s="21"/>
    </row>
    <row r="86" s="2" customFormat="1" ht="16.5" customHeight="1">
      <c r="A86" s="39"/>
      <c r="B86" s="40"/>
      <c r="C86" s="41"/>
      <c r="D86" s="41"/>
      <c r="E86" s="170" t="s">
        <v>100</v>
      </c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101</v>
      </c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41"/>
      <c r="D88" s="41"/>
      <c r="E88" s="70" t="str">
        <f>E11</f>
        <v>D.1.1a - Architektonicko-stavební řešení - Bourací prace</v>
      </c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</v>
      </c>
      <c r="D90" s="41"/>
      <c r="E90" s="41"/>
      <c r="F90" s="28" t="str">
        <f>F14</f>
        <v>Masarykova nemocnice</v>
      </c>
      <c r="G90" s="41"/>
      <c r="H90" s="41"/>
      <c r="I90" s="33" t="s">
        <v>23</v>
      </c>
      <c r="J90" s="73" t="str">
        <f>IF(J14="","",J14)</f>
        <v>12. 2. 2025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25</v>
      </c>
      <c r="D92" s="41"/>
      <c r="E92" s="41"/>
      <c r="F92" s="28" t="str">
        <f>E17</f>
        <v>Krajská zdravotní a.s.</v>
      </c>
      <c r="G92" s="41"/>
      <c r="H92" s="41"/>
      <c r="I92" s="33" t="s">
        <v>33</v>
      </c>
      <c r="J92" s="37" t="str">
        <f>E23</f>
        <v xml:space="preserve"> </v>
      </c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31</v>
      </c>
      <c r="D93" s="41"/>
      <c r="E93" s="41"/>
      <c r="F93" s="28" t="str">
        <f>IF(E20="","",E20)</f>
        <v>Vyplň údaj</v>
      </c>
      <c r="G93" s="41"/>
      <c r="H93" s="41"/>
      <c r="I93" s="33" t="s">
        <v>36</v>
      </c>
      <c r="J93" s="37" t="str">
        <f>E26</f>
        <v>Milan Křehla</v>
      </c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0.32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11" customFormat="1" ht="29.28" customHeight="1">
      <c r="A95" s="186"/>
      <c r="B95" s="187"/>
      <c r="C95" s="188" t="s">
        <v>119</v>
      </c>
      <c r="D95" s="189" t="s">
        <v>59</v>
      </c>
      <c r="E95" s="189" t="s">
        <v>55</v>
      </c>
      <c r="F95" s="189" t="s">
        <v>56</v>
      </c>
      <c r="G95" s="189" t="s">
        <v>120</v>
      </c>
      <c r="H95" s="189" t="s">
        <v>121</v>
      </c>
      <c r="I95" s="189" t="s">
        <v>122</v>
      </c>
      <c r="J95" s="189" t="s">
        <v>105</v>
      </c>
      <c r="K95" s="190" t="s">
        <v>123</v>
      </c>
      <c r="L95" s="191"/>
      <c r="M95" s="93" t="s">
        <v>19</v>
      </c>
      <c r="N95" s="94" t="s">
        <v>44</v>
      </c>
      <c r="O95" s="94" t="s">
        <v>124</v>
      </c>
      <c r="P95" s="94" t="s">
        <v>125</v>
      </c>
      <c r="Q95" s="94" t="s">
        <v>126</v>
      </c>
      <c r="R95" s="94" t="s">
        <v>127</v>
      </c>
      <c r="S95" s="94" t="s">
        <v>128</v>
      </c>
      <c r="T95" s="95" t="s">
        <v>129</v>
      </c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</row>
    <row r="96" s="2" customFormat="1" ht="22.8" customHeight="1">
      <c r="A96" s="39"/>
      <c r="B96" s="40"/>
      <c r="C96" s="100" t="s">
        <v>130</v>
      </c>
      <c r="D96" s="41"/>
      <c r="E96" s="41"/>
      <c r="F96" s="41"/>
      <c r="G96" s="41"/>
      <c r="H96" s="41"/>
      <c r="I96" s="41"/>
      <c r="J96" s="192">
        <f>BK96</f>
        <v>0</v>
      </c>
      <c r="K96" s="41"/>
      <c r="L96" s="45"/>
      <c r="M96" s="96"/>
      <c r="N96" s="193"/>
      <c r="O96" s="97"/>
      <c r="P96" s="194">
        <f>P97+P120</f>
        <v>0</v>
      </c>
      <c r="Q96" s="97"/>
      <c r="R96" s="194">
        <f>R97+R120</f>
        <v>0</v>
      </c>
      <c r="S96" s="97"/>
      <c r="T96" s="195">
        <f>T97+T120</f>
        <v>4.0901285999999999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73</v>
      </c>
      <c r="AU96" s="18" t="s">
        <v>106</v>
      </c>
      <c r="BK96" s="196">
        <f>BK97+BK120</f>
        <v>0</v>
      </c>
    </row>
    <row r="97" s="12" customFormat="1" ht="25.92" customHeight="1">
      <c r="A97" s="12"/>
      <c r="B97" s="197"/>
      <c r="C97" s="198"/>
      <c r="D97" s="199" t="s">
        <v>73</v>
      </c>
      <c r="E97" s="200" t="s">
        <v>131</v>
      </c>
      <c r="F97" s="200" t="s">
        <v>132</v>
      </c>
      <c r="G97" s="198"/>
      <c r="H97" s="198"/>
      <c r="I97" s="201"/>
      <c r="J97" s="202">
        <f>BK97</f>
        <v>0</v>
      </c>
      <c r="K97" s="198"/>
      <c r="L97" s="203"/>
      <c r="M97" s="204"/>
      <c r="N97" s="205"/>
      <c r="O97" s="205"/>
      <c r="P97" s="206">
        <f>P98+P110</f>
        <v>0</v>
      </c>
      <c r="Q97" s="205"/>
      <c r="R97" s="206">
        <f>R98+R110</f>
        <v>0</v>
      </c>
      <c r="S97" s="205"/>
      <c r="T97" s="207">
        <f>T98+T110</f>
        <v>2.2084239999999999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8" t="s">
        <v>81</v>
      </c>
      <c r="AT97" s="209" t="s">
        <v>73</v>
      </c>
      <c r="AU97" s="209" t="s">
        <v>74</v>
      </c>
      <c r="AY97" s="208" t="s">
        <v>133</v>
      </c>
      <c r="BK97" s="210">
        <f>BK98+BK110</f>
        <v>0</v>
      </c>
    </row>
    <row r="98" s="12" customFormat="1" ht="22.8" customHeight="1">
      <c r="A98" s="12"/>
      <c r="B98" s="197"/>
      <c r="C98" s="198"/>
      <c r="D98" s="199" t="s">
        <v>73</v>
      </c>
      <c r="E98" s="211" t="s">
        <v>134</v>
      </c>
      <c r="F98" s="211" t="s">
        <v>135</v>
      </c>
      <c r="G98" s="198"/>
      <c r="H98" s="198"/>
      <c r="I98" s="201"/>
      <c r="J98" s="212">
        <f>BK98</f>
        <v>0</v>
      </c>
      <c r="K98" s="198"/>
      <c r="L98" s="203"/>
      <c r="M98" s="204"/>
      <c r="N98" s="205"/>
      <c r="O98" s="205"/>
      <c r="P98" s="206">
        <f>SUM(P99:P109)</f>
        <v>0</v>
      </c>
      <c r="Q98" s="205"/>
      <c r="R98" s="206">
        <f>SUM(R99:R109)</f>
        <v>0</v>
      </c>
      <c r="S98" s="205"/>
      <c r="T98" s="207">
        <f>SUM(T99:T109)</f>
        <v>2.2084239999999999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8" t="s">
        <v>81</v>
      </c>
      <c r="AT98" s="209" t="s">
        <v>73</v>
      </c>
      <c r="AU98" s="209" t="s">
        <v>81</v>
      </c>
      <c r="AY98" s="208" t="s">
        <v>133</v>
      </c>
      <c r="BK98" s="210">
        <f>SUM(BK99:BK109)</f>
        <v>0</v>
      </c>
    </row>
    <row r="99" s="2" customFormat="1" ht="37.8" customHeight="1">
      <c r="A99" s="39"/>
      <c r="B99" s="40"/>
      <c r="C99" s="213" t="s">
        <v>81</v>
      </c>
      <c r="D99" s="213" t="s">
        <v>136</v>
      </c>
      <c r="E99" s="214" t="s">
        <v>137</v>
      </c>
      <c r="F99" s="215" t="s">
        <v>138</v>
      </c>
      <c r="G99" s="216" t="s">
        <v>139</v>
      </c>
      <c r="H99" s="217">
        <v>18.309999999999999</v>
      </c>
      <c r="I99" s="218"/>
      <c r="J99" s="219">
        <f>ROUND(I99*H99,2)</f>
        <v>0</v>
      </c>
      <c r="K99" s="215" t="s">
        <v>140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141</v>
      </c>
      <c r="AT99" s="224" t="s">
        <v>136</v>
      </c>
      <c r="AU99" s="224" t="s">
        <v>83</v>
      </c>
      <c r="AY99" s="18" t="s">
        <v>133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141</v>
      </c>
      <c r="BM99" s="224" t="s">
        <v>142</v>
      </c>
    </row>
    <row r="100" s="2" customFormat="1">
      <c r="A100" s="39"/>
      <c r="B100" s="40"/>
      <c r="C100" s="41"/>
      <c r="D100" s="226" t="s">
        <v>143</v>
      </c>
      <c r="E100" s="41"/>
      <c r="F100" s="227" t="s">
        <v>144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143</v>
      </c>
      <c r="AU100" s="18" t="s">
        <v>83</v>
      </c>
    </row>
    <row r="101" s="13" customFormat="1">
      <c r="A101" s="13"/>
      <c r="B101" s="231"/>
      <c r="C101" s="232"/>
      <c r="D101" s="233" t="s">
        <v>145</v>
      </c>
      <c r="E101" s="234" t="s">
        <v>19</v>
      </c>
      <c r="F101" s="235" t="s">
        <v>146</v>
      </c>
      <c r="G101" s="232"/>
      <c r="H101" s="236">
        <v>18.309999999999999</v>
      </c>
      <c r="I101" s="237"/>
      <c r="J101" s="232"/>
      <c r="K101" s="232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145</v>
      </c>
      <c r="AU101" s="242" t="s">
        <v>83</v>
      </c>
      <c r="AV101" s="13" t="s">
        <v>83</v>
      </c>
      <c r="AW101" s="13" t="s">
        <v>35</v>
      </c>
      <c r="AX101" s="13" t="s">
        <v>81</v>
      </c>
      <c r="AY101" s="242" t="s">
        <v>133</v>
      </c>
    </row>
    <row r="102" s="2" customFormat="1" ht="24.15" customHeight="1">
      <c r="A102" s="39"/>
      <c r="B102" s="40"/>
      <c r="C102" s="213" t="s">
        <v>83</v>
      </c>
      <c r="D102" s="213" t="s">
        <v>136</v>
      </c>
      <c r="E102" s="214" t="s">
        <v>147</v>
      </c>
      <c r="F102" s="215" t="s">
        <v>148</v>
      </c>
      <c r="G102" s="216" t="s">
        <v>139</v>
      </c>
      <c r="H102" s="217">
        <v>12.096</v>
      </c>
      <c r="I102" s="218"/>
      <c r="J102" s="219">
        <f>ROUND(I102*H102,2)</f>
        <v>0</v>
      </c>
      <c r="K102" s="215" t="s">
        <v>140</v>
      </c>
      <c r="L102" s="45"/>
      <c r="M102" s="220" t="s">
        <v>19</v>
      </c>
      <c r="N102" s="221" t="s">
        <v>45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0.128</v>
      </c>
      <c r="T102" s="223">
        <f>S102*H102</f>
        <v>1.5482880000000001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141</v>
      </c>
      <c r="AT102" s="224" t="s">
        <v>136</v>
      </c>
      <c r="AU102" s="224" t="s">
        <v>83</v>
      </c>
      <c r="AY102" s="18" t="s">
        <v>133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81</v>
      </c>
      <c r="BK102" s="225">
        <f>ROUND(I102*H102,2)</f>
        <v>0</v>
      </c>
      <c r="BL102" s="18" t="s">
        <v>141</v>
      </c>
      <c r="BM102" s="224" t="s">
        <v>149</v>
      </c>
    </row>
    <row r="103" s="2" customFormat="1">
      <c r="A103" s="39"/>
      <c r="B103" s="40"/>
      <c r="C103" s="41"/>
      <c r="D103" s="226" t="s">
        <v>143</v>
      </c>
      <c r="E103" s="41"/>
      <c r="F103" s="227" t="s">
        <v>150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143</v>
      </c>
      <c r="AU103" s="18" t="s">
        <v>83</v>
      </c>
    </row>
    <row r="104" s="13" customFormat="1">
      <c r="A104" s="13"/>
      <c r="B104" s="231"/>
      <c r="C104" s="232"/>
      <c r="D104" s="233" t="s">
        <v>145</v>
      </c>
      <c r="E104" s="234" t="s">
        <v>19</v>
      </c>
      <c r="F104" s="235" t="s">
        <v>151</v>
      </c>
      <c r="G104" s="232"/>
      <c r="H104" s="236">
        <v>12.096</v>
      </c>
      <c r="I104" s="237"/>
      <c r="J104" s="232"/>
      <c r="K104" s="232"/>
      <c r="L104" s="238"/>
      <c r="M104" s="239"/>
      <c r="N104" s="240"/>
      <c r="O104" s="240"/>
      <c r="P104" s="240"/>
      <c r="Q104" s="240"/>
      <c r="R104" s="240"/>
      <c r="S104" s="240"/>
      <c r="T104" s="24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2" t="s">
        <v>145</v>
      </c>
      <c r="AU104" s="242" t="s">
        <v>83</v>
      </c>
      <c r="AV104" s="13" t="s">
        <v>83</v>
      </c>
      <c r="AW104" s="13" t="s">
        <v>35</v>
      </c>
      <c r="AX104" s="13" t="s">
        <v>81</v>
      </c>
      <c r="AY104" s="242" t="s">
        <v>133</v>
      </c>
    </row>
    <row r="105" s="2" customFormat="1" ht="37.8" customHeight="1">
      <c r="A105" s="39"/>
      <c r="B105" s="40"/>
      <c r="C105" s="213" t="s">
        <v>152</v>
      </c>
      <c r="D105" s="213" t="s">
        <v>136</v>
      </c>
      <c r="E105" s="214" t="s">
        <v>153</v>
      </c>
      <c r="F105" s="215" t="s">
        <v>154</v>
      </c>
      <c r="G105" s="216" t="s">
        <v>139</v>
      </c>
      <c r="H105" s="217">
        <v>8.6859999999999999</v>
      </c>
      <c r="I105" s="218"/>
      <c r="J105" s="219">
        <f>ROUND(I105*H105,2)</f>
        <v>0</v>
      </c>
      <c r="K105" s="215" t="s">
        <v>140</v>
      </c>
      <c r="L105" s="45"/>
      <c r="M105" s="220" t="s">
        <v>19</v>
      </c>
      <c r="N105" s="221" t="s">
        <v>45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0.075999999999999998</v>
      </c>
      <c r="T105" s="223">
        <f>S105*H105</f>
        <v>0.66013599999999995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141</v>
      </c>
      <c r="AT105" s="224" t="s">
        <v>136</v>
      </c>
      <c r="AU105" s="224" t="s">
        <v>83</v>
      </c>
      <c r="AY105" s="18" t="s">
        <v>133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81</v>
      </c>
      <c r="BK105" s="225">
        <f>ROUND(I105*H105,2)</f>
        <v>0</v>
      </c>
      <c r="BL105" s="18" t="s">
        <v>141</v>
      </c>
      <c r="BM105" s="224" t="s">
        <v>155</v>
      </c>
    </row>
    <row r="106" s="2" customFormat="1">
      <c r="A106" s="39"/>
      <c r="B106" s="40"/>
      <c r="C106" s="41"/>
      <c r="D106" s="226" t="s">
        <v>143</v>
      </c>
      <c r="E106" s="41"/>
      <c r="F106" s="227" t="s">
        <v>156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143</v>
      </c>
      <c r="AU106" s="18" t="s">
        <v>83</v>
      </c>
    </row>
    <row r="107" s="13" customFormat="1">
      <c r="A107" s="13"/>
      <c r="B107" s="231"/>
      <c r="C107" s="232"/>
      <c r="D107" s="233" t="s">
        <v>145</v>
      </c>
      <c r="E107" s="234" t="s">
        <v>19</v>
      </c>
      <c r="F107" s="235" t="s">
        <v>157</v>
      </c>
      <c r="G107" s="232"/>
      <c r="H107" s="236">
        <v>7.2720000000000002</v>
      </c>
      <c r="I107" s="237"/>
      <c r="J107" s="232"/>
      <c r="K107" s="232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145</v>
      </c>
      <c r="AU107" s="242" t="s">
        <v>83</v>
      </c>
      <c r="AV107" s="13" t="s">
        <v>83</v>
      </c>
      <c r="AW107" s="13" t="s">
        <v>35</v>
      </c>
      <c r="AX107" s="13" t="s">
        <v>74</v>
      </c>
      <c r="AY107" s="242" t="s">
        <v>133</v>
      </c>
    </row>
    <row r="108" s="13" customFormat="1">
      <c r="A108" s="13"/>
      <c r="B108" s="231"/>
      <c r="C108" s="232"/>
      <c r="D108" s="233" t="s">
        <v>145</v>
      </c>
      <c r="E108" s="234" t="s">
        <v>19</v>
      </c>
      <c r="F108" s="235" t="s">
        <v>158</v>
      </c>
      <c r="G108" s="232"/>
      <c r="H108" s="236">
        <v>1.4139999999999999</v>
      </c>
      <c r="I108" s="237"/>
      <c r="J108" s="232"/>
      <c r="K108" s="232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145</v>
      </c>
      <c r="AU108" s="242" t="s">
        <v>83</v>
      </c>
      <c r="AV108" s="13" t="s">
        <v>83</v>
      </c>
      <c r="AW108" s="13" t="s">
        <v>35</v>
      </c>
      <c r="AX108" s="13" t="s">
        <v>74</v>
      </c>
      <c r="AY108" s="242" t="s">
        <v>133</v>
      </c>
    </row>
    <row r="109" s="14" customFormat="1">
      <c r="A109" s="14"/>
      <c r="B109" s="243"/>
      <c r="C109" s="244"/>
      <c r="D109" s="233" t="s">
        <v>145</v>
      </c>
      <c r="E109" s="245" t="s">
        <v>19</v>
      </c>
      <c r="F109" s="246" t="s">
        <v>159</v>
      </c>
      <c r="G109" s="244"/>
      <c r="H109" s="247">
        <v>8.6859999999999999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145</v>
      </c>
      <c r="AU109" s="253" t="s">
        <v>83</v>
      </c>
      <c r="AV109" s="14" t="s">
        <v>141</v>
      </c>
      <c r="AW109" s="14" t="s">
        <v>35</v>
      </c>
      <c r="AX109" s="14" t="s">
        <v>81</v>
      </c>
      <c r="AY109" s="253" t="s">
        <v>133</v>
      </c>
    </row>
    <row r="110" s="12" customFormat="1" ht="22.8" customHeight="1">
      <c r="A110" s="12"/>
      <c r="B110" s="197"/>
      <c r="C110" s="198"/>
      <c r="D110" s="199" t="s">
        <v>73</v>
      </c>
      <c r="E110" s="211" t="s">
        <v>160</v>
      </c>
      <c r="F110" s="211" t="s">
        <v>161</v>
      </c>
      <c r="G110" s="198"/>
      <c r="H110" s="198"/>
      <c r="I110" s="201"/>
      <c r="J110" s="212">
        <f>BK110</f>
        <v>0</v>
      </c>
      <c r="K110" s="198"/>
      <c r="L110" s="203"/>
      <c r="M110" s="204"/>
      <c r="N110" s="205"/>
      <c r="O110" s="205"/>
      <c r="P110" s="206">
        <f>SUM(P111:P119)</f>
        <v>0</v>
      </c>
      <c r="Q110" s="205"/>
      <c r="R110" s="206">
        <f>SUM(R111:R119)</f>
        <v>0</v>
      </c>
      <c r="S110" s="205"/>
      <c r="T110" s="207">
        <f>SUM(T111:T119)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8" t="s">
        <v>81</v>
      </c>
      <c r="AT110" s="209" t="s">
        <v>73</v>
      </c>
      <c r="AU110" s="209" t="s">
        <v>81</v>
      </c>
      <c r="AY110" s="208" t="s">
        <v>133</v>
      </c>
      <c r="BK110" s="210">
        <f>SUM(BK111:BK119)</f>
        <v>0</v>
      </c>
    </row>
    <row r="111" s="2" customFormat="1" ht="37.8" customHeight="1">
      <c r="A111" s="39"/>
      <c r="B111" s="40"/>
      <c r="C111" s="213" t="s">
        <v>141</v>
      </c>
      <c r="D111" s="213" t="s">
        <v>136</v>
      </c>
      <c r="E111" s="214" t="s">
        <v>162</v>
      </c>
      <c r="F111" s="215" t="s">
        <v>163</v>
      </c>
      <c r="G111" s="216" t="s">
        <v>164</v>
      </c>
      <c r="H111" s="217">
        <v>4.0899999999999999</v>
      </c>
      <c r="I111" s="218"/>
      <c r="J111" s="219">
        <f>ROUND(I111*H111,2)</f>
        <v>0</v>
      </c>
      <c r="K111" s="215" t="s">
        <v>140</v>
      </c>
      <c r="L111" s="45"/>
      <c r="M111" s="220" t="s">
        <v>19</v>
      </c>
      <c r="N111" s="221" t="s">
        <v>45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141</v>
      </c>
      <c r="AT111" s="224" t="s">
        <v>136</v>
      </c>
      <c r="AU111" s="224" t="s">
        <v>83</v>
      </c>
      <c r="AY111" s="18" t="s">
        <v>133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81</v>
      </c>
      <c r="BK111" s="225">
        <f>ROUND(I111*H111,2)</f>
        <v>0</v>
      </c>
      <c r="BL111" s="18" t="s">
        <v>141</v>
      </c>
      <c r="BM111" s="224" t="s">
        <v>165</v>
      </c>
    </row>
    <row r="112" s="2" customFormat="1">
      <c r="A112" s="39"/>
      <c r="B112" s="40"/>
      <c r="C112" s="41"/>
      <c r="D112" s="226" t="s">
        <v>143</v>
      </c>
      <c r="E112" s="41"/>
      <c r="F112" s="227" t="s">
        <v>166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143</v>
      </c>
      <c r="AU112" s="18" t="s">
        <v>83</v>
      </c>
    </row>
    <row r="113" s="2" customFormat="1" ht="33" customHeight="1">
      <c r="A113" s="39"/>
      <c r="B113" s="40"/>
      <c r="C113" s="213" t="s">
        <v>167</v>
      </c>
      <c r="D113" s="213" t="s">
        <v>136</v>
      </c>
      <c r="E113" s="214" t="s">
        <v>168</v>
      </c>
      <c r="F113" s="215" t="s">
        <v>169</v>
      </c>
      <c r="G113" s="216" t="s">
        <v>164</v>
      </c>
      <c r="H113" s="217">
        <v>4.0899999999999999</v>
      </c>
      <c r="I113" s="218"/>
      <c r="J113" s="219">
        <f>ROUND(I113*H113,2)</f>
        <v>0</v>
      </c>
      <c r="K113" s="215" t="s">
        <v>140</v>
      </c>
      <c r="L113" s="45"/>
      <c r="M113" s="220" t="s">
        <v>19</v>
      </c>
      <c r="N113" s="221" t="s">
        <v>45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141</v>
      </c>
      <c r="AT113" s="224" t="s">
        <v>136</v>
      </c>
      <c r="AU113" s="224" t="s">
        <v>83</v>
      </c>
      <c r="AY113" s="18" t="s">
        <v>133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81</v>
      </c>
      <c r="BK113" s="225">
        <f>ROUND(I113*H113,2)</f>
        <v>0</v>
      </c>
      <c r="BL113" s="18" t="s">
        <v>141</v>
      </c>
      <c r="BM113" s="224" t="s">
        <v>170</v>
      </c>
    </row>
    <row r="114" s="2" customFormat="1">
      <c r="A114" s="39"/>
      <c r="B114" s="40"/>
      <c r="C114" s="41"/>
      <c r="D114" s="226" t="s">
        <v>143</v>
      </c>
      <c r="E114" s="41"/>
      <c r="F114" s="227" t="s">
        <v>171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143</v>
      </c>
      <c r="AU114" s="18" t="s">
        <v>83</v>
      </c>
    </row>
    <row r="115" s="2" customFormat="1" ht="44.25" customHeight="1">
      <c r="A115" s="39"/>
      <c r="B115" s="40"/>
      <c r="C115" s="213" t="s">
        <v>172</v>
      </c>
      <c r="D115" s="213" t="s">
        <v>136</v>
      </c>
      <c r="E115" s="214" t="s">
        <v>173</v>
      </c>
      <c r="F115" s="215" t="s">
        <v>174</v>
      </c>
      <c r="G115" s="216" t="s">
        <v>164</v>
      </c>
      <c r="H115" s="217">
        <v>40.899999999999999</v>
      </c>
      <c r="I115" s="218"/>
      <c r="J115" s="219">
        <f>ROUND(I115*H115,2)</f>
        <v>0</v>
      </c>
      <c r="K115" s="215" t="s">
        <v>140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141</v>
      </c>
      <c r="AT115" s="224" t="s">
        <v>136</v>
      </c>
      <c r="AU115" s="224" t="s">
        <v>83</v>
      </c>
      <c r="AY115" s="18" t="s">
        <v>133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141</v>
      </c>
      <c r="BM115" s="224" t="s">
        <v>175</v>
      </c>
    </row>
    <row r="116" s="2" customFormat="1">
      <c r="A116" s="39"/>
      <c r="B116" s="40"/>
      <c r="C116" s="41"/>
      <c r="D116" s="226" t="s">
        <v>143</v>
      </c>
      <c r="E116" s="41"/>
      <c r="F116" s="227" t="s">
        <v>176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143</v>
      </c>
      <c r="AU116" s="18" t="s">
        <v>83</v>
      </c>
    </row>
    <row r="117" s="13" customFormat="1">
      <c r="A117" s="13"/>
      <c r="B117" s="231"/>
      <c r="C117" s="232"/>
      <c r="D117" s="233" t="s">
        <v>145</v>
      </c>
      <c r="E117" s="234" t="s">
        <v>19</v>
      </c>
      <c r="F117" s="235" t="s">
        <v>177</v>
      </c>
      <c r="G117" s="232"/>
      <c r="H117" s="236">
        <v>40.899999999999999</v>
      </c>
      <c r="I117" s="237"/>
      <c r="J117" s="232"/>
      <c r="K117" s="232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145</v>
      </c>
      <c r="AU117" s="242" t="s">
        <v>83</v>
      </c>
      <c r="AV117" s="13" t="s">
        <v>83</v>
      </c>
      <c r="AW117" s="13" t="s">
        <v>35</v>
      </c>
      <c r="AX117" s="13" t="s">
        <v>81</v>
      </c>
      <c r="AY117" s="242" t="s">
        <v>133</v>
      </c>
    </row>
    <row r="118" s="2" customFormat="1" ht="44.25" customHeight="1">
      <c r="A118" s="39"/>
      <c r="B118" s="40"/>
      <c r="C118" s="213" t="s">
        <v>178</v>
      </c>
      <c r="D118" s="213" t="s">
        <v>136</v>
      </c>
      <c r="E118" s="214" t="s">
        <v>179</v>
      </c>
      <c r="F118" s="215" t="s">
        <v>180</v>
      </c>
      <c r="G118" s="216" t="s">
        <v>164</v>
      </c>
      <c r="H118" s="217">
        <v>4.0899999999999999</v>
      </c>
      <c r="I118" s="218"/>
      <c r="J118" s="219">
        <f>ROUND(I118*H118,2)</f>
        <v>0</v>
      </c>
      <c r="K118" s="215" t="s">
        <v>140</v>
      </c>
      <c r="L118" s="45"/>
      <c r="M118" s="220" t="s">
        <v>19</v>
      </c>
      <c r="N118" s="221" t="s">
        <v>45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141</v>
      </c>
      <c r="AT118" s="224" t="s">
        <v>136</v>
      </c>
      <c r="AU118" s="224" t="s">
        <v>83</v>
      </c>
      <c r="AY118" s="18" t="s">
        <v>133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81</v>
      </c>
      <c r="BK118" s="225">
        <f>ROUND(I118*H118,2)</f>
        <v>0</v>
      </c>
      <c r="BL118" s="18" t="s">
        <v>141</v>
      </c>
      <c r="BM118" s="224" t="s">
        <v>181</v>
      </c>
    </row>
    <row r="119" s="2" customFormat="1">
      <c r="A119" s="39"/>
      <c r="B119" s="40"/>
      <c r="C119" s="41"/>
      <c r="D119" s="226" t="s">
        <v>143</v>
      </c>
      <c r="E119" s="41"/>
      <c r="F119" s="227" t="s">
        <v>182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143</v>
      </c>
      <c r="AU119" s="18" t="s">
        <v>83</v>
      </c>
    </row>
    <row r="120" s="12" customFormat="1" ht="25.92" customHeight="1">
      <c r="A120" s="12"/>
      <c r="B120" s="197"/>
      <c r="C120" s="198"/>
      <c r="D120" s="199" t="s">
        <v>73</v>
      </c>
      <c r="E120" s="200" t="s">
        <v>183</v>
      </c>
      <c r="F120" s="200" t="s">
        <v>184</v>
      </c>
      <c r="G120" s="198"/>
      <c r="H120" s="198"/>
      <c r="I120" s="201"/>
      <c r="J120" s="202">
        <f>BK120</f>
        <v>0</v>
      </c>
      <c r="K120" s="198"/>
      <c r="L120" s="203"/>
      <c r="M120" s="204"/>
      <c r="N120" s="205"/>
      <c r="O120" s="205"/>
      <c r="P120" s="206">
        <f>P121+P124+P131+P135+P138+P146+P153</f>
        <v>0</v>
      </c>
      <c r="Q120" s="205"/>
      <c r="R120" s="206">
        <f>R121+R124+R131+R135+R138+R146+R153</f>
        <v>0</v>
      </c>
      <c r="S120" s="205"/>
      <c r="T120" s="207">
        <f>T121+T124+T131+T135+T138+T146+T153</f>
        <v>1.8817046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8" t="s">
        <v>83</v>
      </c>
      <c r="AT120" s="209" t="s">
        <v>73</v>
      </c>
      <c r="AU120" s="209" t="s">
        <v>74</v>
      </c>
      <c r="AY120" s="208" t="s">
        <v>133</v>
      </c>
      <c r="BK120" s="210">
        <f>BK121+BK124+BK131+BK135+BK138+BK146+BK153</f>
        <v>0</v>
      </c>
    </row>
    <row r="121" s="12" customFormat="1" ht="22.8" customHeight="1">
      <c r="A121" s="12"/>
      <c r="B121" s="197"/>
      <c r="C121" s="198"/>
      <c r="D121" s="199" t="s">
        <v>73</v>
      </c>
      <c r="E121" s="211" t="s">
        <v>185</v>
      </c>
      <c r="F121" s="211" t="s">
        <v>186</v>
      </c>
      <c r="G121" s="198"/>
      <c r="H121" s="198"/>
      <c r="I121" s="201"/>
      <c r="J121" s="212">
        <f>BK121</f>
        <v>0</v>
      </c>
      <c r="K121" s="198"/>
      <c r="L121" s="203"/>
      <c r="M121" s="204"/>
      <c r="N121" s="205"/>
      <c r="O121" s="205"/>
      <c r="P121" s="206">
        <f>SUM(P122:P123)</f>
        <v>0</v>
      </c>
      <c r="Q121" s="205"/>
      <c r="R121" s="206">
        <f>SUM(R122:R123)</f>
        <v>0</v>
      </c>
      <c r="S121" s="205"/>
      <c r="T121" s="207">
        <f>SUM(T122:T123)</f>
        <v>0.0030999999999999999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8" t="s">
        <v>83</v>
      </c>
      <c r="AT121" s="209" t="s">
        <v>73</v>
      </c>
      <c r="AU121" s="209" t="s">
        <v>81</v>
      </c>
      <c r="AY121" s="208" t="s">
        <v>133</v>
      </c>
      <c r="BK121" s="210">
        <f>SUM(BK122:BK123)</f>
        <v>0</v>
      </c>
    </row>
    <row r="122" s="2" customFormat="1" ht="16.5" customHeight="1">
      <c r="A122" s="39"/>
      <c r="B122" s="40"/>
      <c r="C122" s="213" t="s">
        <v>187</v>
      </c>
      <c r="D122" s="213" t="s">
        <v>136</v>
      </c>
      <c r="E122" s="214" t="s">
        <v>188</v>
      </c>
      <c r="F122" s="215" t="s">
        <v>189</v>
      </c>
      <c r="G122" s="216" t="s">
        <v>190</v>
      </c>
      <c r="H122" s="217">
        <v>1</v>
      </c>
      <c r="I122" s="218"/>
      <c r="J122" s="219">
        <f>ROUND(I122*H122,2)</f>
        <v>0</v>
      </c>
      <c r="K122" s="215" t="s">
        <v>140</v>
      </c>
      <c r="L122" s="45"/>
      <c r="M122" s="220" t="s">
        <v>19</v>
      </c>
      <c r="N122" s="221" t="s">
        <v>45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0.0030999999999999999</v>
      </c>
      <c r="T122" s="223">
        <f>S122*H122</f>
        <v>0.0030999999999999999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191</v>
      </c>
      <c r="AT122" s="224" t="s">
        <v>136</v>
      </c>
      <c r="AU122" s="224" t="s">
        <v>83</v>
      </c>
      <c r="AY122" s="18" t="s">
        <v>133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81</v>
      </c>
      <c r="BK122" s="225">
        <f>ROUND(I122*H122,2)</f>
        <v>0</v>
      </c>
      <c r="BL122" s="18" t="s">
        <v>191</v>
      </c>
      <c r="BM122" s="224" t="s">
        <v>192</v>
      </c>
    </row>
    <row r="123" s="2" customFormat="1">
      <c r="A123" s="39"/>
      <c r="B123" s="40"/>
      <c r="C123" s="41"/>
      <c r="D123" s="226" t="s">
        <v>143</v>
      </c>
      <c r="E123" s="41"/>
      <c r="F123" s="227" t="s">
        <v>193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143</v>
      </c>
      <c r="AU123" s="18" t="s">
        <v>83</v>
      </c>
    </row>
    <row r="124" s="12" customFormat="1" ht="22.8" customHeight="1">
      <c r="A124" s="12"/>
      <c r="B124" s="197"/>
      <c r="C124" s="198"/>
      <c r="D124" s="199" t="s">
        <v>73</v>
      </c>
      <c r="E124" s="211" t="s">
        <v>194</v>
      </c>
      <c r="F124" s="211" t="s">
        <v>195</v>
      </c>
      <c r="G124" s="198"/>
      <c r="H124" s="198"/>
      <c r="I124" s="201"/>
      <c r="J124" s="212">
        <f>BK124</f>
        <v>0</v>
      </c>
      <c r="K124" s="198"/>
      <c r="L124" s="203"/>
      <c r="M124" s="204"/>
      <c r="N124" s="205"/>
      <c r="O124" s="205"/>
      <c r="P124" s="206">
        <f>SUM(P125:P130)</f>
        <v>0</v>
      </c>
      <c r="Q124" s="205"/>
      <c r="R124" s="206">
        <f>SUM(R125:R130)</f>
        <v>0</v>
      </c>
      <c r="S124" s="205"/>
      <c r="T124" s="207">
        <f>SUM(T125:T130)</f>
        <v>0.040350000000000004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83</v>
      </c>
      <c r="AT124" s="209" t="s">
        <v>73</v>
      </c>
      <c r="AU124" s="209" t="s">
        <v>81</v>
      </c>
      <c r="AY124" s="208" t="s">
        <v>133</v>
      </c>
      <c r="BK124" s="210">
        <f>SUM(BK125:BK130)</f>
        <v>0</v>
      </c>
    </row>
    <row r="125" s="2" customFormat="1" ht="21.75" customHeight="1">
      <c r="A125" s="39"/>
      <c r="B125" s="40"/>
      <c r="C125" s="213" t="s">
        <v>134</v>
      </c>
      <c r="D125" s="213" t="s">
        <v>136</v>
      </c>
      <c r="E125" s="214" t="s">
        <v>196</v>
      </c>
      <c r="F125" s="215" t="s">
        <v>197</v>
      </c>
      <c r="G125" s="216" t="s">
        <v>198</v>
      </c>
      <c r="H125" s="217">
        <v>1</v>
      </c>
      <c r="I125" s="218"/>
      <c r="J125" s="219">
        <f>ROUND(I125*H125,2)</f>
        <v>0</v>
      </c>
      <c r="K125" s="215" t="s">
        <v>140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0.019460000000000002</v>
      </c>
      <c r="T125" s="223">
        <f>S125*H125</f>
        <v>0.019460000000000002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191</v>
      </c>
      <c r="AT125" s="224" t="s">
        <v>136</v>
      </c>
      <c r="AU125" s="224" t="s">
        <v>83</v>
      </c>
      <c r="AY125" s="18" t="s">
        <v>133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191</v>
      </c>
      <c r="BM125" s="224" t="s">
        <v>199</v>
      </c>
    </row>
    <row r="126" s="2" customFormat="1">
      <c r="A126" s="39"/>
      <c r="B126" s="40"/>
      <c r="C126" s="41"/>
      <c r="D126" s="226" t="s">
        <v>143</v>
      </c>
      <c r="E126" s="41"/>
      <c r="F126" s="227" t="s">
        <v>200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143</v>
      </c>
      <c r="AU126" s="18" t="s">
        <v>83</v>
      </c>
    </row>
    <row r="127" s="2" customFormat="1" ht="24.15" customHeight="1">
      <c r="A127" s="39"/>
      <c r="B127" s="40"/>
      <c r="C127" s="213" t="s">
        <v>201</v>
      </c>
      <c r="D127" s="213" t="s">
        <v>136</v>
      </c>
      <c r="E127" s="214" t="s">
        <v>202</v>
      </c>
      <c r="F127" s="215" t="s">
        <v>203</v>
      </c>
      <c r="G127" s="216" t="s">
        <v>198</v>
      </c>
      <c r="H127" s="217">
        <v>1</v>
      </c>
      <c r="I127" s="218"/>
      <c r="J127" s="219">
        <f>ROUND(I127*H127,2)</f>
        <v>0</v>
      </c>
      <c r="K127" s="215" t="s">
        <v>140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0.01933</v>
      </c>
      <c r="T127" s="223">
        <f>S127*H127</f>
        <v>0.01933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191</v>
      </c>
      <c r="AT127" s="224" t="s">
        <v>136</v>
      </c>
      <c r="AU127" s="224" t="s">
        <v>83</v>
      </c>
      <c r="AY127" s="18" t="s">
        <v>133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191</v>
      </c>
      <c r="BM127" s="224" t="s">
        <v>204</v>
      </c>
    </row>
    <row r="128" s="2" customFormat="1">
      <c r="A128" s="39"/>
      <c r="B128" s="40"/>
      <c r="C128" s="41"/>
      <c r="D128" s="226" t="s">
        <v>143</v>
      </c>
      <c r="E128" s="41"/>
      <c r="F128" s="227" t="s">
        <v>205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143</v>
      </c>
      <c r="AU128" s="18" t="s">
        <v>83</v>
      </c>
    </row>
    <row r="129" s="2" customFormat="1" ht="16.5" customHeight="1">
      <c r="A129" s="39"/>
      <c r="B129" s="40"/>
      <c r="C129" s="213" t="s">
        <v>206</v>
      </c>
      <c r="D129" s="213" t="s">
        <v>136</v>
      </c>
      <c r="E129" s="214" t="s">
        <v>207</v>
      </c>
      <c r="F129" s="215" t="s">
        <v>208</v>
      </c>
      <c r="G129" s="216" t="s">
        <v>198</v>
      </c>
      <c r="H129" s="217">
        <v>1</v>
      </c>
      <c r="I129" s="218"/>
      <c r="J129" s="219">
        <f>ROUND(I129*H129,2)</f>
        <v>0</v>
      </c>
      <c r="K129" s="215" t="s">
        <v>140</v>
      </c>
      <c r="L129" s="45"/>
      <c r="M129" s="220" t="s">
        <v>19</v>
      </c>
      <c r="N129" s="221" t="s">
        <v>45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0.00156</v>
      </c>
      <c r="T129" s="223">
        <f>S129*H129</f>
        <v>0.00156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191</v>
      </c>
      <c r="AT129" s="224" t="s">
        <v>136</v>
      </c>
      <c r="AU129" s="224" t="s">
        <v>83</v>
      </c>
      <c r="AY129" s="18" t="s">
        <v>133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81</v>
      </c>
      <c r="BK129" s="225">
        <f>ROUND(I129*H129,2)</f>
        <v>0</v>
      </c>
      <c r="BL129" s="18" t="s">
        <v>191</v>
      </c>
      <c r="BM129" s="224" t="s">
        <v>209</v>
      </c>
    </row>
    <row r="130" s="2" customFormat="1">
      <c r="A130" s="39"/>
      <c r="B130" s="40"/>
      <c r="C130" s="41"/>
      <c r="D130" s="226" t="s">
        <v>143</v>
      </c>
      <c r="E130" s="41"/>
      <c r="F130" s="227" t="s">
        <v>210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143</v>
      </c>
      <c r="AU130" s="18" t="s">
        <v>83</v>
      </c>
    </row>
    <row r="131" s="12" customFormat="1" ht="22.8" customHeight="1">
      <c r="A131" s="12"/>
      <c r="B131" s="197"/>
      <c r="C131" s="198"/>
      <c r="D131" s="199" t="s">
        <v>73</v>
      </c>
      <c r="E131" s="211" t="s">
        <v>211</v>
      </c>
      <c r="F131" s="211" t="s">
        <v>212</v>
      </c>
      <c r="G131" s="198"/>
      <c r="H131" s="198"/>
      <c r="I131" s="201"/>
      <c r="J131" s="212">
        <f>BK131</f>
        <v>0</v>
      </c>
      <c r="K131" s="198"/>
      <c r="L131" s="203"/>
      <c r="M131" s="204"/>
      <c r="N131" s="205"/>
      <c r="O131" s="205"/>
      <c r="P131" s="206">
        <f>SUM(P132:P134)</f>
        <v>0</v>
      </c>
      <c r="Q131" s="205"/>
      <c r="R131" s="206">
        <f>SUM(R132:R134)</f>
        <v>0</v>
      </c>
      <c r="S131" s="205"/>
      <c r="T131" s="207">
        <f>SUM(T132:T134)</f>
        <v>0.022831199999999999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83</v>
      </c>
      <c r="AT131" s="209" t="s">
        <v>73</v>
      </c>
      <c r="AU131" s="209" t="s">
        <v>81</v>
      </c>
      <c r="AY131" s="208" t="s">
        <v>133</v>
      </c>
      <c r="BK131" s="210">
        <f>SUM(BK132:BK134)</f>
        <v>0</v>
      </c>
    </row>
    <row r="132" s="2" customFormat="1" ht="16.5" customHeight="1">
      <c r="A132" s="39"/>
      <c r="B132" s="40"/>
      <c r="C132" s="213" t="s">
        <v>8</v>
      </c>
      <c r="D132" s="213" t="s">
        <v>136</v>
      </c>
      <c r="E132" s="214" t="s">
        <v>213</v>
      </c>
      <c r="F132" s="215" t="s">
        <v>214</v>
      </c>
      <c r="G132" s="216" t="s">
        <v>139</v>
      </c>
      <c r="H132" s="217">
        <v>2.1600000000000001</v>
      </c>
      <c r="I132" s="218"/>
      <c r="J132" s="219">
        <f>ROUND(I132*H132,2)</f>
        <v>0</v>
      </c>
      <c r="K132" s="215" t="s">
        <v>140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0.01057</v>
      </c>
      <c r="T132" s="223">
        <f>S132*H132</f>
        <v>0.022831199999999999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191</v>
      </c>
      <c r="AT132" s="224" t="s">
        <v>136</v>
      </c>
      <c r="AU132" s="224" t="s">
        <v>83</v>
      </c>
      <c r="AY132" s="18" t="s">
        <v>133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191</v>
      </c>
      <c r="BM132" s="224" t="s">
        <v>215</v>
      </c>
    </row>
    <row r="133" s="2" customFormat="1">
      <c r="A133" s="39"/>
      <c r="B133" s="40"/>
      <c r="C133" s="41"/>
      <c r="D133" s="226" t="s">
        <v>143</v>
      </c>
      <c r="E133" s="41"/>
      <c r="F133" s="227" t="s">
        <v>216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143</v>
      </c>
      <c r="AU133" s="18" t="s">
        <v>83</v>
      </c>
    </row>
    <row r="134" s="13" customFormat="1">
      <c r="A134" s="13"/>
      <c r="B134" s="231"/>
      <c r="C134" s="232"/>
      <c r="D134" s="233" t="s">
        <v>145</v>
      </c>
      <c r="E134" s="234" t="s">
        <v>19</v>
      </c>
      <c r="F134" s="235" t="s">
        <v>217</v>
      </c>
      <c r="G134" s="232"/>
      <c r="H134" s="236">
        <v>2.1600000000000001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145</v>
      </c>
      <c r="AU134" s="242" t="s">
        <v>83</v>
      </c>
      <c r="AV134" s="13" t="s">
        <v>83</v>
      </c>
      <c r="AW134" s="13" t="s">
        <v>35</v>
      </c>
      <c r="AX134" s="13" t="s">
        <v>81</v>
      </c>
      <c r="AY134" s="242" t="s">
        <v>133</v>
      </c>
    </row>
    <row r="135" s="12" customFormat="1" ht="22.8" customHeight="1">
      <c r="A135" s="12"/>
      <c r="B135" s="197"/>
      <c r="C135" s="198"/>
      <c r="D135" s="199" t="s">
        <v>73</v>
      </c>
      <c r="E135" s="211" t="s">
        <v>218</v>
      </c>
      <c r="F135" s="211" t="s">
        <v>219</v>
      </c>
      <c r="G135" s="198"/>
      <c r="H135" s="198"/>
      <c r="I135" s="201"/>
      <c r="J135" s="212">
        <f>BK135</f>
        <v>0</v>
      </c>
      <c r="K135" s="198"/>
      <c r="L135" s="203"/>
      <c r="M135" s="204"/>
      <c r="N135" s="205"/>
      <c r="O135" s="205"/>
      <c r="P135" s="206">
        <f>SUM(P136:P137)</f>
        <v>0</v>
      </c>
      <c r="Q135" s="205"/>
      <c r="R135" s="206">
        <f>SUM(R136:R137)</f>
        <v>0</v>
      </c>
      <c r="S135" s="205"/>
      <c r="T135" s="207">
        <f>SUM(T136:T137)</f>
        <v>0.16800000000000001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8" t="s">
        <v>83</v>
      </c>
      <c r="AT135" s="209" t="s">
        <v>73</v>
      </c>
      <c r="AU135" s="209" t="s">
        <v>81</v>
      </c>
      <c r="AY135" s="208" t="s">
        <v>133</v>
      </c>
      <c r="BK135" s="210">
        <f>SUM(BK136:BK137)</f>
        <v>0</v>
      </c>
    </row>
    <row r="136" s="2" customFormat="1" ht="24.15" customHeight="1">
      <c r="A136" s="39"/>
      <c r="B136" s="40"/>
      <c r="C136" s="213" t="s">
        <v>220</v>
      </c>
      <c r="D136" s="213" t="s">
        <v>136</v>
      </c>
      <c r="E136" s="214" t="s">
        <v>221</v>
      </c>
      <c r="F136" s="215" t="s">
        <v>222</v>
      </c>
      <c r="G136" s="216" t="s">
        <v>190</v>
      </c>
      <c r="H136" s="217">
        <v>7</v>
      </c>
      <c r="I136" s="218"/>
      <c r="J136" s="219">
        <f>ROUND(I136*H136,2)</f>
        <v>0</v>
      </c>
      <c r="K136" s="215" t="s">
        <v>140</v>
      </c>
      <c r="L136" s="45"/>
      <c r="M136" s="220" t="s">
        <v>19</v>
      </c>
      <c r="N136" s="221" t="s">
        <v>45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0.024</v>
      </c>
      <c r="T136" s="223">
        <f>S136*H136</f>
        <v>0.16800000000000001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191</v>
      </c>
      <c r="AT136" s="224" t="s">
        <v>136</v>
      </c>
      <c r="AU136" s="224" t="s">
        <v>83</v>
      </c>
      <c r="AY136" s="18" t="s">
        <v>133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81</v>
      </c>
      <c r="BK136" s="225">
        <f>ROUND(I136*H136,2)</f>
        <v>0</v>
      </c>
      <c r="BL136" s="18" t="s">
        <v>191</v>
      </c>
      <c r="BM136" s="224" t="s">
        <v>223</v>
      </c>
    </row>
    <row r="137" s="2" customFormat="1">
      <c r="A137" s="39"/>
      <c r="B137" s="40"/>
      <c r="C137" s="41"/>
      <c r="D137" s="226" t="s">
        <v>143</v>
      </c>
      <c r="E137" s="41"/>
      <c r="F137" s="227" t="s">
        <v>224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143</v>
      </c>
      <c r="AU137" s="18" t="s">
        <v>83</v>
      </c>
    </row>
    <row r="138" s="12" customFormat="1" ht="22.8" customHeight="1">
      <c r="A138" s="12"/>
      <c r="B138" s="197"/>
      <c r="C138" s="198"/>
      <c r="D138" s="199" t="s">
        <v>73</v>
      </c>
      <c r="E138" s="211" t="s">
        <v>225</v>
      </c>
      <c r="F138" s="211" t="s">
        <v>226</v>
      </c>
      <c r="G138" s="198"/>
      <c r="H138" s="198"/>
      <c r="I138" s="201"/>
      <c r="J138" s="212">
        <f>BK138</f>
        <v>0</v>
      </c>
      <c r="K138" s="198"/>
      <c r="L138" s="203"/>
      <c r="M138" s="204"/>
      <c r="N138" s="205"/>
      <c r="O138" s="205"/>
      <c r="P138" s="206">
        <f>SUM(P139:P145)</f>
        <v>0</v>
      </c>
      <c r="Q138" s="205"/>
      <c r="R138" s="206">
        <f>SUM(R139:R145)</f>
        <v>0</v>
      </c>
      <c r="S138" s="205"/>
      <c r="T138" s="207">
        <f>SUM(T139:T145)</f>
        <v>0.093720000000000012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8" t="s">
        <v>83</v>
      </c>
      <c r="AT138" s="209" t="s">
        <v>73</v>
      </c>
      <c r="AU138" s="209" t="s">
        <v>81</v>
      </c>
      <c r="AY138" s="208" t="s">
        <v>133</v>
      </c>
      <c r="BK138" s="210">
        <f>SUM(BK139:BK145)</f>
        <v>0</v>
      </c>
    </row>
    <row r="139" s="2" customFormat="1" ht="16.5" customHeight="1">
      <c r="A139" s="39"/>
      <c r="B139" s="40"/>
      <c r="C139" s="213" t="s">
        <v>227</v>
      </c>
      <c r="D139" s="213" t="s">
        <v>136</v>
      </c>
      <c r="E139" s="214" t="s">
        <v>228</v>
      </c>
      <c r="F139" s="215" t="s">
        <v>229</v>
      </c>
      <c r="G139" s="216" t="s">
        <v>139</v>
      </c>
      <c r="H139" s="217">
        <v>17.68</v>
      </c>
      <c r="I139" s="218"/>
      <c r="J139" s="219">
        <f>ROUND(I139*H139,2)</f>
        <v>0</v>
      </c>
      <c r="K139" s="215" t="s">
        <v>140</v>
      </c>
      <c r="L139" s="45"/>
      <c r="M139" s="220" t="s">
        <v>19</v>
      </c>
      <c r="N139" s="221" t="s">
        <v>45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0.0040000000000000001</v>
      </c>
      <c r="T139" s="223">
        <f>S139*H139</f>
        <v>0.070720000000000005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191</v>
      </c>
      <c r="AT139" s="224" t="s">
        <v>136</v>
      </c>
      <c r="AU139" s="224" t="s">
        <v>83</v>
      </c>
      <c r="AY139" s="18" t="s">
        <v>133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81</v>
      </c>
      <c r="BK139" s="225">
        <f>ROUND(I139*H139,2)</f>
        <v>0</v>
      </c>
      <c r="BL139" s="18" t="s">
        <v>191</v>
      </c>
      <c r="BM139" s="224" t="s">
        <v>230</v>
      </c>
    </row>
    <row r="140" s="2" customFormat="1">
      <c r="A140" s="39"/>
      <c r="B140" s="40"/>
      <c r="C140" s="41"/>
      <c r="D140" s="226" t="s">
        <v>143</v>
      </c>
      <c r="E140" s="41"/>
      <c r="F140" s="227" t="s">
        <v>231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143</v>
      </c>
      <c r="AU140" s="18" t="s">
        <v>83</v>
      </c>
    </row>
    <row r="141" s="13" customFormat="1">
      <c r="A141" s="13"/>
      <c r="B141" s="231"/>
      <c r="C141" s="232"/>
      <c r="D141" s="233" t="s">
        <v>145</v>
      </c>
      <c r="E141" s="234" t="s">
        <v>19</v>
      </c>
      <c r="F141" s="235" t="s">
        <v>232</v>
      </c>
      <c r="G141" s="232"/>
      <c r="H141" s="236">
        <v>17.68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145</v>
      </c>
      <c r="AU141" s="242" t="s">
        <v>83</v>
      </c>
      <c r="AV141" s="13" t="s">
        <v>83</v>
      </c>
      <c r="AW141" s="13" t="s">
        <v>35</v>
      </c>
      <c r="AX141" s="13" t="s">
        <v>81</v>
      </c>
      <c r="AY141" s="242" t="s">
        <v>133</v>
      </c>
    </row>
    <row r="142" s="2" customFormat="1" ht="24.15" customHeight="1">
      <c r="A142" s="39"/>
      <c r="B142" s="40"/>
      <c r="C142" s="213" t="s">
        <v>233</v>
      </c>
      <c r="D142" s="213" t="s">
        <v>136</v>
      </c>
      <c r="E142" s="214" t="s">
        <v>234</v>
      </c>
      <c r="F142" s="215" t="s">
        <v>235</v>
      </c>
      <c r="G142" s="216" t="s">
        <v>190</v>
      </c>
      <c r="H142" s="217">
        <v>3</v>
      </c>
      <c r="I142" s="218"/>
      <c r="J142" s="219">
        <f>ROUND(I142*H142,2)</f>
        <v>0</v>
      </c>
      <c r="K142" s="215" t="s">
        <v>140</v>
      </c>
      <c r="L142" s="45"/>
      <c r="M142" s="220" t="s">
        <v>19</v>
      </c>
      <c r="N142" s="221" t="s">
        <v>45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0.0070000000000000001</v>
      </c>
      <c r="T142" s="223">
        <f>S142*H142</f>
        <v>0.021000000000000001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191</v>
      </c>
      <c r="AT142" s="224" t="s">
        <v>136</v>
      </c>
      <c r="AU142" s="224" t="s">
        <v>83</v>
      </c>
      <c r="AY142" s="18" t="s">
        <v>133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81</v>
      </c>
      <c r="BK142" s="225">
        <f>ROUND(I142*H142,2)</f>
        <v>0</v>
      </c>
      <c r="BL142" s="18" t="s">
        <v>191</v>
      </c>
      <c r="BM142" s="224" t="s">
        <v>236</v>
      </c>
    </row>
    <row r="143" s="2" customFormat="1">
      <c r="A143" s="39"/>
      <c r="B143" s="40"/>
      <c r="C143" s="41"/>
      <c r="D143" s="226" t="s">
        <v>143</v>
      </c>
      <c r="E143" s="41"/>
      <c r="F143" s="227" t="s">
        <v>237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143</v>
      </c>
      <c r="AU143" s="18" t="s">
        <v>83</v>
      </c>
    </row>
    <row r="144" s="2" customFormat="1" ht="24.15" customHeight="1">
      <c r="A144" s="39"/>
      <c r="B144" s="40"/>
      <c r="C144" s="213" t="s">
        <v>191</v>
      </c>
      <c r="D144" s="213" t="s">
        <v>136</v>
      </c>
      <c r="E144" s="214" t="s">
        <v>238</v>
      </c>
      <c r="F144" s="215" t="s">
        <v>239</v>
      </c>
      <c r="G144" s="216" t="s">
        <v>190</v>
      </c>
      <c r="H144" s="217">
        <v>2</v>
      </c>
      <c r="I144" s="218"/>
      <c r="J144" s="219">
        <f>ROUND(I144*H144,2)</f>
        <v>0</v>
      </c>
      <c r="K144" s="215" t="s">
        <v>140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0.001</v>
      </c>
      <c r="T144" s="223">
        <f>S144*H144</f>
        <v>0.002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191</v>
      </c>
      <c r="AT144" s="224" t="s">
        <v>136</v>
      </c>
      <c r="AU144" s="224" t="s">
        <v>83</v>
      </c>
      <c r="AY144" s="18" t="s">
        <v>133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191</v>
      </c>
      <c r="BM144" s="224" t="s">
        <v>240</v>
      </c>
    </row>
    <row r="145" s="2" customFormat="1">
      <c r="A145" s="39"/>
      <c r="B145" s="40"/>
      <c r="C145" s="41"/>
      <c r="D145" s="226" t="s">
        <v>143</v>
      </c>
      <c r="E145" s="41"/>
      <c r="F145" s="227" t="s">
        <v>241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143</v>
      </c>
      <c r="AU145" s="18" t="s">
        <v>83</v>
      </c>
    </row>
    <row r="146" s="12" customFormat="1" ht="22.8" customHeight="1">
      <c r="A146" s="12"/>
      <c r="B146" s="197"/>
      <c r="C146" s="198"/>
      <c r="D146" s="199" t="s">
        <v>73</v>
      </c>
      <c r="E146" s="211" t="s">
        <v>242</v>
      </c>
      <c r="F146" s="211" t="s">
        <v>243</v>
      </c>
      <c r="G146" s="198"/>
      <c r="H146" s="198"/>
      <c r="I146" s="201"/>
      <c r="J146" s="212">
        <f>BK146</f>
        <v>0</v>
      </c>
      <c r="K146" s="198"/>
      <c r="L146" s="203"/>
      <c r="M146" s="204"/>
      <c r="N146" s="205"/>
      <c r="O146" s="205"/>
      <c r="P146" s="206">
        <f>SUM(P147:P152)</f>
        <v>0</v>
      </c>
      <c r="Q146" s="205"/>
      <c r="R146" s="206">
        <f>SUM(R147:R152)</f>
        <v>0</v>
      </c>
      <c r="S146" s="205"/>
      <c r="T146" s="207">
        <f>SUM(T147:T152)</f>
        <v>0.65999299999999994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8" t="s">
        <v>83</v>
      </c>
      <c r="AT146" s="209" t="s">
        <v>73</v>
      </c>
      <c r="AU146" s="209" t="s">
        <v>81</v>
      </c>
      <c r="AY146" s="208" t="s">
        <v>133</v>
      </c>
      <c r="BK146" s="210">
        <f>SUM(BK147:BK152)</f>
        <v>0</v>
      </c>
    </row>
    <row r="147" s="2" customFormat="1" ht="24.15" customHeight="1">
      <c r="A147" s="39"/>
      <c r="B147" s="40"/>
      <c r="C147" s="213" t="s">
        <v>244</v>
      </c>
      <c r="D147" s="213" t="s">
        <v>136</v>
      </c>
      <c r="E147" s="214" t="s">
        <v>245</v>
      </c>
      <c r="F147" s="215" t="s">
        <v>246</v>
      </c>
      <c r="G147" s="216" t="s">
        <v>247</v>
      </c>
      <c r="H147" s="217">
        <v>4.2000000000000002</v>
      </c>
      <c r="I147" s="218"/>
      <c r="J147" s="219">
        <f>ROUND(I147*H147,2)</f>
        <v>0</v>
      </c>
      <c r="K147" s="215" t="s">
        <v>140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0.0032499999999999999</v>
      </c>
      <c r="T147" s="223">
        <f>S147*H147</f>
        <v>0.013650000000000001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191</v>
      </c>
      <c r="AT147" s="224" t="s">
        <v>136</v>
      </c>
      <c r="AU147" s="224" t="s">
        <v>83</v>
      </c>
      <c r="AY147" s="18" t="s">
        <v>133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191</v>
      </c>
      <c r="BM147" s="224" t="s">
        <v>248</v>
      </c>
    </row>
    <row r="148" s="2" customFormat="1">
      <c r="A148" s="39"/>
      <c r="B148" s="40"/>
      <c r="C148" s="41"/>
      <c r="D148" s="226" t="s">
        <v>143</v>
      </c>
      <c r="E148" s="41"/>
      <c r="F148" s="227" t="s">
        <v>249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143</v>
      </c>
      <c r="AU148" s="18" t="s">
        <v>83</v>
      </c>
    </row>
    <row r="149" s="13" customFormat="1">
      <c r="A149" s="13"/>
      <c r="B149" s="231"/>
      <c r="C149" s="232"/>
      <c r="D149" s="233" t="s">
        <v>145</v>
      </c>
      <c r="E149" s="234" t="s">
        <v>19</v>
      </c>
      <c r="F149" s="235" t="s">
        <v>250</v>
      </c>
      <c r="G149" s="232"/>
      <c r="H149" s="236">
        <v>4.2000000000000002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145</v>
      </c>
      <c r="AU149" s="242" t="s">
        <v>83</v>
      </c>
      <c r="AV149" s="13" t="s">
        <v>83</v>
      </c>
      <c r="AW149" s="13" t="s">
        <v>35</v>
      </c>
      <c r="AX149" s="13" t="s">
        <v>81</v>
      </c>
      <c r="AY149" s="242" t="s">
        <v>133</v>
      </c>
    </row>
    <row r="150" s="2" customFormat="1" ht="16.5" customHeight="1">
      <c r="A150" s="39"/>
      <c r="B150" s="40"/>
      <c r="C150" s="213" t="s">
        <v>251</v>
      </c>
      <c r="D150" s="213" t="s">
        <v>136</v>
      </c>
      <c r="E150" s="214" t="s">
        <v>252</v>
      </c>
      <c r="F150" s="215" t="s">
        <v>253</v>
      </c>
      <c r="G150" s="216" t="s">
        <v>139</v>
      </c>
      <c r="H150" s="217">
        <v>18.309999999999999</v>
      </c>
      <c r="I150" s="218"/>
      <c r="J150" s="219">
        <f>ROUND(I150*H150,2)</f>
        <v>0</v>
      </c>
      <c r="K150" s="215" t="s">
        <v>140</v>
      </c>
      <c r="L150" s="45"/>
      <c r="M150" s="220" t="s">
        <v>19</v>
      </c>
      <c r="N150" s="221" t="s">
        <v>45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0.035299999999999998</v>
      </c>
      <c r="T150" s="223">
        <f>S150*H150</f>
        <v>0.64634299999999989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191</v>
      </c>
      <c r="AT150" s="224" t="s">
        <v>136</v>
      </c>
      <c r="AU150" s="224" t="s">
        <v>83</v>
      </c>
      <c r="AY150" s="18" t="s">
        <v>133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81</v>
      </c>
      <c r="BK150" s="225">
        <f>ROUND(I150*H150,2)</f>
        <v>0</v>
      </c>
      <c r="BL150" s="18" t="s">
        <v>191</v>
      </c>
      <c r="BM150" s="224" t="s">
        <v>254</v>
      </c>
    </row>
    <row r="151" s="2" customFormat="1">
      <c r="A151" s="39"/>
      <c r="B151" s="40"/>
      <c r="C151" s="41"/>
      <c r="D151" s="226" t="s">
        <v>143</v>
      </c>
      <c r="E151" s="41"/>
      <c r="F151" s="227" t="s">
        <v>255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143</v>
      </c>
      <c r="AU151" s="18" t="s">
        <v>83</v>
      </c>
    </row>
    <row r="152" s="13" customFormat="1">
      <c r="A152" s="13"/>
      <c r="B152" s="231"/>
      <c r="C152" s="232"/>
      <c r="D152" s="233" t="s">
        <v>145</v>
      </c>
      <c r="E152" s="234" t="s">
        <v>19</v>
      </c>
      <c r="F152" s="235" t="s">
        <v>146</v>
      </c>
      <c r="G152" s="232"/>
      <c r="H152" s="236">
        <v>18.309999999999999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145</v>
      </c>
      <c r="AU152" s="242" t="s">
        <v>83</v>
      </c>
      <c r="AV152" s="13" t="s">
        <v>83</v>
      </c>
      <c r="AW152" s="13" t="s">
        <v>35</v>
      </c>
      <c r="AX152" s="13" t="s">
        <v>81</v>
      </c>
      <c r="AY152" s="242" t="s">
        <v>133</v>
      </c>
    </row>
    <row r="153" s="12" customFormat="1" ht="22.8" customHeight="1">
      <c r="A153" s="12"/>
      <c r="B153" s="197"/>
      <c r="C153" s="198"/>
      <c r="D153" s="199" t="s">
        <v>73</v>
      </c>
      <c r="E153" s="211" t="s">
        <v>256</v>
      </c>
      <c r="F153" s="211" t="s">
        <v>257</v>
      </c>
      <c r="G153" s="198"/>
      <c r="H153" s="198"/>
      <c r="I153" s="201"/>
      <c r="J153" s="212">
        <f>BK153</f>
        <v>0</v>
      </c>
      <c r="K153" s="198"/>
      <c r="L153" s="203"/>
      <c r="M153" s="204"/>
      <c r="N153" s="205"/>
      <c r="O153" s="205"/>
      <c r="P153" s="206">
        <f>SUM(P154:P159)</f>
        <v>0</v>
      </c>
      <c r="Q153" s="205"/>
      <c r="R153" s="206">
        <f>SUM(R154:R159)</f>
        <v>0</v>
      </c>
      <c r="S153" s="205"/>
      <c r="T153" s="207">
        <f>SUM(T154:T159)</f>
        <v>0.8937103999999999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8" t="s">
        <v>83</v>
      </c>
      <c r="AT153" s="209" t="s">
        <v>73</v>
      </c>
      <c r="AU153" s="209" t="s">
        <v>81</v>
      </c>
      <c r="AY153" s="208" t="s">
        <v>133</v>
      </c>
      <c r="BK153" s="210">
        <f>SUM(BK154:BK159)</f>
        <v>0</v>
      </c>
    </row>
    <row r="154" s="2" customFormat="1" ht="21.75" customHeight="1">
      <c r="A154" s="39"/>
      <c r="B154" s="40"/>
      <c r="C154" s="213" t="s">
        <v>258</v>
      </c>
      <c r="D154" s="213" t="s">
        <v>136</v>
      </c>
      <c r="E154" s="214" t="s">
        <v>259</v>
      </c>
      <c r="F154" s="215" t="s">
        <v>260</v>
      </c>
      <c r="G154" s="216" t="s">
        <v>139</v>
      </c>
      <c r="H154" s="217">
        <v>32.856999999999999</v>
      </c>
      <c r="I154" s="218"/>
      <c r="J154" s="219">
        <f>ROUND(I154*H154,2)</f>
        <v>0</v>
      </c>
      <c r="K154" s="215" t="s">
        <v>140</v>
      </c>
      <c r="L154" s="45"/>
      <c r="M154" s="220" t="s">
        <v>19</v>
      </c>
      <c r="N154" s="221" t="s">
        <v>45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0.027199999999999998</v>
      </c>
      <c r="T154" s="223">
        <f>S154*H154</f>
        <v>0.8937103999999999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191</v>
      </c>
      <c r="AT154" s="224" t="s">
        <v>136</v>
      </c>
      <c r="AU154" s="224" t="s">
        <v>83</v>
      </c>
      <c r="AY154" s="18" t="s">
        <v>133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81</v>
      </c>
      <c r="BK154" s="225">
        <f>ROUND(I154*H154,2)</f>
        <v>0</v>
      </c>
      <c r="BL154" s="18" t="s">
        <v>191</v>
      </c>
      <c r="BM154" s="224" t="s">
        <v>261</v>
      </c>
    </row>
    <row r="155" s="2" customFormat="1">
      <c r="A155" s="39"/>
      <c r="B155" s="40"/>
      <c r="C155" s="41"/>
      <c r="D155" s="226" t="s">
        <v>143</v>
      </c>
      <c r="E155" s="41"/>
      <c r="F155" s="227" t="s">
        <v>262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143</v>
      </c>
      <c r="AU155" s="18" t="s">
        <v>83</v>
      </c>
    </row>
    <row r="156" s="13" customFormat="1">
      <c r="A156" s="13"/>
      <c r="B156" s="231"/>
      <c r="C156" s="232"/>
      <c r="D156" s="233" t="s">
        <v>145</v>
      </c>
      <c r="E156" s="234" t="s">
        <v>19</v>
      </c>
      <c r="F156" s="235" t="s">
        <v>263</v>
      </c>
      <c r="G156" s="232"/>
      <c r="H156" s="236">
        <v>23.125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145</v>
      </c>
      <c r="AU156" s="242" t="s">
        <v>83</v>
      </c>
      <c r="AV156" s="13" t="s">
        <v>83</v>
      </c>
      <c r="AW156" s="13" t="s">
        <v>35</v>
      </c>
      <c r="AX156" s="13" t="s">
        <v>74</v>
      </c>
      <c r="AY156" s="242" t="s">
        <v>133</v>
      </c>
    </row>
    <row r="157" s="13" customFormat="1">
      <c r="A157" s="13"/>
      <c r="B157" s="231"/>
      <c r="C157" s="232"/>
      <c r="D157" s="233" t="s">
        <v>145</v>
      </c>
      <c r="E157" s="234" t="s">
        <v>19</v>
      </c>
      <c r="F157" s="235" t="s">
        <v>264</v>
      </c>
      <c r="G157" s="232"/>
      <c r="H157" s="236">
        <v>7.8550000000000004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145</v>
      </c>
      <c r="AU157" s="242" t="s">
        <v>83</v>
      </c>
      <c r="AV157" s="13" t="s">
        <v>83</v>
      </c>
      <c r="AW157" s="13" t="s">
        <v>35</v>
      </c>
      <c r="AX157" s="13" t="s">
        <v>74</v>
      </c>
      <c r="AY157" s="242" t="s">
        <v>133</v>
      </c>
    </row>
    <row r="158" s="13" customFormat="1">
      <c r="A158" s="13"/>
      <c r="B158" s="231"/>
      <c r="C158" s="232"/>
      <c r="D158" s="233" t="s">
        <v>145</v>
      </c>
      <c r="E158" s="234" t="s">
        <v>19</v>
      </c>
      <c r="F158" s="235" t="s">
        <v>265</v>
      </c>
      <c r="G158" s="232"/>
      <c r="H158" s="236">
        <v>1.877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145</v>
      </c>
      <c r="AU158" s="242" t="s">
        <v>83</v>
      </c>
      <c r="AV158" s="13" t="s">
        <v>83</v>
      </c>
      <c r="AW158" s="13" t="s">
        <v>35</v>
      </c>
      <c r="AX158" s="13" t="s">
        <v>74</v>
      </c>
      <c r="AY158" s="242" t="s">
        <v>133</v>
      </c>
    </row>
    <row r="159" s="14" customFormat="1">
      <c r="A159" s="14"/>
      <c r="B159" s="243"/>
      <c r="C159" s="244"/>
      <c r="D159" s="233" t="s">
        <v>145</v>
      </c>
      <c r="E159" s="245" t="s">
        <v>19</v>
      </c>
      <c r="F159" s="246" t="s">
        <v>159</v>
      </c>
      <c r="G159" s="244"/>
      <c r="H159" s="247">
        <v>32.856999999999999</v>
      </c>
      <c r="I159" s="248"/>
      <c r="J159" s="244"/>
      <c r="K159" s="244"/>
      <c r="L159" s="249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145</v>
      </c>
      <c r="AU159" s="253" t="s">
        <v>83</v>
      </c>
      <c r="AV159" s="14" t="s">
        <v>141</v>
      </c>
      <c r="AW159" s="14" t="s">
        <v>35</v>
      </c>
      <c r="AX159" s="14" t="s">
        <v>81</v>
      </c>
      <c r="AY159" s="253" t="s">
        <v>133</v>
      </c>
    </row>
    <row r="160" s="2" customFormat="1" ht="6.96" customHeight="1">
      <c r="A160" s="39"/>
      <c r="B160" s="60"/>
      <c r="C160" s="61"/>
      <c r="D160" s="61"/>
      <c r="E160" s="61"/>
      <c r="F160" s="61"/>
      <c r="G160" s="61"/>
      <c r="H160" s="61"/>
      <c r="I160" s="61"/>
      <c r="J160" s="61"/>
      <c r="K160" s="61"/>
      <c r="L160" s="45"/>
      <c r="M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</sheetData>
  <sheetProtection sheet="1" autoFilter="0" formatColumns="0" formatRows="0" objects="1" scenarios="1" spinCount="100000" saltValue="7i4fTH1AOXZFX06WnmofSOPEo2gnhkN3kELykUEWbbSXN5umrf/dg2mNgV4miKAKyDknqizQ8dzMuJxk4wRpWQ==" hashValue="c4GhHLapa18sw5euQKPu36hM4fkD/lWag70DuZ1nzfS3WAcwmFYT5UBGjErKq9NucNEkDwY44cfVTScFBaCNpQ==" algorithmName="SHA-512" password="CC35"/>
  <autoFilter ref="C95:K15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0" r:id="rId1" display="https://podminky.urs.cz/item/CS_URS_2025_01/949101111"/>
    <hyperlink ref="F103" r:id="rId2" display="https://podminky.urs.cz/item/CS_URS_2025_01/962086111"/>
    <hyperlink ref="F106" r:id="rId3" display="https://podminky.urs.cz/item/CS_URS_2025_01/968072455"/>
    <hyperlink ref="F112" r:id="rId4" display="https://podminky.urs.cz/item/CS_URS_2025_01/997013211"/>
    <hyperlink ref="F114" r:id="rId5" display="https://podminky.urs.cz/item/CS_URS_2025_01/997013501"/>
    <hyperlink ref="F116" r:id="rId6" display="https://podminky.urs.cz/item/CS_URS_2025_01/997013509"/>
    <hyperlink ref="F119" r:id="rId7" display="https://podminky.urs.cz/item/CS_URS_2025_01/997013631"/>
    <hyperlink ref="F123" r:id="rId8" display="https://podminky.urs.cz/item/CS_URS_2025_01/721220801"/>
    <hyperlink ref="F126" r:id="rId9" display="https://podminky.urs.cz/item/CS_URS_2025_01/725210821"/>
    <hyperlink ref="F128" r:id="rId10" display="https://podminky.urs.cz/item/CS_URS_2025_01/725110811"/>
    <hyperlink ref="F130" r:id="rId11" display="https://podminky.urs.cz/item/CS_URS_2025_01/725820801"/>
    <hyperlink ref="F133" r:id="rId12" display="https://podminky.urs.cz/item/CS_URS_2025_01/735121810"/>
    <hyperlink ref="F137" r:id="rId13" display="https://podminky.urs.cz/item/CS_URS_2025_01/766691914"/>
    <hyperlink ref="F140" r:id="rId14" display="https://podminky.urs.cz/item/CS_URS_2025_01/767581802"/>
    <hyperlink ref="F143" r:id="rId15" display="https://podminky.urs.cz/item/CS_URS_2025_01/767584801"/>
    <hyperlink ref="F145" r:id="rId16" display="https://podminky.urs.cz/item/CS_URS_2025_01/767584811"/>
    <hyperlink ref="F148" r:id="rId17" display="https://podminky.urs.cz/item/CS_URS_2025_01/771473810"/>
    <hyperlink ref="F151" r:id="rId18" display="https://podminky.urs.cz/item/CS_URS_2025_01/771573810"/>
    <hyperlink ref="F155" r:id="rId19" display="https://podminky.urs.cz/item/CS_URS_2025_01/7814738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  <c r="AZ2" s="257" t="s">
        <v>266</v>
      </c>
      <c r="BA2" s="257" t="s">
        <v>267</v>
      </c>
      <c r="BB2" s="257" t="s">
        <v>19</v>
      </c>
      <c r="BC2" s="257" t="s">
        <v>268</v>
      </c>
      <c r="BD2" s="257" t="s">
        <v>83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98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Budova D1 - úprava ambulance ORL</v>
      </c>
      <c r="F7" s="143"/>
      <c r="G7" s="143"/>
      <c r="H7" s="143"/>
      <c r="L7" s="21"/>
    </row>
    <row r="8" s="1" customFormat="1" ht="12" customHeight="1">
      <c r="B8" s="21"/>
      <c r="D8" s="143" t="s">
        <v>99</v>
      </c>
      <c r="L8" s="21"/>
    </row>
    <row r="9" s="2" customFormat="1" ht="16.5" customHeight="1">
      <c r="A9" s="39"/>
      <c r="B9" s="45"/>
      <c r="C9" s="39"/>
      <c r="D9" s="39"/>
      <c r="E9" s="144" t="s">
        <v>100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269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12. 2. 2025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30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 xml:space="preserve"> </v>
      </c>
      <c r="F23" s="39"/>
      <c r="G23" s="39"/>
      <c r="H23" s="39"/>
      <c r="I23" s="143" t="s">
        <v>29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36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37</v>
      </c>
      <c r="F26" s="39"/>
      <c r="G26" s="39"/>
      <c r="H26" s="39"/>
      <c r="I26" s="143" t="s">
        <v>29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ROUND(J102,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ROUND((SUM(BE102:BE299)),  2)</f>
        <v>0</v>
      </c>
      <c r="G35" s="39"/>
      <c r="H35" s="39"/>
      <c r="I35" s="158">
        <v>0.20999999999999999</v>
      </c>
      <c r="J35" s="157">
        <f>ROUND(((SUM(BE102:BE299))*I35),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ROUND((SUM(BF102:BF299)),  2)</f>
        <v>0</v>
      </c>
      <c r="G36" s="39"/>
      <c r="H36" s="39"/>
      <c r="I36" s="158">
        <v>0.12</v>
      </c>
      <c r="J36" s="157">
        <f>ROUND(((SUM(BF102:BF299))*I36),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ROUND((SUM(BG102:BG299)),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ROUND((SUM(BH102:BH299)),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ROUND((SUM(BI102:BI299)),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Budova D1 - úprava ambulance ORL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99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D.1.1.b - Architektonicko-stavební řešení - Stavební úpravy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Masarykova nemocnice</v>
      </c>
      <c r="G56" s="41"/>
      <c r="H56" s="41"/>
      <c r="I56" s="33" t="s">
        <v>23</v>
      </c>
      <c r="J56" s="73" t="str">
        <f>IF(J14="","",J14)</f>
        <v>12. 2. 2025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Krajská zdravotní a.s.</v>
      </c>
      <c r="G58" s="41"/>
      <c r="H58" s="41"/>
      <c r="I58" s="33" t="s">
        <v>33</v>
      </c>
      <c r="J58" s="37" t="str">
        <f>E23</f>
        <v xml:space="preserve"> 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36</v>
      </c>
      <c r="J59" s="37" t="str">
        <f>E26</f>
        <v>Milan Křehla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104</v>
      </c>
      <c r="D61" s="172"/>
      <c r="E61" s="172"/>
      <c r="F61" s="172"/>
      <c r="G61" s="172"/>
      <c r="H61" s="172"/>
      <c r="I61" s="172"/>
      <c r="J61" s="173" t="s">
        <v>105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J102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106</v>
      </c>
    </row>
    <row r="64" s="9" customFormat="1" ht="24.96" customHeight="1">
      <c r="A64" s="9"/>
      <c r="B64" s="175"/>
      <c r="C64" s="176"/>
      <c r="D64" s="177" t="s">
        <v>107</v>
      </c>
      <c r="E64" s="178"/>
      <c r="F64" s="178"/>
      <c r="G64" s="178"/>
      <c r="H64" s="178"/>
      <c r="I64" s="178"/>
      <c r="J64" s="179">
        <f>J103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270</v>
      </c>
      <c r="E65" s="183"/>
      <c r="F65" s="183"/>
      <c r="G65" s="183"/>
      <c r="H65" s="183"/>
      <c r="I65" s="183"/>
      <c r="J65" s="184">
        <f>J104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271</v>
      </c>
      <c r="E66" s="183"/>
      <c r="F66" s="183"/>
      <c r="G66" s="183"/>
      <c r="H66" s="183"/>
      <c r="I66" s="183"/>
      <c r="J66" s="184">
        <f>J108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108</v>
      </c>
      <c r="E67" s="183"/>
      <c r="F67" s="183"/>
      <c r="G67" s="183"/>
      <c r="H67" s="183"/>
      <c r="I67" s="183"/>
      <c r="J67" s="184">
        <f>J120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109</v>
      </c>
      <c r="E68" s="183"/>
      <c r="F68" s="183"/>
      <c r="G68" s="183"/>
      <c r="H68" s="183"/>
      <c r="I68" s="183"/>
      <c r="J68" s="184">
        <f>J124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272</v>
      </c>
      <c r="E69" s="183"/>
      <c r="F69" s="183"/>
      <c r="G69" s="183"/>
      <c r="H69" s="183"/>
      <c r="I69" s="183"/>
      <c r="J69" s="184">
        <f>J130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5"/>
      <c r="C70" s="176"/>
      <c r="D70" s="177" t="s">
        <v>110</v>
      </c>
      <c r="E70" s="178"/>
      <c r="F70" s="178"/>
      <c r="G70" s="178"/>
      <c r="H70" s="178"/>
      <c r="I70" s="178"/>
      <c r="J70" s="179">
        <f>J133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1"/>
      <c r="C71" s="126"/>
      <c r="D71" s="182" t="s">
        <v>111</v>
      </c>
      <c r="E71" s="183"/>
      <c r="F71" s="183"/>
      <c r="G71" s="183"/>
      <c r="H71" s="183"/>
      <c r="I71" s="183"/>
      <c r="J71" s="184">
        <f>J134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273</v>
      </c>
      <c r="E72" s="183"/>
      <c r="F72" s="183"/>
      <c r="G72" s="183"/>
      <c r="H72" s="183"/>
      <c r="I72" s="183"/>
      <c r="J72" s="184">
        <f>J143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274</v>
      </c>
      <c r="E73" s="183"/>
      <c r="F73" s="183"/>
      <c r="G73" s="183"/>
      <c r="H73" s="183"/>
      <c r="I73" s="183"/>
      <c r="J73" s="184">
        <f>J161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113</v>
      </c>
      <c r="E74" s="183"/>
      <c r="F74" s="183"/>
      <c r="G74" s="183"/>
      <c r="H74" s="183"/>
      <c r="I74" s="183"/>
      <c r="J74" s="184">
        <f>J167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275</v>
      </c>
      <c r="E75" s="183"/>
      <c r="F75" s="183"/>
      <c r="G75" s="183"/>
      <c r="H75" s="183"/>
      <c r="I75" s="183"/>
      <c r="J75" s="184">
        <f>J172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276</v>
      </c>
      <c r="E76" s="183"/>
      <c r="F76" s="183"/>
      <c r="G76" s="183"/>
      <c r="H76" s="183"/>
      <c r="I76" s="183"/>
      <c r="J76" s="184">
        <f>J174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1"/>
      <c r="C77" s="126"/>
      <c r="D77" s="182" t="s">
        <v>114</v>
      </c>
      <c r="E77" s="183"/>
      <c r="F77" s="183"/>
      <c r="G77" s="183"/>
      <c r="H77" s="183"/>
      <c r="I77" s="183"/>
      <c r="J77" s="184">
        <f>J187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1"/>
      <c r="C78" s="126"/>
      <c r="D78" s="182" t="s">
        <v>277</v>
      </c>
      <c r="E78" s="183"/>
      <c r="F78" s="183"/>
      <c r="G78" s="183"/>
      <c r="H78" s="183"/>
      <c r="I78" s="183"/>
      <c r="J78" s="184">
        <f>J204</f>
        <v>0</v>
      </c>
      <c r="K78" s="126"/>
      <c r="L78" s="18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1"/>
      <c r="C79" s="126"/>
      <c r="D79" s="182" t="s">
        <v>117</v>
      </c>
      <c r="E79" s="183"/>
      <c r="F79" s="183"/>
      <c r="G79" s="183"/>
      <c r="H79" s="183"/>
      <c r="I79" s="183"/>
      <c r="J79" s="184">
        <f>J243</f>
        <v>0</v>
      </c>
      <c r="K79" s="126"/>
      <c r="L79" s="18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1"/>
      <c r="C80" s="126"/>
      <c r="D80" s="182" t="s">
        <v>278</v>
      </c>
      <c r="E80" s="183"/>
      <c r="F80" s="183"/>
      <c r="G80" s="183"/>
      <c r="H80" s="183"/>
      <c r="I80" s="183"/>
      <c r="J80" s="184">
        <f>J273</f>
        <v>0</v>
      </c>
      <c r="K80" s="126"/>
      <c r="L80" s="185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60"/>
      <c r="C82" s="61"/>
      <c r="D82" s="61"/>
      <c r="E82" s="61"/>
      <c r="F82" s="61"/>
      <c r="G82" s="61"/>
      <c r="H82" s="61"/>
      <c r="I82" s="61"/>
      <c r="J82" s="61"/>
      <c r="K82" s="6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6" s="2" customFormat="1" ht="6.96" customHeight="1">
      <c r="A86" s="39"/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4.96" customHeight="1">
      <c r="A87" s="39"/>
      <c r="B87" s="40"/>
      <c r="C87" s="24" t="s">
        <v>118</v>
      </c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16</v>
      </c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6.5" customHeight="1">
      <c r="A90" s="39"/>
      <c r="B90" s="40"/>
      <c r="C90" s="41"/>
      <c r="D90" s="41"/>
      <c r="E90" s="170" t="str">
        <f>E7</f>
        <v>Budova D1 - úprava ambulance ORL</v>
      </c>
      <c r="F90" s="33"/>
      <c r="G90" s="33"/>
      <c r="H90" s="33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" customFormat="1" ht="12" customHeight="1">
      <c r="B91" s="22"/>
      <c r="C91" s="33" t="s">
        <v>99</v>
      </c>
      <c r="D91" s="23"/>
      <c r="E91" s="23"/>
      <c r="F91" s="23"/>
      <c r="G91" s="23"/>
      <c r="H91" s="23"/>
      <c r="I91" s="23"/>
      <c r="J91" s="23"/>
      <c r="K91" s="23"/>
      <c r="L91" s="21"/>
    </row>
    <row r="92" s="2" customFormat="1" ht="16.5" customHeight="1">
      <c r="A92" s="39"/>
      <c r="B92" s="40"/>
      <c r="C92" s="41"/>
      <c r="D92" s="41"/>
      <c r="E92" s="170" t="s">
        <v>100</v>
      </c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101</v>
      </c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41"/>
      <c r="D94" s="41"/>
      <c r="E94" s="70" t="str">
        <f>E11</f>
        <v>D.1.1.b - Architektonicko-stavební řešení - Stavební úpravy</v>
      </c>
      <c r="F94" s="41"/>
      <c r="G94" s="41"/>
      <c r="H94" s="41"/>
      <c r="I94" s="41"/>
      <c r="J94" s="41"/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21</v>
      </c>
      <c r="D96" s="41"/>
      <c r="E96" s="41"/>
      <c r="F96" s="28" t="str">
        <f>F14</f>
        <v>Masarykova nemocnice</v>
      </c>
      <c r="G96" s="41"/>
      <c r="H96" s="41"/>
      <c r="I96" s="33" t="s">
        <v>23</v>
      </c>
      <c r="J96" s="73" t="str">
        <f>IF(J14="","",J14)</f>
        <v>12. 2. 2025</v>
      </c>
      <c r="K96" s="41"/>
      <c r="L96" s="14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25</v>
      </c>
      <c r="D98" s="41"/>
      <c r="E98" s="41"/>
      <c r="F98" s="28" t="str">
        <f>E17</f>
        <v>Krajská zdravotní a.s.</v>
      </c>
      <c r="G98" s="41"/>
      <c r="H98" s="41"/>
      <c r="I98" s="33" t="s">
        <v>33</v>
      </c>
      <c r="J98" s="37" t="str">
        <f>E23</f>
        <v xml:space="preserve"> </v>
      </c>
      <c r="K98" s="41"/>
      <c r="L98" s="14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31</v>
      </c>
      <c r="D99" s="41"/>
      <c r="E99" s="41"/>
      <c r="F99" s="28" t="str">
        <f>IF(E20="","",E20)</f>
        <v>Vyplň údaj</v>
      </c>
      <c r="G99" s="41"/>
      <c r="H99" s="41"/>
      <c r="I99" s="33" t="s">
        <v>36</v>
      </c>
      <c r="J99" s="37" t="str">
        <f>E26</f>
        <v>Milan Křehla</v>
      </c>
      <c r="K99" s="41"/>
      <c r="L99" s="14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0.32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14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11" customFormat="1" ht="29.28" customHeight="1">
      <c r="A101" s="186"/>
      <c r="B101" s="187"/>
      <c r="C101" s="188" t="s">
        <v>119</v>
      </c>
      <c r="D101" s="189" t="s">
        <v>59</v>
      </c>
      <c r="E101" s="189" t="s">
        <v>55</v>
      </c>
      <c r="F101" s="189" t="s">
        <v>56</v>
      </c>
      <c r="G101" s="189" t="s">
        <v>120</v>
      </c>
      <c r="H101" s="189" t="s">
        <v>121</v>
      </c>
      <c r="I101" s="189" t="s">
        <v>122</v>
      </c>
      <c r="J101" s="189" t="s">
        <v>105</v>
      </c>
      <c r="K101" s="190" t="s">
        <v>123</v>
      </c>
      <c r="L101" s="191"/>
      <c r="M101" s="93" t="s">
        <v>19</v>
      </c>
      <c r="N101" s="94" t="s">
        <v>44</v>
      </c>
      <c r="O101" s="94" t="s">
        <v>124</v>
      </c>
      <c r="P101" s="94" t="s">
        <v>125</v>
      </c>
      <c r="Q101" s="94" t="s">
        <v>126</v>
      </c>
      <c r="R101" s="94" t="s">
        <v>127</v>
      </c>
      <c r="S101" s="94" t="s">
        <v>128</v>
      </c>
      <c r="T101" s="95" t="s">
        <v>129</v>
      </c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</row>
    <row r="102" s="2" customFormat="1" ht="22.8" customHeight="1">
      <c r="A102" s="39"/>
      <c r="B102" s="40"/>
      <c r="C102" s="100" t="s">
        <v>130</v>
      </c>
      <c r="D102" s="41"/>
      <c r="E102" s="41"/>
      <c r="F102" s="41"/>
      <c r="G102" s="41"/>
      <c r="H102" s="41"/>
      <c r="I102" s="41"/>
      <c r="J102" s="192">
        <f>BK102</f>
        <v>0</v>
      </c>
      <c r="K102" s="41"/>
      <c r="L102" s="45"/>
      <c r="M102" s="96"/>
      <c r="N102" s="193"/>
      <c r="O102" s="97"/>
      <c r="P102" s="194">
        <f>P103+P133</f>
        <v>0</v>
      </c>
      <c r="Q102" s="97"/>
      <c r="R102" s="194">
        <f>R103+R133</f>
        <v>2.7265346139599997</v>
      </c>
      <c r="S102" s="97"/>
      <c r="T102" s="195">
        <f>T103+T133</f>
        <v>0.017056200000000001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73</v>
      </c>
      <c r="AU102" s="18" t="s">
        <v>106</v>
      </c>
      <c r="BK102" s="196">
        <f>BK103+BK133</f>
        <v>0</v>
      </c>
    </row>
    <row r="103" s="12" customFormat="1" ht="25.92" customHeight="1">
      <c r="A103" s="12"/>
      <c r="B103" s="197"/>
      <c r="C103" s="198"/>
      <c r="D103" s="199" t="s">
        <v>73</v>
      </c>
      <c r="E103" s="200" t="s">
        <v>131</v>
      </c>
      <c r="F103" s="200" t="s">
        <v>132</v>
      </c>
      <c r="G103" s="198"/>
      <c r="H103" s="198"/>
      <c r="I103" s="201"/>
      <c r="J103" s="202">
        <f>BK103</f>
        <v>0</v>
      </c>
      <c r="K103" s="198"/>
      <c r="L103" s="203"/>
      <c r="M103" s="204"/>
      <c r="N103" s="205"/>
      <c r="O103" s="205"/>
      <c r="P103" s="206">
        <f>P104+P108+P120+P124+P130</f>
        <v>0</v>
      </c>
      <c r="Q103" s="205"/>
      <c r="R103" s="206">
        <f>R104+R108+R120+R124+R130</f>
        <v>0.82252102800000004</v>
      </c>
      <c r="S103" s="205"/>
      <c r="T103" s="207">
        <f>T104+T108+T120+T124+T130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81</v>
      </c>
      <c r="AT103" s="209" t="s">
        <v>73</v>
      </c>
      <c r="AU103" s="209" t="s">
        <v>74</v>
      </c>
      <c r="AY103" s="208" t="s">
        <v>133</v>
      </c>
      <c r="BK103" s="210">
        <f>BK104+BK108+BK120+BK124+BK130</f>
        <v>0</v>
      </c>
    </row>
    <row r="104" s="12" customFormat="1" ht="22.8" customHeight="1">
      <c r="A104" s="12"/>
      <c r="B104" s="197"/>
      <c r="C104" s="198"/>
      <c r="D104" s="199" t="s">
        <v>73</v>
      </c>
      <c r="E104" s="211" t="s">
        <v>152</v>
      </c>
      <c r="F104" s="211" t="s">
        <v>279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SUM(P105:P107)</f>
        <v>0</v>
      </c>
      <c r="Q104" s="205"/>
      <c r="R104" s="206">
        <f>SUM(R105:R107)</f>
        <v>0.43842735000000005</v>
      </c>
      <c r="S104" s="205"/>
      <c r="T104" s="207">
        <f>SUM(T105:T107)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81</v>
      </c>
      <c r="AT104" s="209" t="s">
        <v>73</v>
      </c>
      <c r="AU104" s="209" t="s">
        <v>81</v>
      </c>
      <c r="AY104" s="208" t="s">
        <v>133</v>
      </c>
      <c r="BK104" s="210">
        <f>SUM(BK105:BK107)</f>
        <v>0</v>
      </c>
    </row>
    <row r="105" s="2" customFormat="1" ht="49.05" customHeight="1">
      <c r="A105" s="39"/>
      <c r="B105" s="40"/>
      <c r="C105" s="213" t="s">
        <v>81</v>
      </c>
      <c r="D105" s="213" t="s">
        <v>136</v>
      </c>
      <c r="E105" s="214" t="s">
        <v>280</v>
      </c>
      <c r="F105" s="215" t="s">
        <v>281</v>
      </c>
      <c r="G105" s="216" t="s">
        <v>139</v>
      </c>
      <c r="H105" s="217">
        <v>5.5350000000000001</v>
      </c>
      <c r="I105" s="218"/>
      <c r="J105" s="219">
        <f>ROUND(I105*H105,2)</f>
        <v>0</v>
      </c>
      <c r="K105" s="215" t="s">
        <v>140</v>
      </c>
      <c r="L105" s="45"/>
      <c r="M105" s="220" t="s">
        <v>19</v>
      </c>
      <c r="N105" s="221" t="s">
        <v>45</v>
      </c>
      <c r="O105" s="85"/>
      <c r="P105" s="222">
        <f>O105*H105</f>
        <v>0</v>
      </c>
      <c r="Q105" s="222">
        <v>0.079210000000000003</v>
      </c>
      <c r="R105" s="222">
        <f>Q105*H105</f>
        <v>0.43842735000000005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141</v>
      </c>
      <c r="AT105" s="224" t="s">
        <v>136</v>
      </c>
      <c r="AU105" s="224" t="s">
        <v>83</v>
      </c>
      <c r="AY105" s="18" t="s">
        <v>133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81</v>
      </c>
      <c r="BK105" s="225">
        <f>ROUND(I105*H105,2)</f>
        <v>0</v>
      </c>
      <c r="BL105" s="18" t="s">
        <v>141</v>
      </c>
      <c r="BM105" s="224" t="s">
        <v>282</v>
      </c>
    </row>
    <row r="106" s="2" customFormat="1">
      <c r="A106" s="39"/>
      <c r="B106" s="40"/>
      <c r="C106" s="41"/>
      <c r="D106" s="226" t="s">
        <v>143</v>
      </c>
      <c r="E106" s="41"/>
      <c r="F106" s="227" t="s">
        <v>283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143</v>
      </c>
      <c r="AU106" s="18" t="s">
        <v>83</v>
      </c>
    </row>
    <row r="107" s="13" customFormat="1">
      <c r="A107" s="13"/>
      <c r="B107" s="231"/>
      <c r="C107" s="232"/>
      <c r="D107" s="233" t="s">
        <v>145</v>
      </c>
      <c r="E107" s="234" t="s">
        <v>19</v>
      </c>
      <c r="F107" s="235" t="s">
        <v>284</v>
      </c>
      <c r="G107" s="232"/>
      <c r="H107" s="236">
        <v>5.5350000000000001</v>
      </c>
      <c r="I107" s="237"/>
      <c r="J107" s="232"/>
      <c r="K107" s="232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145</v>
      </c>
      <c r="AU107" s="242" t="s">
        <v>83</v>
      </c>
      <c r="AV107" s="13" t="s">
        <v>83</v>
      </c>
      <c r="AW107" s="13" t="s">
        <v>35</v>
      </c>
      <c r="AX107" s="13" t="s">
        <v>81</v>
      </c>
      <c r="AY107" s="242" t="s">
        <v>133</v>
      </c>
    </row>
    <row r="108" s="12" customFormat="1" ht="22.8" customHeight="1">
      <c r="A108" s="12"/>
      <c r="B108" s="197"/>
      <c r="C108" s="198"/>
      <c r="D108" s="199" t="s">
        <v>73</v>
      </c>
      <c r="E108" s="211" t="s">
        <v>172</v>
      </c>
      <c r="F108" s="211" t="s">
        <v>285</v>
      </c>
      <c r="G108" s="198"/>
      <c r="H108" s="198"/>
      <c r="I108" s="201"/>
      <c r="J108" s="212">
        <f>BK108</f>
        <v>0</v>
      </c>
      <c r="K108" s="198"/>
      <c r="L108" s="203"/>
      <c r="M108" s="204"/>
      <c r="N108" s="205"/>
      <c r="O108" s="205"/>
      <c r="P108" s="206">
        <f>SUM(P109:P119)</f>
        <v>0</v>
      </c>
      <c r="Q108" s="205"/>
      <c r="R108" s="206">
        <f>SUM(R109:R119)</f>
        <v>0.38278348799999995</v>
      </c>
      <c r="S108" s="205"/>
      <c r="T108" s="207">
        <f>SUM(T109:T119)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8" t="s">
        <v>81</v>
      </c>
      <c r="AT108" s="209" t="s">
        <v>73</v>
      </c>
      <c r="AU108" s="209" t="s">
        <v>81</v>
      </c>
      <c r="AY108" s="208" t="s">
        <v>133</v>
      </c>
      <c r="BK108" s="210">
        <f>SUM(BK109:BK119)</f>
        <v>0</v>
      </c>
    </row>
    <row r="109" s="2" customFormat="1" ht="37.8" customHeight="1">
      <c r="A109" s="39"/>
      <c r="B109" s="40"/>
      <c r="C109" s="213" t="s">
        <v>83</v>
      </c>
      <c r="D109" s="213" t="s">
        <v>136</v>
      </c>
      <c r="E109" s="214" t="s">
        <v>286</v>
      </c>
      <c r="F109" s="215" t="s">
        <v>287</v>
      </c>
      <c r="G109" s="216" t="s">
        <v>139</v>
      </c>
      <c r="H109" s="217">
        <v>62.832000000000001</v>
      </c>
      <c r="I109" s="218"/>
      <c r="J109" s="219">
        <f>ROUND(I109*H109,2)</f>
        <v>0</v>
      </c>
      <c r="K109" s="215" t="s">
        <v>140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0.0043839999999999999</v>
      </c>
      <c r="R109" s="222">
        <f>Q109*H109</f>
        <v>0.27545548799999997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141</v>
      </c>
      <c r="AT109" s="224" t="s">
        <v>136</v>
      </c>
      <c r="AU109" s="224" t="s">
        <v>83</v>
      </c>
      <c r="AY109" s="18" t="s">
        <v>133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141</v>
      </c>
      <c r="BM109" s="224" t="s">
        <v>288</v>
      </c>
    </row>
    <row r="110" s="2" customFormat="1">
      <c r="A110" s="39"/>
      <c r="B110" s="40"/>
      <c r="C110" s="41"/>
      <c r="D110" s="226" t="s">
        <v>143</v>
      </c>
      <c r="E110" s="41"/>
      <c r="F110" s="227" t="s">
        <v>289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143</v>
      </c>
      <c r="AU110" s="18" t="s">
        <v>83</v>
      </c>
    </row>
    <row r="111" s="13" customFormat="1">
      <c r="A111" s="13"/>
      <c r="B111" s="231"/>
      <c r="C111" s="232"/>
      <c r="D111" s="233" t="s">
        <v>145</v>
      </c>
      <c r="E111" s="234" t="s">
        <v>19</v>
      </c>
      <c r="F111" s="235" t="s">
        <v>290</v>
      </c>
      <c r="G111" s="232"/>
      <c r="H111" s="236">
        <v>53.606999999999999</v>
      </c>
      <c r="I111" s="237"/>
      <c r="J111" s="232"/>
      <c r="K111" s="232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145</v>
      </c>
      <c r="AU111" s="242" t="s">
        <v>83</v>
      </c>
      <c r="AV111" s="13" t="s">
        <v>83</v>
      </c>
      <c r="AW111" s="13" t="s">
        <v>35</v>
      </c>
      <c r="AX111" s="13" t="s">
        <v>74</v>
      </c>
      <c r="AY111" s="242" t="s">
        <v>133</v>
      </c>
    </row>
    <row r="112" s="13" customFormat="1">
      <c r="A112" s="13"/>
      <c r="B112" s="231"/>
      <c r="C112" s="232"/>
      <c r="D112" s="233" t="s">
        <v>145</v>
      </c>
      <c r="E112" s="234" t="s">
        <v>19</v>
      </c>
      <c r="F112" s="235" t="s">
        <v>291</v>
      </c>
      <c r="G112" s="232"/>
      <c r="H112" s="236">
        <v>9.2249999999999996</v>
      </c>
      <c r="I112" s="237"/>
      <c r="J112" s="232"/>
      <c r="K112" s="232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145</v>
      </c>
      <c r="AU112" s="242" t="s">
        <v>83</v>
      </c>
      <c r="AV112" s="13" t="s">
        <v>83</v>
      </c>
      <c r="AW112" s="13" t="s">
        <v>35</v>
      </c>
      <c r="AX112" s="13" t="s">
        <v>74</v>
      </c>
      <c r="AY112" s="242" t="s">
        <v>133</v>
      </c>
    </row>
    <row r="113" s="14" customFormat="1">
      <c r="A113" s="14"/>
      <c r="B113" s="243"/>
      <c r="C113" s="244"/>
      <c r="D113" s="233" t="s">
        <v>145</v>
      </c>
      <c r="E113" s="245" t="s">
        <v>19</v>
      </c>
      <c r="F113" s="246" t="s">
        <v>159</v>
      </c>
      <c r="G113" s="244"/>
      <c r="H113" s="247">
        <v>62.832000000000001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145</v>
      </c>
      <c r="AU113" s="253" t="s">
        <v>83</v>
      </c>
      <c r="AV113" s="14" t="s">
        <v>141</v>
      </c>
      <c r="AW113" s="14" t="s">
        <v>35</v>
      </c>
      <c r="AX113" s="14" t="s">
        <v>81</v>
      </c>
      <c r="AY113" s="253" t="s">
        <v>133</v>
      </c>
    </row>
    <row r="114" s="2" customFormat="1" ht="24.15" customHeight="1">
      <c r="A114" s="39"/>
      <c r="B114" s="40"/>
      <c r="C114" s="213" t="s">
        <v>152</v>
      </c>
      <c r="D114" s="213" t="s">
        <v>136</v>
      </c>
      <c r="E114" s="214" t="s">
        <v>292</v>
      </c>
      <c r="F114" s="215" t="s">
        <v>293</v>
      </c>
      <c r="G114" s="216" t="s">
        <v>139</v>
      </c>
      <c r="H114" s="217">
        <v>26.832000000000001</v>
      </c>
      <c r="I114" s="218"/>
      <c r="J114" s="219">
        <f>ROUND(I114*H114,2)</f>
        <v>0</v>
      </c>
      <c r="K114" s="215" t="s">
        <v>140</v>
      </c>
      <c r="L114" s="45"/>
      <c r="M114" s="220" t="s">
        <v>19</v>
      </c>
      <c r="N114" s="221" t="s">
        <v>45</v>
      </c>
      <c r="O114" s="85"/>
      <c r="P114" s="222">
        <f>O114*H114</f>
        <v>0</v>
      </c>
      <c r="Q114" s="222">
        <v>0.0040000000000000001</v>
      </c>
      <c r="R114" s="222">
        <f>Q114*H114</f>
        <v>0.10732800000000001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141</v>
      </c>
      <c r="AT114" s="224" t="s">
        <v>136</v>
      </c>
      <c r="AU114" s="224" t="s">
        <v>83</v>
      </c>
      <c r="AY114" s="18" t="s">
        <v>133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81</v>
      </c>
      <c r="BK114" s="225">
        <f>ROUND(I114*H114,2)</f>
        <v>0</v>
      </c>
      <c r="BL114" s="18" t="s">
        <v>141</v>
      </c>
      <c r="BM114" s="224" t="s">
        <v>294</v>
      </c>
    </row>
    <row r="115" s="2" customFormat="1">
      <c r="A115" s="39"/>
      <c r="B115" s="40"/>
      <c r="C115" s="41"/>
      <c r="D115" s="226" t="s">
        <v>143</v>
      </c>
      <c r="E115" s="41"/>
      <c r="F115" s="227" t="s">
        <v>295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143</v>
      </c>
      <c r="AU115" s="18" t="s">
        <v>83</v>
      </c>
    </row>
    <row r="116" s="13" customFormat="1">
      <c r="A116" s="13"/>
      <c r="B116" s="231"/>
      <c r="C116" s="232"/>
      <c r="D116" s="233" t="s">
        <v>145</v>
      </c>
      <c r="E116" s="234" t="s">
        <v>19</v>
      </c>
      <c r="F116" s="235" t="s">
        <v>290</v>
      </c>
      <c r="G116" s="232"/>
      <c r="H116" s="236">
        <v>53.606999999999999</v>
      </c>
      <c r="I116" s="237"/>
      <c r="J116" s="232"/>
      <c r="K116" s="232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145</v>
      </c>
      <c r="AU116" s="242" t="s">
        <v>83</v>
      </c>
      <c r="AV116" s="13" t="s">
        <v>83</v>
      </c>
      <c r="AW116" s="13" t="s">
        <v>35</v>
      </c>
      <c r="AX116" s="13" t="s">
        <v>74</v>
      </c>
      <c r="AY116" s="242" t="s">
        <v>133</v>
      </c>
    </row>
    <row r="117" s="13" customFormat="1">
      <c r="A117" s="13"/>
      <c r="B117" s="231"/>
      <c r="C117" s="232"/>
      <c r="D117" s="233" t="s">
        <v>145</v>
      </c>
      <c r="E117" s="234" t="s">
        <v>19</v>
      </c>
      <c r="F117" s="235" t="s">
        <v>291</v>
      </c>
      <c r="G117" s="232"/>
      <c r="H117" s="236">
        <v>9.2249999999999996</v>
      </c>
      <c r="I117" s="237"/>
      <c r="J117" s="232"/>
      <c r="K117" s="232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145</v>
      </c>
      <c r="AU117" s="242" t="s">
        <v>83</v>
      </c>
      <c r="AV117" s="13" t="s">
        <v>83</v>
      </c>
      <c r="AW117" s="13" t="s">
        <v>35</v>
      </c>
      <c r="AX117" s="13" t="s">
        <v>74</v>
      </c>
      <c r="AY117" s="242" t="s">
        <v>133</v>
      </c>
    </row>
    <row r="118" s="13" customFormat="1">
      <c r="A118" s="13"/>
      <c r="B118" s="231"/>
      <c r="C118" s="232"/>
      <c r="D118" s="233" t="s">
        <v>145</v>
      </c>
      <c r="E118" s="234" t="s">
        <v>19</v>
      </c>
      <c r="F118" s="235" t="s">
        <v>296</v>
      </c>
      <c r="G118" s="232"/>
      <c r="H118" s="236">
        <v>-36</v>
      </c>
      <c r="I118" s="237"/>
      <c r="J118" s="232"/>
      <c r="K118" s="232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145</v>
      </c>
      <c r="AU118" s="242" t="s">
        <v>83</v>
      </c>
      <c r="AV118" s="13" t="s">
        <v>83</v>
      </c>
      <c r="AW118" s="13" t="s">
        <v>35</v>
      </c>
      <c r="AX118" s="13" t="s">
        <v>74</v>
      </c>
      <c r="AY118" s="242" t="s">
        <v>133</v>
      </c>
    </row>
    <row r="119" s="14" customFormat="1">
      <c r="A119" s="14"/>
      <c r="B119" s="243"/>
      <c r="C119" s="244"/>
      <c r="D119" s="233" t="s">
        <v>145</v>
      </c>
      <c r="E119" s="245" t="s">
        <v>19</v>
      </c>
      <c r="F119" s="246" t="s">
        <v>159</v>
      </c>
      <c r="G119" s="244"/>
      <c r="H119" s="247">
        <v>26.832000000000001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145</v>
      </c>
      <c r="AU119" s="253" t="s">
        <v>83</v>
      </c>
      <c r="AV119" s="14" t="s">
        <v>141</v>
      </c>
      <c r="AW119" s="14" t="s">
        <v>35</v>
      </c>
      <c r="AX119" s="14" t="s">
        <v>81</v>
      </c>
      <c r="AY119" s="253" t="s">
        <v>133</v>
      </c>
    </row>
    <row r="120" s="12" customFormat="1" ht="22.8" customHeight="1">
      <c r="A120" s="12"/>
      <c r="B120" s="197"/>
      <c r="C120" s="198"/>
      <c r="D120" s="199" t="s">
        <v>73</v>
      </c>
      <c r="E120" s="211" t="s">
        <v>134</v>
      </c>
      <c r="F120" s="211" t="s">
        <v>135</v>
      </c>
      <c r="G120" s="198"/>
      <c r="H120" s="198"/>
      <c r="I120" s="201"/>
      <c r="J120" s="212">
        <f>BK120</f>
        <v>0</v>
      </c>
      <c r="K120" s="198"/>
      <c r="L120" s="203"/>
      <c r="M120" s="204"/>
      <c r="N120" s="205"/>
      <c r="O120" s="205"/>
      <c r="P120" s="206">
        <f>SUM(P121:P123)</f>
        <v>0</v>
      </c>
      <c r="Q120" s="205"/>
      <c r="R120" s="206">
        <f>SUM(R121:R123)</f>
        <v>0.0013101899999999997</v>
      </c>
      <c r="S120" s="205"/>
      <c r="T120" s="207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8" t="s">
        <v>81</v>
      </c>
      <c r="AT120" s="209" t="s">
        <v>73</v>
      </c>
      <c r="AU120" s="209" t="s">
        <v>81</v>
      </c>
      <c r="AY120" s="208" t="s">
        <v>133</v>
      </c>
      <c r="BK120" s="210">
        <f>SUM(BK121:BK123)</f>
        <v>0</v>
      </c>
    </row>
    <row r="121" s="2" customFormat="1" ht="37.8" customHeight="1">
      <c r="A121" s="39"/>
      <c r="B121" s="40"/>
      <c r="C121" s="213" t="s">
        <v>141</v>
      </c>
      <c r="D121" s="213" t="s">
        <v>136</v>
      </c>
      <c r="E121" s="214" t="s">
        <v>297</v>
      </c>
      <c r="F121" s="215" t="s">
        <v>298</v>
      </c>
      <c r="G121" s="216" t="s">
        <v>139</v>
      </c>
      <c r="H121" s="217">
        <v>37.433999999999998</v>
      </c>
      <c r="I121" s="218"/>
      <c r="J121" s="219">
        <f>ROUND(I121*H121,2)</f>
        <v>0</v>
      </c>
      <c r="K121" s="215" t="s">
        <v>140</v>
      </c>
      <c r="L121" s="45"/>
      <c r="M121" s="220" t="s">
        <v>19</v>
      </c>
      <c r="N121" s="221" t="s">
        <v>45</v>
      </c>
      <c r="O121" s="85"/>
      <c r="P121" s="222">
        <f>O121*H121</f>
        <v>0</v>
      </c>
      <c r="Q121" s="222">
        <v>3.4999999999999997E-05</v>
      </c>
      <c r="R121" s="222">
        <f>Q121*H121</f>
        <v>0.0013101899999999997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141</v>
      </c>
      <c r="AT121" s="224" t="s">
        <v>136</v>
      </c>
      <c r="AU121" s="224" t="s">
        <v>83</v>
      </c>
      <c r="AY121" s="18" t="s">
        <v>133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81</v>
      </c>
      <c r="BK121" s="225">
        <f>ROUND(I121*H121,2)</f>
        <v>0</v>
      </c>
      <c r="BL121" s="18" t="s">
        <v>141</v>
      </c>
      <c r="BM121" s="224" t="s">
        <v>299</v>
      </c>
    </row>
    <row r="122" s="2" customFormat="1">
      <c r="A122" s="39"/>
      <c r="B122" s="40"/>
      <c r="C122" s="41"/>
      <c r="D122" s="226" t="s">
        <v>143</v>
      </c>
      <c r="E122" s="41"/>
      <c r="F122" s="227" t="s">
        <v>300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143</v>
      </c>
      <c r="AU122" s="18" t="s">
        <v>83</v>
      </c>
    </row>
    <row r="123" s="13" customFormat="1">
      <c r="A123" s="13"/>
      <c r="B123" s="231"/>
      <c r="C123" s="232"/>
      <c r="D123" s="233" t="s">
        <v>145</v>
      </c>
      <c r="E123" s="234" t="s">
        <v>19</v>
      </c>
      <c r="F123" s="235" t="s">
        <v>301</v>
      </c>
      <c r="G123" s="232"/>
      <c r="H123" s="236">
        <v>37.433999999999998</v>
      </c>
      <c r="I123" s="237"/>
      <c r="J123" s="232"/>
      <c r="K123" s="232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145</v>
      </c>
      <c r="AU123" s="242" t="s">
        <v>83</v>
      </c>
      <c r="AV123" s="13" t="s">
        <v>83</v>
      </c>
      <c r="AW123" s="13" t="s">
        <v>35</v>
      </c>
      <c r="AX123" s="13" t="s">
        <v>81</v>
      </c>
      <c r="AY123" s="242" t="s">
        <v>133</v>
      </c>
    </row>
    <row r="124" s="12" customFormat="1" ht="22.8" customHeight="1">
      <c r="A124" s="12"/>
      <c r="B124" s="197"/>
      <c r="C124" s="198"/>
      <c r="D124" s="199" t="s">
        <v>73</v>
      </c>
      <c r="E124" s="211" t="s">
        <v>160</v>
      </c>
      <c r="F124" s="211" t="s">
        <v>161</v>
      </c>
      <c r="G124" s="198"/>
      <c r="H124" s="198"/>
      <c r="I124" s="201"/>
      <c r="J124" s="212">
        <f>BK124</f>
        <v>0</v>
      </c>
      <c r="K124" s="198"/>
      <c r="L124" s="203"/>
      <c r="M124" s="204"/>
      <c r="N124" s="205"/>
      <c r="O124" s="205"/>
      <c r="P124" s="206">
        <f>SUM(P125:P129)</f>
        <v>0</v>
      </c>
      <c r="Q124" s="205"/>
      <c r="R124" s="206">
        <f>SUM(R125:R129)</f>
        <v>0</v>
      </c>
      <c r="S124" s="205"/>
      <c r="T124" s="207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81</v>
      </c>
      <c r="AT124" s="209" t="s">
        <v>73</v>
      </c>
      <c r="AU124" s="209" t="s">
        <v>81</v>
      </c>
      <c r="AY124" s="208" t="s">
        <v>133</v>
      </c>
      <c r="BK124" s="210">
        <f>SUM(BK125:BK129)</f>
        <v>0</v>
      </c>
    </row>
    <row r="125" s="2" customFormat="1" ht="33" customHeight="1">
      <c r="A125" s="39"/>
      <c r="B125" s="40"/>
      <c r="C125" s="213" t="s">
        <v>167</v>
      </c>
      <c r="D125" s="213" t="s">
        <v>136</v>
      </c>
      <c r="E125" s="214" t="s">
        <v>168</v>
      </c>
      <c r="F125" s="215" t="s">
        <v>169</v>
      </c>
      <c r="G125" s="216" t="s">
        <v>164</v>
      </c>
      <c r="H125" s="217">
        <v>0.017000000000000001</v>
      </c>
      <c r="I125" s="218"/>
      <c r="J125" s="219">
        <f>ROUND(I125*H125,2)</f>
        <v>0</v>
      </c>
      <c r="K125" s="215" t="s">
        <v>140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141</v>
      </c>
      <c r="AT125" s="224" t="s">
        <v>136</v>
      </c>
      <c r="AU125" s="224" t="s">
        <v>83</v>
      </c>
      <c r="AY125" s="18" t="s">
        <v>133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141</v>
      </c>
      <c r="BM125" s="224" t="s">
        <v>302</v>
      </c>
    </row>
    <row r="126" s="2" customFormat="1">
      <c r="A126" s="39"/>
      <c r="B126" s="40"/>
      <c r="C126" s="41"/>
      <c r="D126" s="226" t="s">
        <v>143</v>
      </c>
      <c r="E126" s="41"/>
      <c r="F126" s="227" t="s">
        <v>171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143</v>
      </c>
      <c r="AU126" s="18" t="s">
        <v>83</v>
      </c>
    </row>
    <row r="127" s="2" customFormat="1" ht="44.25" customHeight="1">
      <c r="A127" s="39"/>
      <c r="B127" s="40"/>
      <c r="C127" s="213" t="s">
        <v>172</v>
      </c>
      <c r="D127" s="213" t="s">
        <v>136</v>
      </c>
      <c r="E127" s="214" t="s">
        <v>173</v>
      </c>
      <c r="F127" s="215" t="s">
        <v>174</v>
      </c>
      <c r="G127" s="216" t="s">
        <v>164</v>
      </c>
      <c r="H127" s="217">
        <v>0.28000000000000003</v>
      </c>
      <c r="I127" s="218"/>
      <c r="J127" s="219">
        <f>ROUND(I127*H127,2)</f>
        <v>0</v>
      </c>
      <c r="K127" s="215" t="s">
        <v>140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141</v>
      </c>
      <c r="AT127" s="224" t="s">
        <v>136</v>
      </c>
      <c r="AU127" s="224" t="s">
        <v>83</v>
      </c>
      <c r="AY127" s="18" t="s">
        <v>133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141</v>
      </c>
      <c r="BM127" s="224" t="s">
        <v>303</v>
      </c>
    </row>
    <row r="128" s="2" customFormat="1">
      <c r="A128" s="39"/>
      <c r="B128" s="40"/>
      <c r="C128" s="41"/>
      <c r="D128" s="226" t="s">
        <v>143</v>
      </c>
      <c r="E128" s="41"/>
      <c r="F128" s="227" t="s">
        <v>176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143</v>
      </c>
      <c r="AU128" s="18" t="s">
        <v>83</v>
      </c>
    </row>
    <row r="129" s="13" customFormat="1">
      <c r="A129" s="13"/>
      <c r="B129" s="231"/>
      <c r="C129" s="232"/>
      <c r="D129" s="233" t="s">
        <v>145</v>
      </c>
      <c r="E129" s="234" t="s">
        <v>19</v>
      </c>
      <c r="F129" s="235" t="s">
        <v>304</v>
      </c>
      <c r="G129" s="232"/>
      <c r="H129" s="236">
        <v>0.28000000000000003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145</v>
      </c>
      <c r="AU129" s="242" t="s">
        <v>83</v>
      </c>
      <c r="AV129" s="13" t="s">
        <v>83</v>
      </c>
      <c r="AW129" s="13" t="s">
        <v>35</v>
      </c>
      <c r="AX129" s="13" t="s">
        <v>81</v>
      </c>
      <c r="AY129" s="242" t="s">
        <v>133</v>
      </c>
    </row>
    <row r="130" s="12" customFormat="1" ht="22.8" customHeight="1">
      <c r="A130" s="12"/>
      <c r="B130" s="197"/>
      <c r="C130" s="198"/>
      <c r="D130" s="199" t="s">
        <v>73</v>
      </c>
      <c r="E130" s="211" t="s">
        <v>305</v>
      </c>
      <c r="F130" s="211" t="s">
        <v>306</v>
      </c>
      <c r="G130" s="198"/>
      <c r="H130" s="198"/>
      <c r="I130" s="201"/>
      <c r="J130" s="212">
        <f>BK130</f>
        <v>0</v>
      </c>
      <c r="K130" s="198"/>
      <c r="L130" s="203"/>
      <c r="M130" s="204"/>
      <c r="N130" s="205"/>
      <c r="O130" s="205"/>
      <c r="P130" s="206">
        <f>SUM(P131:P132)</f>
        <v>0</v>
      </c>
      <c r="Q130" s="205"/>
      <c r="R130" s="206">
        <f>SUM(R131:R132)</f>
        <v>0</v>
      </c>
      <c r="S130" s="205"/>
      <c r="T130" s="207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8" t="s">
        <v>81</v>
      </c>
      <c r="AT130" s="209" t="s">
        <v>73</v>
      </c>
      <c r="AU130" s="209" t="s">
        <v>81</v>
      </c>
      <c r="AY130" s="208" t="s">
        <v>133</v>
      </c>
      <c r="BK130" s="210">
        <f>SUM(BK131:BK132)</f>
        <v>0</v>
      </c>
    </row>
    <row r="131" s="2" customFormat="1" ht="55.5" customHeight="1">
      <c r="A131" s="39"/>
      <c r="B131" s="40"/>
      <c r="C131" s="213" t="s">
        <v>178</v>
      </c>
      <c r="D131" s="213" t="s">
        <v>136</v>
      </c>
      <c r="E131" s="214" t="s">
        <v>307</v>
      </c>
      <c r="F131" s="215" t="s">
        <v>308</v>
      </c>
      <c r="G131" s="216" t="s">
        <v>164</v>
      </c>
      <c r="H131" s="217">
        <v>1.032</v>
      </c>
      <c r="I131" s="218"/>
      <c r="J131" s="219">
        <f>ROUND(I131*H131,2)</f>
        <v>0</v>
      </c>
      <c r="K131" s="215" t="s">
        <v>140</v>
      </c>
      <c r="L131" s="45"/>
      <c r="M131" s="220" t="s">
        <v>19</v>
      </c>
      <c r="N131" s="221" t="s">
        <v>45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141</v>
      </c>
      <c r="AT131" s="224" t="s">
        <v>136</v>
      </c>
      <c r="AU131" s="224" t="s">
        <v>83</v>
      </c>
      <c r="AY131" s="18" t="s">
        <v>133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81</v>
      </c>
      <c r="BK131" s="225">
        <f>ROUND(I131*H131,2)</f>
        <v>0</v>
      </c>
      <c r="BL131" s="18" t="s">
        <v>141</v>
      </c>
      <c r="BM131" s="224" t="s">
        <v>309</v>
      </c>
    </row>
    <row r="132" s="2" customFormat="1">
      <c r="A132" s="39"/>
      <c r="B132" s="40"/>
      <c r="C132" s="41"/>
      <c r="D132" s="226" t="s">
        <v>143</v>
      </c>
      <c r="E132" s="41"/>
      <c r="F132" s="227" t="s">
        <v>310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143</v>
      </c>
      <c r="AU132" s="18" t="s">
        <v>83</v>
      </c>
    </row>
    <row r="133" s="12" customFormat="1" ht="25.92" customHeight="1">
      <c r="A133" s="12"/>
      <c r="B133" s="197"/>
      <c r="C133" s="198"/>
      <c r="D133" s="199" t="s">
        <v>73</v>
      </c>
      <c r="E133" s="200" t="s">
        <v>183</v>
      </c>
      <c r="F133" s="200" t="s">
        <v>184</v>
      </c>
      <c r="G133" s="198"/>
      <c r="H133" s="198"/>
      <c r="I133" s="201"/>
      <c r="J133" s="202">
        <f>BK133</f>
        <v>0</v>
      </c>
      <c r="K133" s="198"/>
      <c r="L133" s="203"/>
      <c r="M133" s="204"/>
      <c r="N133" s="205"/>
      <c r="O133" s="205"/>
      <c r="P133" s="206">
        <f>P134+P143+P161+P167+P172+P174+P187+P204+P243+P273</f>
        <v>0</v>
      </c>
      <c r="Q133" s="205"/>
      <c r="R133" s="206">
        <f>R134+R143+R161+R167+R172+R174+R187+R204+R243+R273</f>
        <v>1.9040135859599998</v>
      </c>
      <c r="S133" s="205"/>
      <c r="T133" s="207">
        <f>T134+T143+T161+T167+T172+T174+T187+T204+T243+T273</f>
        <v>0.017056200000000001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8" t="s">
        <v>83</v>
      </c>
      <c r="AT133" s="209" t="s">
        <v>73</v>
      </c>
      <c r="AU133" s="209" t="s">
        <v>74</v>
      </c>
      <c r="AY133" s="208" t="s">
        <v>133</v>
      </c>
      <c r="BK133" s="210">
        <f>BK134+BK143+BK161+BK167+BK172+BK174+BK187+BK204+BK243+BK273</f>
        <v>0</v>
      </c>
    </row>
    <row r="134" s="12" customFormat="1" ht="22.8" customHeight="1">
      <c r="A134" s="12"/>
      <c r="B134" s="197"/>
      <c r="C134" s="198"/>
      <c r="D134" s="199" t="s">
        <v>73</v>
      </c>
      <c r="E134" s="211" t="s">
        <v>185</v>
      </c>
      <c r="F134" s="211" t="s">
        <v>186</v>
      </c>
      <c r="G134" s="198"/>
      <c r="H134" s="198"/>
      <c r="I134" s="201"/>
      <c r="J134" s="212">
        <f>BK134</f>
        <v>0</v>
      </c>
      <c r="K134" s="198"/>
      <c r="L134" s="203"/>
      <c r="M134" s="204"/>
      <c r="N134" s="205"/>
      <c r="O134" s="205"/>
      <c r="P134" s="206">
        <f>SUM(P135:P142)</f>
        <v>0</v>
      </c>
      <c r="Q134" s="205"/>
      <c r="R134" s="206">
        <f>SUM(R135:R142)</f>
        <v>0.0049569999999999996</v>
      </c>
      <c r="S134" s="205"/>
      <c r="T134" s="207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8" t="s">
        <v>83</v>
      </c>
      <c r="AT134" s="209" t="s">
        <v>73</v>
      </c>
      <c r="AU134" s="209" t="s">
        <v>81</v>
      </c>
      <c r="AY134" s="208" t="s">
        <v>133</v>
      </c>
      <c r="BK134" s="210">
        <f>SUM(BK135:BK142)</f>
        <v>0</v>
      </c>
    </row>
    <row r="135" s="2" customFormat="1" ht="21.75" customHeight="1">
      <c r="A135" s="39"/>
      <c r="B135" s="40"/>
      <c r="C135" s="213" t="s">
        <v>187</v>
      </c>
      <c r="D135" s="213" t="s">
        <v>136</v>
      </c>
      <c r="E135" s="214" t="s">
        <v>311</v>
      </c>
      <c r="F135" s="215" t="s">
        <v>312</v>
      </c>
      <c r="G135" s="216" t="s">
        <v>247</v>
      </c>
      <c r="H135" s="217">
        <v>10</v>
      </c>
      <c r="I135" s="218"/>
      <c r="J135" s="219">
        <f>ROUND(I135*H135,2)</f>
        <v>0</v>
      </c>
      <c r="K135" s="215" t="s">
        <v>140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0.00049569999999999996</v>
      </c>
      <c r="R135" s="222">
        <f>Q135*H135</f>
        <v>0.0049569999999999996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191</v>
      </c>
      <c r="AT135" s="224" t="s">
        <v>136</v>
      </c>
      <c r="AU135" s="224" t="s">
        <v>83</v>
      </c>
      <c r="AY135" s="18" t="s">
        <v>133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191</v>
      </c>
      <c r="BM135" s="224" t="s">
        <v>313</v>
      </c>
    </row>
    <row r="136" s="2" customFormat="1">
      <c r="A136" s="39"/>
      <c r="B136" s="40"/>
      <c r="C136" s="41"/>
      <c r="D136" s="226" t="s">
        <v>143</v>
      </c>
      <c r="E136" s="41"/>
      <c r="F136" s="227" t="s">
        <v>314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143</v>
      </c>
      <c r="AU136" s="18" t="s">
        <v>83</v>
      </c>
    </row>
    <row r="137" s="2" customFormat="1" ht="24.15" customHeight="1">
      <c r="A137" s="39"/>
      <c r="B137" s="40"/>
      <c r="C137" s="213" t="s">
        <v>134</v>
      </c>
      <c r="D137" s="213" t="s">
        <v>136</v>
      </c>
      <c r="E137" s="214" t="s">
        <v>315</v>
      </c>
      <c r="F137" s="215" t="s">
        <v>316</v>
      </c>
      <c r="G137" s="216" t="s">
        <v>190</v>
      </c>
      <c r="H137" s="217">
        <v>3</v>
      </c>
      <c r="I137" s="218"/>
      <c r="J137" s="219">
        <f>ROUND(I137*H137,2)</f>
        <v>0</v>
      </c>
      <c r="K137" s="215" t="s">
        <v>140</v>
      </c>
      <c r="L137" s="45"/>
      <c r="M137" s="220" t="s">
        <v>19</v>
      </c>
      <c r="N137" s="221" t="s">
        <v>45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191</v>
      </c>
      <c r="AT137" s="224" t="s">
        <v>136</v>
      </c>
      <c r="AU137" s="224" t="s">
        <v>83</v>
      </c>
      <c r="AY137" s="18" t="s">
        <v>133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191</v>
      </c>
      <c r="BM137" s="224" t="s">
        <v>317</v>
      </c>
    </row>
    <row r="138" s="2" customFormat="1">
      <c r="A138" s="39"/>
      <c r="B138" s="40"/>
      <c r="C138" s="41"/>
      <c r="D138" s="226" t="s">
        <v>143</v>
      </c>
      <c r="E138" s="41"/>
      <c r="F138" s="227" t="s">
        <v>318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143</v>
      </c>
      <c r="AU138" s="18" t="s">
        <v>83</v>
      </c>
    </row>
    <row r="139" s="2" customFormat="1" ht="24.15" customHeight="1">
      <c r="A139" s="39"/>
      <c r="B139" s="40"/>
      <c r="C139" s="213" t="s">
        <v>201</v>
      </c>
      <c r="D139" s="213" t="s">
        <v>136</v>
      </c>
      <c r="E139" s="214" t="s">
        <v>319</v>
      </c>
      <c r="F139" s="215" t="s">
        <v>320</v>
      </c>
      <c r="G139" s="216" t="s">
        <v>247</v>
      </c>
      <c r="H139" s="217">
        <v>10</v>
      </c>
      <c r="I139" s="218"/>
      <c r="J139" s="219">
        <f>ROUND(I139*H139,2)</f>
        <v>0</v>
      </c>
      <c r="K139" s="215" t="s">
        <v>140</v>
      </c>
      <c r="L139" s="45"/>
      <c r="M139" s="220" t="s">
        <v>19</v>
      </c>
      <c r="N139" s="221" t="s">
        <v>45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191</v>
      </c>
      <c r="AT139" s="224" t="s">
        <v>136</v>
      </c>
      <c r="AU139" s="224" t="s">
        <v>83</v>
      </c>
      <c r="AY139" s="18" t="s">
        <v>133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81</v>
      </c>
      <c r="BK139" s="225">
        <f>ROUND(I139*H139,2)</f>
        <v>0</v>
      </c>
      <c r="BL139" s="18" t="s">
        <v>191</v>
      </c>
      <c r="BM139" s="224" t="s">
        <v>321</v>
      </c>
    </row>
    <row r="140" s="2" customFormat="1">
      <c r="A140" s="39"/>
      <c r="B140" s="40"/>
      <c r="C140" s="41"/>
      <c r="D140" s="226" t="s">
        <v>143</v>
      </c>
      <c r="E140" s="41"/>
      <c r="F140" s="227" t="s">
        <v>322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143</v>
      </c>
      <c r="AU140" s="18" t="s">
        <v>83</v>
      </c>
    </row>
    <row r="141" s="2" customFormat="1" ht="49.05" customHeight="1">
      <c r="A141" s="39"/>
      <c r="B141" s="40"/>
      <c r="C141" s="213" t="s">
        <v>206</v>
      </c>
      <c r="D141" s="213" t="s">
        <v>136</v>
      </c>
      <c r="E141" s="214" t="s">
        <v>323</v>
      </c>
      <c r="F141" s="215" t="s">
        <v>324</v>
      </c>
      <c r="G141" s="216" t="s">
        <v>164</v>
      </c>
      <c r="H141" s="217">
        <v>0.0050000000000000001</v>
      </c>
      <c r="I141" s="218"/>
      <c r="J141" s="219">
        <f>ROUND(I141*H141,2)</f>
        <v>0</v>
      </c>
      <c r="K141" s="215" t="s">
        <v>140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191</v>
      </c>
      <c r="AT141" s="224" t="s">
        <v>136</v>
      </c>
      <c r="AU141" s="224" t="s">
        <v>83</v>
      </c>
      <c r="AY141" s="18" t="s">
        <v>133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191</v>
      </c>
      <c r="BM141" s="224" t="s">
        <v>325</v>
      </c>
    </row>
    <row r="142" s="2" customFormat="1">
      <c r="A142" s="39"/>
      <c r="B142" s="40"/>
      <c r="C142" s="41"/>
      <c r="D142" s="226" t="s">
        <v>143</v>
      </c>
      <c r="E142" s="41"/>
      <c r="F142" s="227" t="s">
        <v>326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143</v>
      </c>
      <c r="AU142" s="18" t="s">
        <v>83</v>
      </c>
    </row>
    <row r="143" s="12" customFormat="1" ht="22.8" customHeight="1">
      <c r="A143" s="12"/>
      <c r="B143" s="197"/>
      <c r="C143" s="198"/>
      <c r="D143" s="199" t="s">
        <v>73</v>
      </c>
      <c r="E143" s="211" t="s">
        <v>327</v>
      </c>
      <c r="F143" s="211" t="s">
        <v>328</v>
      </c>
      <c r="G143" s="198"/>
      <c r="H143" s="198"/>
      <c r="I143" s="201"/>
      <c r="J143" s="212">
        <f>BK143</f>
        <v>0</v>
      </c>
      <c r="K143" s="198"/>
      <c r="L143" s="203"/>
      <c r="M143" s="204"/>
      <c r="N143" s="205"/>
      <c r="O143" s="205"/>
      <c r="P143" s="206">
        <f>SUM(P144:P160)</f>
        <v>0</v>
      </c>
      <c r="Q143" s="205"/>
      <c r="R143" s="206">
        <f>SUM(R144:R160)</f>
        <v>0.010542085</v>
      </c>
      <c r="S143" s="205"/>
      <c r="T143" s="207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8" t="s">
        <v>83</v>
      </c>
      <c r="AT143" s="209" t="s">
        <v>73</v>
      </c>
      <c r="AU143" s="209" t="s">
        <v>81</v>
      </c>
      <c r="AY143" s="208" t="s">
        <v>133</v>
      </c>
      <c r="BK143" s="210">
        <f>SUM(BK144:BK160)</f>
        <v>0</v>
      </c>
    </row>
    <row r="144" s="2" customFormat="1" ht="33" customHeight="1">
      <c r="A144" s="39"/>
      <c r="B144" s="40"/>
      <c r="C144" s="213" t="s">
        <v>8</v>
      </c>
      <c r="D144" s="213" t="s">
        <v>136</v>
      </c>
      <c r="E144" s="214" t="s">
        <v>329</v>
      </c>
      <c r="F144" s="215" t="s">
        <v>330</v>
      </c>
      <c r="G144" s="216" t="s">
        <v>247</v>
      </c>
      <c r="H144" s="217">
        <v>10</v>
      </c>
      <c r="I144" s="218"/>
      <c r="J144" s="219">
        <f>ROUND(I144*H144,2)</f>
        <v>0</v>
      </c>
      <c r="K144" s="215" t="s">
        <v>140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0.00079697199999999996</v>
      </c>
      <c r="R144" s="222">
        <f>Q144*H144</f>
        <v>0.0079697199999999996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191</v>
      </c>
      <c r="AT144" s="224" t="s">
        <v>136</v>
      </c>
      <c r="AU144" s="224" t="s">
        <v>83</v>
      </c>
      <c r="AY144" s="18" t="s">
        <v>133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191</v>
      </c>
      <c r="BM144" s="224" t="s">
        <v>331</v>
      </c>
    </row>
    <row r="145" s="2" customFormat="1">
      <c r="A145" s="39"/>
      <c r="B145" s="40"/>
      <c r="C145" s="41"/>
      <c r="D145" s="226" t="s">
        <v>143</v>
      </c>
      <c r="E145" s="41"/>
      <c r="F145" s="227" t="s">
        <v>332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143</v>
      </c>
      <c r="AU145" s="18" t="s">
        <v>83</v>
      </c>
    </row>
    <row r="146" s="2" customFormat="1" ht="24.15" customHeight="1">
      <c r="A146" s="39"/>
      <c r="B146" s="40"/>
      <c r="C146" s="213" t="s">
        <v>220</v>
      </c>
      <c r="D146" s="213" t="s">
        <v>136</v>
      </c>
      <c r="E146" s="214" t="s">
        <v>333</v>
      </c>
      <c r="F146" s="215" t="s">
        <v>334</v>
      </c>
      <c r="G146" s="216" t="s">
        <v>198</v>
      </c>
      <c r="H146" s="217">
        <v>2</v>
      </c>
      <c r="I146" s="218"/>
      <c r="J146" s="219">
        <f>ROUND(I146*H146,2)</f>
        <v>0</v>
      </c>
      <c r="K146" s="215" t="s">
        <v>140</v>
      </c>
      <c r="L146" s="45"/>
      <c r="M146" s="220" t="s">
        <v>19</v>
      </c>
      <c r="N146" s="221" t="s">
        <v>45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191</v>
      </c>
      <c r="AT146" s="224" t="s">
        <v>136</v>
      </c>
      <c r="AU146" s="224" t="s">
        <v>83</v>
      </c>
      <c r="AY146" s="18" t="s">
        <v>133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81</v>
      </c>
      <c r="BK146" s="225">
        <f>ROUND(I146*H146,2)</f>
        <v>0</v>
      </c>
      <c r="BL146" s="18" t="s">
        <v>191</v>
      </c>
      <c r="BM146" s="224" t="s">
        <v>335</v>
      </c>
    </row>
    <row r="147" s="2" customFormat="1">
      <c r="A147" s="39"/>
      <c r="B147" s="40"/>
      <c r="C147" s="41"/>
      <c r="D147" s="226" t="s">
        <v>143</v>
      </c>
      <c r="E147" s="41"/>
      <c r="F147" s="227" t="s">
        <v>336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143</v>
      </c>
      <c r="AU147" s="18" t="s">
        <v>83</v>
      </c>
    </row>
    <row r="148" s="2" customFormat="1" ht="55.5" customHeight="1">
      <c r="A148" s="39"/>
      <c r="B148" s="40"/>
      <c r="C148" s="213" t="s">
        <v>227</v>
      </c>
      <c r="D148" s="213" t="s">
        <v>136</v>
      </c>
      <c r="E148" s="214" t="s">
        <v>337</v>
      </c>
      <c r="F148" s="215" t="s">
        <v>338</v>
      </c>
      <c r="G148" s="216" t="s">
        <v>247</v>
      </c>
      <c r="H148" s="217">
        <v>10</v>
      </c>
      <c r="I148" s="218"/>
      <c r="J148" s="219">
        <f>ROUND(I148*H148,2)</f>
        <v>0</v>
      </c>
      <c r="K148" s="215" t="s">
        <v>140</v>
      </c>
      <c r="L148" s="45"/>
      <c r="M148" s="220" t="s">
        <v>19</v>
      </c>
      <c r="N148" s="221" t="s">
        <v>45</v>
      </c>
      <c r="O148" s="85"/>
      <c r="P148" s="222">
        <f>O148*H148</f>
        <v>0</v>
      </c>
      <c r="Q148" s="222">
        <v>3.642E-05</v>
      </c>
      <c r="R148" s="222">
        <f>Q148*H148</f>
        <v>0.00036420000000000002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191</v>
      </c>
      <c r="AT148" s="224" t="s">
        <v>136</v>
      </c>
      <c r="AU148" s="224" t="s">
        <v>83</v>
      </c>
      <c r="AY148" s="18" t="s">
        <v>133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81</v>
      </c>
      <c r="BK148" s="225">
        <f>ROUND(I148*H148,2)</f>
        <v>0</v>
      </c>
      <c r="BL148" s="18" t="s">
        <v>191</v>
      </c>
      <c r="BM148" s="224" t="s">
        <v>339</v>
      </c>
    </row>
    <row r="149" s="2" customFormat="1">
      <c r="A149" s="39"/>
      <c r="B149" s="40"/>
      <c r="C149" s="41"/>
      <c r="D149" s="226" t="s">
        <v>143</v>
      </c>
      <c r="E149" s="41"/>
      <c r="F149" s="227" t="s">
        <v>340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143</v>
      </c>
      <c r="AU149" s="18" t="s">
        <v>83</v>
      </c>
    </row>
    <row r="150" s="2" customFormat="1" ht="24.15" customHeight="1">
      <c r="A150" s="39"/>
      <c r="B150" s="40"/>
      <c r="C150" s="213" t="s">
        <v>233</v>
      </c>
      <c r="D150" s="213" t="s">
        <v>136</v>
      </c>
      <c r="E150" s="214" t="s">
        <v>341</v>
      </c>
      <c r="F150" s="215" t="s">
        <v>342</v>
      </c>
      <c r="G150" s="216" t="s">
        <v>190</v>
      </c>
      <c r="H150" s="217">
        <v>4</v>
      </c>
      <c r="I150" s="218"/>
      <c r="J150" s="219">
        <f>ROUND(I150*H150,2)</f>
        <v>0</v>
      </c>
      <c r="K150" s="215" t="s">
        <v>140</v>
      </c>
      <c r="L150" s="45"/>
      <c r="M150" s="220" t="s">
        <v>19</v>
      </c>
      <c r="N150" s="221" t="s">
        <v>45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191</v>
      </c>
      <c r="AT150" s="224" t="s">
        <v>136</v>
      </c>
      <c r="AU150" s="224" t="s">
        <v>83</v>
      </c>
      <c r="AY150" s="18" t="s">
        <v>133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81</v>
      </c>
      <c r="BK150" s="225">
        <f>ROUND(I150*H150,2)</f>
        <v>0</v>
      </c>
      <c r="BL150" s="18" t="s">
        <v>191</v>
      </c>
      <c r="BM150" s="224" t="s">
        <v>343</v>
      </c>
    </row>
    <row r="151" s="2" customFormat="1">
      <c r="A151" s="39"/>
      <c r="B151" s="40"/>
      <c r="C151" s="41"/>
      <c r="D151" s="226" t="s">
        <v>143</v>
      </c>
      <c r="E151" s="41"/>
      <c r="F151" s="227" t="s">
        <v>344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143</v>
      </c>
      <c r="AU151" s="18" t="s">
        <v>83</v>
      </c>
    </row>
    <row r="152" s="2" customFormat="1" ht="24.15" customHeight="1">
      <c r="A152" s="39"/>
      <c r="B152" s="40"/>
      <c r="C152" s="213" t="s">
        <v>191</v>
      </c>
      <c r="D152" s="213" t="s">
        <v>136</v>
      </c>
      <c r="E152" s="214" t="s">
        <v>345</v>
      </c>
      <c r="F152" s="215" t="s">
        <v>346</v>
      </c>
      <c r="G152" s="216" t="s">
        <v>190</v>
      </c>
      <c r="H152" s="217">
        <v>4</v>
      </c>
      <c r="I152" s="218"/>
      <c r="J152" s="219">
        <f>ROUND(I152*H152,2)</f>
        <v>0</v>
      </c>
      <c r="K152" s="215" t="s">
        <v>140</v>
      </c>
      <c r="L152" s="45"/>
      <c r="M152" s="220" t="s">
        <v>19</v>
      </c>
      <c r="N152" s="221" t="s">
        <v>45</v>
      </c>
      <c r="O152" s="85"/>
      <c r="P152" s="222">
        <f>O152*H152</f>
        <v>0</v>
      </c>
      <c r="Q152" s="222">
        <v>0.00017000000000000001</v>
      </c>
      <c r="R152" s="222">
        <f>Q152*H152</f>
        <v>0.00068000000000000005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191</v>
      </c>
      <c r="AT152" s="224" t="s">
        <v>136</v>
      </c>
      <c r="AU152" s="224" t="s">
        <v>83</v>
      </c>
      <c r="AY152" s="18" t="s">
        <v>133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81</v>
      </c>
      <c r="BK152" s="225">
        <f>ROUND(I152*H152,2)</f>
        <v>0</v>
      </c>
      <c r="BL152" s="18" t="s">
        <v>191</v>
      </c>
      <c r="BM152" s="224" t="s">
        <v>347</v>
      </c>
    </row>
    <row r="153" s="2" customFormat="1">
      <c r="A153" s="39"/>
      <c r="B153" s="40"/>
      <c r="C153" s="41"/>
      <c r="D153" s="226" t="s">
        <v>143</v>
      </c>
      <c r="E153" s="41"/>
      <c r="F153" s="227" t="s">
        <v>348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143</v>
      </c>
      <c r="AU153" s="18" t="s">
        <v>83</v>
      </c>
    </row>
    <row r="154" s="2" customFormat="1" ht="24.15" customHeight="1">
      <c r="A154" s="39"/>
      <c r="B154" s="40"/>
      <c r="C154" s="258" t="s">
        <v>244</v>
      </c>
      <c r="D154" s="258" t="s">
        <v>349</v>
      </c>
      <c r="E154" s="259" t="s">
        <v>350</v>
      </c>
      <c r="F154" s="260" t="s">
        <v>351</v>
      </c>
      <c r="G154" s="261" t="s">
        <v>190</v>
      </c>
      <c r="H154" s="262">
        <v>4</v>
      </c>
      <c r="I154" s="263"/>
      <c r="J154" s="264">
        <f>ROUND(I154*H154,2)</f>
        <v>0</v>
      </c>
      <c r="K154" s="260" t="s">
        <v>140</v>
      </c>
      <c r="L154" s="265"/>
      <c r="M154" s="266" t="s">
        <v>19</v>
      </c>
      <c r="N154" s="267" t="s">
        <v>45</v>
      </c>
      <c r="O154" s="85"/>
      <c r="P154" s="222">
        <f>O154*H154</f>
        <v>0</v>
      </c>
      <c r="Q154" s="222">
        <v>0.00031</v>
      </c>
      <c r="R154" s="222">
        <f>Q154*H154</f>
        <v>0.00124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352</v>
      </c>
      <c r="AT154" s="224" t="s">
        <v>349</v>
      </c>
      <c r="AU154" s="224" t="s">
        <v>83</v>
      </c>
      <c r="AY154" s="18" t="s">
        <v>133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81</v>
      </c>
      <c r="BK154" s="225">
        <f>ROUND(I154*H154,2)</f>
        <v>0</v>
      </c>
      <c r="BL154" s="18" t="s">
        <v>191</v>
      </c>
      <c r="BM154" s="224" t="s">
        <v>353</v>
      </c>
    </row>
    <row r="155" s="2" customFormat="1" ht="33" customHeight="1">
      <c r="A155" s="39"/>
      <c r="B155" s="40"/>
      <c r="C155" s="213" t="s">
        <v>251</v>
      </c>
      <c r="D155" s="213" t="s">
        <v>136</v>
      </c>
      <c r="E155" s="214" t="s">
        <v>354</v>
      </c>
      <c r="F155" s="215" t="s">
        <v>355</v>
      </c>
      <c r="G155" s="216" t="s">
        <v>247</v>
      </c>
      <c r="H155" s="217">
        <v>10</v>
      </c>
      <c r="I155" s="218"/>
      <c r="J155" s="219">
        <f>ROUND(I155*H155,2)</f>
        <v>0</v>
      </c>
      <c r="K155" s="215" t="s">
        <v>140</v>
      </c>
      <c r="L155" s="45"/>
      <c r="M155" s="220" t="s">
        <v>19</v>
      </c>
      <c r="N155" s="221" t="s">
        <v>45</v>
      </c>
      <c r="O155" s="85"/>
      <c r="P155" s="222">
        <f>O155*H155</f>
        <v>0</v>
      </c>
      <c r="Q155" s="222">
        <v>1.0000000000000001E-05</v>
      </c>
      <c r="R155" s="222">
        <f>Q155*H155</f>
        <v>0.00010000000000000001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191</v>
      </c>
      <c r="AT155" s="224" t="s">
        <v>136</v>
      </c>
      <c r="AU155" s="224" t="s">
        <v>83</v>
      </c>
      <c r="AY155" s="18" t="s">
        <v>133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81</v>
      </c>
      <c r="BK155" s="225">
        <f>ROUND(I155*H155,2)</f>
        <v>0</v>
      </c>
      <c r="BL155" s="18" t="s">
        <v>191</v>
      </c>
      <c r="BM155" s="224" t="s">
        <v>356</v>
      </c>
    </row>
    <row r="156" s="2" customFormat="1">
      <c r="A156" s="39"/>
      <c r="B156" s="40"/>
      <c r="C156" s="41"/>
      <c r="D156" s="226" t="s">
        <v>143</v>
      </c>
      <c r="E156" s="41"/>
      <c r="F156" s="227" t="s">
        <v>357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143</v>
      </c>
      <c r="AU156" s="18" t="s">
        <v>83</v>
      </c>
    </row>
    <row r="157" s="2" customFormat="1" ht="37.8" customHeight="1">
      <c r="A157" s="39"/>
      <c r="B157" s="40"/>
      <c r="C157" s="213" t="s">
        <v>258</v>
      </c>
      <c r="D157" s="213" t="s">
        <v>136</v>
      </c>
      <c r="E157" s="214" t="s">
        <v>358</v>
      </c>
      <c r="F157" s="215" t="s">
        <v>359</v>
      </c>
      <c r="G157" s="216" t="s">
        <v>247</v>
      </c>
      <c r="H157" s="217">
        <v>10</v>
      </c>
      <c r="I157" s="218"/>
      <c r="J157" s="219">
        <f>ROUND(I157*H157,2)</f>
        <v>0</v>
      </c>
      <c r="K157" s="215" t="s">
        <v>140</v>
      </c>
      <c r="L157" s="45"/>
      <c r="M157" s="220" t="s">
        <v>19</v>
      </c>
      <c r="N157" s="221" t="s">
        <v>45</v>
      </c>
      <c r="O157" s="85"/>
      <c r="P157" s="222">
        <f>O157*H157</f>
        <v>0</v>
      </c>
      <c r="Q157" s="222">
        <v>1.8816499999999998E-05</v>
      </c>
      <c r="R157" s="222">
        <f>Q157*H157</f>
        <v>0.00018816499999999999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191</v>
      </c>
      <c r="AT157" s="224" t="s">
        <v>136</v>
      </c>
      <c r="AU157" s="224" t="s">
        <v>83</v>
      </c>
      <c r="AY157" s="18" t="s">
        <v>133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81</v>
      </c>
      <c r="BK157" s="225">
        <f>ROUND(I157*H157,2)</f>
        <v>0</v>
      </c>
      <c r="BL157" s="18" t="s">
        <v>191</v>
      </c>
      <c r="BM157" s="224" t="s">
        <v>360</v>
      </c>
    </row>
    <row r="158" s="2" customFormat="1">
      <c r="A158" s="39"/>
      <c r="B158" s="40"/>
      <c r="C158" s="41"/>
      <c r="D158" s="226" t="s">
        <v>143</v>
      </c>
      <c r="E158" s="41"/>
      <c r="F158" s="227" t="s">
        <v>361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143</v>
      </c>
      <c r="AU158" s="18" t="s">
        <v>83</v>
      </c>
    </row>
    <row r="159" s="2" customFormat="1" ht="49.05" customHeight="1">
      <c r="A159" s="39"/>
      <c r="B159" s="40"/>
      <c r="C159" s="213" t="s">
        <v>362</v>
      </c>
      <c r="D159" s="213" t="s">
        <v>136</v>
      </c>
      <c r="E159" s="214" t="s">
        <v>363</v>
      </c>
      <c r="F159" s="215" t="s">
        <v>364</v>
      </c>
      <c r="G159" s="216" t="s">
        <v>164</v>
      </c>
      <c r="H159" s="217">
        <v>0.010999999999999999</v>
      </c>
      <c r="I159" s="218"/>
      <c r="J159" s="219">
        <f>ROUND(I159*H159,2)</f>
        <v>0</v>
      </c>
      <c r="K159" s="215" t="s">
        <v>140</v>
      </c>
      <c r="L159" s="45"/>
      <c r="M159" s="220" t="s">
        <v>19</v>
      </c>
      <c r="N159" s="221" t="s">
        <v>45</v>
      </c>
      <c r="O159" s="85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191</v>
      </c>
      <c r="AT159" s="224" t="s">
        <v>136</v>
      </c>
      <c r="AU159" s="224" t="s">
        <v>83</v>
      </c>
      <c r="AY159" s="18" t="s">
        <v>133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81</v>
      </c>
      <c r="BK159" s="225">
        <f>ROUND(I159*H159,2)</f>
        <v>0</v>
      </c>
      <c r="BL159" s="18" t="s">
        <v>191</v>
      </c>
      <c r="BM159" s="224" t="s">
        <v>365</v>
      </c>
    </row>
    <row r="160" s="2" customFormat="1">
      <c r="A160" s="39"/>
      <c r="B160" s="40"/>
      <c r="C160" s="41"/>
      <c r="D160" s="226" t="s">
        <v>143</v>
      </c>
      <c r="E160" s="41"/>
      <c r="F160" s="227" t="s">
        <v>366</v>
      </c>
      <c r="G160" s="41"/>
      <c r="H160" s="41"/>
      <c r="I160" s="228"/>
      <c r="J160" s="41"/>
      <c r="K160" s="41"/>
      <c r="L160" s="45"/>
      <c r="M160" s="229"/>
      <c r="N160" s="230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143</v>
      </c>
      <c r="AU160" s="18" t="s">
        <v>83</v>
      </c>
    </row>
    <row r="161" s="12" customFormat="1" ht="22.8" customHeight="1">
      <c r="A161" s="12"/>
      <c r="B161" s="197"/>
      <c r="C161" s="198"/>
      <c r="D161" s="199" t="s">
        <v>73</v>
      </c>
      <c r="E161" s="211" t="s">
        <v>367</v>
      </c>
      <c r="F161" s="211" t="s">
        <v>368</v>
      </c>
      <c r="G161" s="198"/>
      <c r="H161" s="198"/>
      <c r="I161" s="201"/>
      <c r="J161" s="212">
        <f>BK161</f>
        <v>0</v>
      </c>
      <c r="K161" s="198"/>
      <c r="L161" s="203"/>
      <c r="M161" s="204"/>
      <c r="N161" s="205"/>
      <c r="O161" s="205"/>
      <c r="P161" s="206">
        <f>SUM(P162:P166)</f>
        <v>0</v>
      </c>
      <c r="Q161" s="205"/>
      <c r="R161" s="206">
        <f>SUM(R162:R166)</f>
        <v>0.0010399999999999999</v>
      </c>
      <c r="S161" s="205"/>
      <c r="T161" s="207">
        <f>SUM(T162:T166)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8" t="s">
        <v>83</v>
      </c>
      <c r="AT161" s="209" t="s">
        <v>73</v>
      </c>
      <c r="AU161" s="209" t="s">
        <v>81</v>
      </c>
      <c r="AY161" s="208" t="s">
        <v>133</v>
      </c>
      <c r="BK161" s="210">
        <f>SUM(BK162:BK166)</f>
        <v>0</v>
      </c>
    </row>
    <row r="162" s="2" customFormat="1" ht="16.5" customHeight="1">
      <c r="A162" s="39"/>
      <c r="B162" s="40"/>
      <c r="C162" s="258" t="s">
        <v>7</v>
      </c>
      <c r="D162" s="258" t="s">
        <v>349</v>
      </c>
      <c r="E162" s="259" t="s">
        <v>369</v>
      </c>
      <c r="F162" s="260" t="s">
        <v>370</v>
      </c>
      <c r="G162" s="261" t="s">
        <v>190</v>
      </c>
      <c r="H162" s="262">
        <v>2</v>
      </c>
      <c r="I162" s="263"/>
      <c r="J162" s="264">
        <f>ROUND(I162*H162,2)</f>
        <v>0</v>
      </c>
      <c r="K162" s="260" t="s">
        <v>19</v>
      </c>
      <c r="L162" s="265"/>
      <c r="M162" s="266" t="s">
        <v>19</v>
      </c>
      <c r="N162" s="267" t="s">
        <v>45</v>
      </c>
      <c r="O162" s="85"/>
      <c r="P162" s="222">
        <f>O162*H162</f>
        <v>0</v>
      </c>
      <c r="Q162" s="222">
        <v>0.00025999999999999998</v>
      </c>
      <c r="R162" s="222">
        <f>Q162*H162</f>
        <v>0.00051999999999999995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352</v>
      </c>
      <c r="AT162" s="224" t="s">
        <v>349</v>
      </c>
      <c r="AU162" s="224" t="s">
        <v>83</v>
      </c>
      <c r="AY162" s="18" t="s">
        <v>133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81</v>
      </c>
      <c r="BK162" s="225">
        <f>ROUND(I162*H162,2)</f>
        <v>0</v>
      </c>
      <c r="BL162" s="18" t="s">
        <v>191</v>
      </c>
      <c r="BM162" s="224" t="s">
        <v>371</v>
      </c>
    </row>
    <row r="163" s="2" customFormat="1" ht="33" customHeight="1">
      <c r="A163" s="39"/>
      <c r="B163" s="40"/>
      <c r="C163" s="213" t="s">
        <v>372</v>
      </c>
      <c r="D163" s="213" t="s">
        <v>136</v>
      </c>
      <c r="E163" s="214" t="s">
        <v>373</v>
      </c>
      <c r="F163" s="215" t="s">
        <v>374</v>
      </c>
      <c r="G163" s="216" t="s">
        <v>190</v>
      </c>
      <c r="H163" s="217">
        <v>2</v>
      </c>
      <c r="I163" s="218"/>
      <c r="J163" s="219">
        <f>ROUND(I163*H163,2)</f>
        <v>0</v>
      </c>
      <c r="K163" s="215" t="s">
        <v>140</v>
      </c>
      <c r="L163" s="45"/>
      <c r="M163" s="220" t="s">
        <v>19</v>
      </c>
      <c r="N163" s="221" t="s">
        <v>45</v>
      </c>
      <c r="O163" s="85"/>
      <c r="P163" s="222">
        <f>O163*H163</f>
        <v>0</v>
      </c>
      <c r="Q163" s="222">
        <v>0.00025999999999999998</v>
      </c>
      <c r="R163" s="222">
        <f>Q163*H163</f>
        <v>0.00051999999999999995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191</v>
      </c>
      <c r="AT163" s="224" t="s">
        <v>136</v>
      </c>
      <c r="AU163" s="224" t="s">
        <v>83</v>
      </c>
      <c r="AY163" s="18" t="s">
        <v>133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81</v>
      </c>
      <c r="BK163" s="225">
        <f>ROUND(I163*H163,2)</f>
        <v>0</v>
      </c>
      <c r="BL163" s="18" t="s">
        <v>191</v>
      </c>
      <c r="BM163" s="224" t="s">
        <v>375</v>
      </c>
    </row>
    <row r="164" s="2" customFormat="1">
      <c r="A164" s="39"/>
      <c r="B164" s="40"/>
      <c r="C164" s="41"/>
      <c r="D164" s="226" t="s">
        <v>143</v>
      </c>
      <c r="E164" s="41"/>
      <c r="F164" s="227" t="s">
        <v>376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143</v>
      </c>
      <c r="AU164" s="18" t="s">
        <v>83</v>
      </c>
    </row>
    <row r="165" s="2" customFormat="1" ht="44.25" customHeight="1">
      <c r="A165" s="39"/>
      <c r="B165" s="40"/>
      <c r="C165" s="213" t="s">
        <v>377</v>
      </c>
      <c r="D165" s="213" t="s">
        <v>136</v>
      </c>
      <c r="E165" s="214" t="s">
        <v>378</v>
      </c>
      <c r="F165" s="215" t="s">
        <v>379</v>
      </c>
      <c r="G165" s="216" t="s">
        <v>164</v>
      </c>
      <c r="H165" s="217">
        <v>0.001</v>
      </c>
      <c r="I165" s="218"/>
      <c r="J165" s="219">
        <f>ROUND(I165*H165,2)</f>
        <v>0</v>
      </c>
      <c r="K165" s="215" t="s">
        <v>140</v>
      </c>
      <c r="L165" s="45"/>
      <c r="M165" s="220" t="s">
        <v>19</v>
      </c>
      <c r="N165" s="221" t="s">
        <v>45</v>
      </c>
      <c r="O165" s="85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191</v>
      </c>
      <c r="AT165" s="224" t="s">
        <v>136</v>
      </c>
      <c r="AU165" s="224" t="s">
        <v>83</v>
      </c>
      <c r="AY165" s="18" t="s">
        <v>133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81</v>
      </c>
      <c r="BK165" s="225">
        <f>ROUND(I165*H165,2)</f>
        <v>0</v>
      </c>
      <c r="BL165" s="18" t="s">
        <v>191</v>
      </c>
      <c r="BM165" s="224" t="s">
        <v>380</v>
      </c>
    </row>
    <row r="166" s="2" customFormat="1">
      <c r="A166" s="39"/>
      <c r="B166" s="40"/>
      <c r="C166" s="41"/>
      <c r="D166" s="226" t="s">
        <v>143</v>
      </c>
      <c r="E166" s="41"/>
      <c r="F166" s="227" t="s">
        <v>381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143</v>
      </c>
      <c r="AU166" s="18" t="s">
        <v>83</v>
      </c>
    </row>
    <row r="167" s="12" customFormat="1" ht="22.8" customHeight="1">
      <c r="A167" s="12"/>
      <c r="B167" s="197"/>
      <c r="C167" s="198"/>
      <c r="D167" s="199" t="s">
        <v>73</v>
      </c>
      <c r="E167" s="211" t="s">
        <v>211</v>
      </c>
      <c r="F167" s="211" t="s">
        <v>212</v>
      </c>
      <c r="G167" s="198"/>
      <c r="H167" s="198"/>
      <c r="I167" s="201"/>
      <c r="J167" s="212">
        <f>BK167</f>
        <v>0</v>
      </c>
      <c r="K167" s="198"/>
      <c r="L167" s="203"/>
      <c r="M167" s="204"/>
      <c r="N167" s="205"/>
      <c r="O167" s="205"/>
      <c r="P167" s="206">
        <f>SUM(P168:P171)</f>
        <v>0</v>
      </c>
      <c r="Q167" s="205"/>
      <c r="R167" s="206">
        <f>SUM(R168:R171)</f>
        <v>0.083760000000000001</v>
      </c>
      <c r="S167" s="205"/>
      <c r="T167" s="207">
        <f>SUM(T168:T171)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8" t="s">
        <v>83</v>
      </c>
      <c r="AT167" s="209" t="s">
        <v>73</v>
      </c>
      <c r="AU167" s="209" t="s">
        <v>81</v>
      </c>
      <c r="AY167" s="208" t="s">
        <v>133</v>
      </c>
      <c r="BK167" s="210">
        <f>SUM(BK168:BK171)</f>
        <v>0</v>
      </c>
    </row>
    <row r="168" s="2" customFormat="1" ht="44.25" customHeight="1">
      <c r="A168" s="39"/>
      <c r="B168" s="40"/>
      <c r="C168" s="213" t="s">
        <v>382</v>
      </c>
      <c r="D168" s="213" t="s">
        <v>136</v>
      </c>
      <c r="E168" s="214" t="s">
        <v>383</v>
      </c>
      <c r="F168" s="215" t="s">
        <v>384</v>
      </c>
      <c r="G168" s="216" t="s">
        <v>190</v>
      </c>
      <c r="H168" s="217">
        <v>2</v>
      </c>
      <c r="I168" s="218"/>
      <c r="J168" s="219">
        <f>ROUND(I168*H168,2)</f>
        <v>0</v>
      </c>
      <c r="K168" s="215" t="s">
        <v>140</v>
      </c>
      <c r="L168" s="45"/>
      <c r="M168" s="220" t="s">
        <v>19</v>
      </c>
      <c r="N168" s="221" t="s">
        <v>45</v>
      </c>
      <c r="O168" s="85"/>
      <c r="P168" s="222">
        <f>O168*H168</f>
        <v>0</v>
      </c>
      <c r="Q168" s="222">
        <v>0.041880000000000001</v>
      </c>
      <c r="R168" s="222">
        <f>Q168*H168</f>
        <v>0.083760000000000001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191</v>
      </c>
      <c r="AT168" s="224" t="s">
        <v>136</v>
      </c>
      <c r="AU168" s="224" t="s">
        <v>83</v>
      </c>
      <c r="AY168" s="18" t="s">
        <v>133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81</v>
      </c>
      <c r="BK168" s="225">
        <f>ROUND(I168*H168,2)</f>
        <v>0</v>
      </c>
      <c r="BL168" s="18" t="s">
        <v>191</v>
      </c>
      <c r="BM168" s="224" t="s">
        <v>385</v>
      </c>
    </row>
    <row r="169" s="2" customFormat="1">
      <c r="A169" s="39"/>
      <c r="B169" s="40"/>
      <c r="C169" s="41"/>
      <c r="D169" s="226" t="s">
        <v>143</v>
      </c>
      <c r="E169" s="41"/>
      <c r="F169" s="227" t="s">
        <v>386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143</v>
      </c>
      <c r="AU169" s="18" t="s">
        <v>83</v>
      </c>
    </row>
    <row r="170" s="2" customFormat="1" ht="44.25" customHeight="1">
      <c r="A170" s="39"/>
      <c r="B170" s="40"/>
      <c r="C170" s="213" t="s">
        <v>387</v>
      </c>
      <c r="D170" s="213" t="s">
        <v>136</v>
      </c>
      <c r="E170" s="214" t="s">
        <v>388</v>
      </c>
      <c r="F170" s="215" t="s">
        <v>389</v>
      </c>
      <c r="G170" s="216" t="s">
        <v>164</v>
      </c>
      <c r="H170" s="217">
        <v>0.084000000000000005</v>
      </c>
      <c r="I170" s="218"/>
      <c r="J170" s="219">
        <f>ROUND(I170*H170,2)</f>
        <v>0</v>
      </c>
      <c r="K170" s="215" t="s">
        <v>140</v>
      </c>
      <c r="L170" s="45"/>
      <c r="M170" s="220" t="s">
        <v>19</v>
      </c>
      <c r="N170" s="221" t="s">
        <v>45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191</v>
      </c>
      <c r="AT170" s="224" t="s">
        <v>136</v>
      </c>
      <c r="AU170" s="224" t="s">
        <v>83</v>
      </c>
      <c r="AY170" s="18" t="s">
        <v>133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81</v>
      </c>
      <c r="BK170" s="225">
        <f>ROUND(I170*H170,2)</f>
        <v>0</v>
      </c>
      <c r="BL170" s="18" t="s">
        <v>191</v>
      </c>
      <c r="BM170" s="224" t="s">
        <v>390</v>
      </c>
    </row>
    <row r="171" s="2" customFormat="1">
      <c r="A171" s="39"/>
      <c r="B171" s="40"/>
      <c r="C171" s="41"/>
      <c r="D171" s="226" t="s">
        <v>143</v>
      </c>
      <c r="E171" s="41"/>
      <c r="F171" s="227" t="s">
        <v>391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143</v>
      </c>
      <c r="AU171" s="18" t="s">
        <v>83</v>
      </c>
    </row>
    <row r="172" s="12" customFormat="1" ht="22.8" customHeight="1">
      <c r="A172" s="12"/>
      <c r="B172" s="197"/>
      <c r="C172" s="198"/>
      <c r="D172" s="199" t="s">
        <v>73</v>
      </c>
      <c r="E172" s="211" t="s">
        <v>392</v>
      </c>
      <c r="F172" s="211" t="s">
        <v>393</v>
      </c>
      <c r="G172" s="198"/>
      <c r="H172" s="198"/>
      <c r="I172" s="201"/>
      <c r="J172" s="212">
        <f>BK172</f>
        <v>0</v>
      </c>
      <c r="K172" s="198"/>
      <c r="L172" s="203"/>
      <c r="M172" s="204"/>
      <c r="N172" s="205"/>
      <c r="O172" s="205"/>
      <c r="P172" s="206">
        <f>P173</f>
        <v>0</v>
      </c>
      <c r="Q172" s="205"/>
      <c r="R172" s="206">
        <f>R173</f>
        <v>0</v>
      </c>
      <c r="S172" s="205"/>
      <c r="T172" s="207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8" t="s">
        <v>83</v>
      </c>
      <c r="AT172" s="209" t="s">
        <v>73</v>
      </c>
      <c r="AU172" s="209" t="s">
        <v>81</v>
      </c>
      <c r="AY172" s="208" t="s">
        <v>133</v>
      </c>
      <c r="BK172" s="210">
        <f>BK173</f>
        <v>0</v>
      </c>
    </row>
    <row r="173" s="2" customFormat="1" ht="16.5" customHeight="1">
      <c r="A173" s="39"/>
      <c r="B173" s="40"/>
      <c r="C173" s="213" t="s">
        <v>394</v>
      </c>
      <c r="D173" s="213" t="s">
        <v>136</v>
      </c>
      <c r="E173" s="214" t="s">
        <v>395</v>
      </c>
      <c r="F173" s="215" t="s">
        <v>396</v>
      </c>
      <c r="G173" s="216" t="s">
        <v>190</v>
      </c>
      <c r="H173" s="217">
        <v>2</v>
      </c>
      <c r="I173" s="218"/>
      <c r="J173" s="219">
        <f>ROUND(I173*H173,2)</f>
        <v>0</v>
      </c>
      <c r="K173" s="215" t="s">
        <v>19</v>
      </c>
      <c r="L173" s="45"/>
      <c r="M173" s="220" t="s">
        <v>19</v>
      </c>
      <c r="N173" s="221" t="s">
        <v>45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191</v>
      </c>
      <c r="AT173" s="224" t="s">
        <v>136</v>
      </c>
      <c r="AU173" s="224" t="s">
        <v>83</v>
      </c>
      <c r="AY173" s="18" t="s">
        <v>133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81</v>
      </c>
      <c r="BK173" s="225">
        <f>ROUND(I173*H173,2)</f>
        <v>0</v>
      </c>
      <c r="BL173" s="18" t="s">
        <v>191</v>
      </c>
      <c r="BM173" s="224" t="s">
        <v>397</v>
      </c>
    </row>
    <row r="174" s="12" customFormat="1" ht="22.8" customHeight="1">
      <c r="A174" s="12"/>
      <c r="B174" s="197"/>
      <c r="C174" s="198"/>
      <c r="D174" s="199" t="s">
        <v>73</v>
      </c>
      <c r="E174" s="211" t="s">
        <v>398</v>
      </c>
      <c r="F174" s="211" t="s">
        <v>399</v>
      </c>
      <c r="G174" s="198"/>
      <c r="H174" s="198"/>
      <c r="I174" s="201"/>
      <c r="J174" s="212">
        <f>BK174</f>
        <v>0</v>
      </c>
      <c r="K174" s="198"/>
      <c r="L174" s="203"/>
      <c r="M174" s="204"/>
      <c r="N174" s="205"/>
      <c r="O174" s="205"/>
      <c r="P174" s="206">
        <f>SUM(P175:P186)</f>
        <v>0</v>
      </c>
      <c r="Q174" s="205"/>
      <c r="R174" s="206">
        <f>SUM(R175:R186)</f>
        <v>0.32536039999999999</v>
      </c>
      <c r="S174" s="205"/>
      <c r="T174" s="207">
        <f>SUM(T175:T186)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8" t="s">
        <v>83</v>
      </c>
      <c r="AT174" s="209" t="s">
        <v>73</v>
      </c>
      <c r="AU174" s="209" t="s">
        <v>81</v>
      </c>
      <c r="AY174" s="208" t="s">
        <v>133</v>
      </c>
      <c r="BK174" s="210">
        <f>SUM(BK175:BK186)</f>
        <v>0</v>
      </c>
    </row>
    <row r="175" s="2" customFormat="1" ht="55.5" customHeight="1">
      <c r="A175" s="39"/>
      <c r="B175" s="40"/>
      <c r="C175" s="213" t="s">
        <v>400</v>
      </c>
      <c r="D175" s="213" t="s">
        <v>136</v>
      </c>
      <c r="E175" s="214" t="s">
        <v>401</v>
      </c>
      <c r="F175" s="215" t="s">
        <v>402</v>
      </c>
      <c r="G175" s="216" t="s">
        <v>139</v>
      </c>
      <c r="H175" s="217">
        <v>9.7200000000000006</v>
      </c>
      <c r="I175" s="218"/>
      <c r="J175" s="219">
        <f>ROUND(I175*H175,2)</f>
        <v>0</v>
      </c>
      <c r="K175" s="215" t="s">
        <v>140</v>
      </c>
      <c r="L175" s="45"/>
      <c r="M175" s="220" t="s">
        <v>19</v>
      </c>
      <c r="N175" s="221" t="s">
        <v>45</v>
      </c>
      <c r="O175" s="85"/>
      <c r="P175" s="222">
        <f>O175*H175</f>
        <v>0</v>
      </c>
      <c r="Q175" s="222">
        <v>0.011820000000000001</v>
      </c>
      <c r="R175" s="222">
        <f>Q175*H175</f>
        <v>0.11489040000000002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191</v>
      </c>
      <c r="AT175" s="224" t="s">
        <v>136</v>
      </c>
      <c r="AU175" s="224" t="s">
        <v>83</v>
      </c>
      <c r="AY175" s="18" t="s">
        <v>133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81</v>
      </c>
      <c r="BK175" s="225">
        <f>ROUND(I175*H175,2)</f>
        <v>0</v>
      </c>
      <c r="BL175" s="18" t="s">
        <v>191</v>
      </c>
      <c r="BM175" s="224" t="s">
        <v>403</v>
      </c>
    </row>
    <row r="176" s="2" customFormat="1">
      <c r="A176" s="39"/>
      <c r="B176" s="40"/>
      <c r="C176" s="41"/>
      <c r="D176" s="226" t="s">
        <v>143</v>
      </c>
      <c r="E176" s="41"/>
      <c r="F176" s="227" t="s">
        <v>404</v>
      </c>
      <c r="G176" s="41"/>
      <c r="H176" s="41"/>
      <c r="I176" s="228"/>
      <c r="J176" s="41"/>
      <c r="K176" s="41"/>
      <c r="L176" s="45"/>
      <c r="M176" s="229"/>
      <c r="N176" s="230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143</v>
      </c>
      <c r="AU176" s="18" t="s">
        <v>83</v>
      </c>
    </row>
    <row r="177" s="13" customFormat="1">
      <c r="A177" s="13"/>
      <c r="B177" s="231"/>
      <c r="C177" s="232"/>
      <c r="D177" s="233" t="s">
        <v>145</v>
      </c>
      <c r="E177" s="234" t="s">
        <v>19</v>
      </c>
      <c r="F177" s="235" t="s">
        <v>405</v>
      </c>
      <c r="G177" s="232"/>
      <c r="H177" s="236">
        <v>9.7200000000000006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145</v>
      </c>
      <c r="AU177" s="242" t="s">
        <v>83</v>
      </c>
      <c r="AV177" s="13" t="s">
        <v>83</v>
      </c>
      <c r="AW177" s="13" t="s">
        <v>35</v>
      </c>
      <c r="AX177" s="13" t="s">
        <v>81</v>
      </c>
      <c r="AY177" s="242" t="s">
        <v>133</v>
      </c>
    </row>
    <row r="178" s="2" customFormat="1" ht="44.25" customHeight="1">
      <c r="A178" s="39"/>
      <c r="B178" s="40"/>
      <c r="C178" s="213" t="s">
        <v>406</v>
      </c>
      <c r="D178" s="213" t="s">
        <v>136</v>
      </c>
      <c r="E178" s="214" t="s">
        <v>407</v>
      </c>
      <c r="F178" s="215" t="s">
        <v>408</v>
      </c>
      <c r="G178" s="216" t="s">
        <v>139</v>
      </c>
      <c r="H178" s="217">
        <v>9.7200000000000006</v>
      </c>
      <c r="I178" s="218"/>
      <c r="J178" s="219">
        <f>ROUND(I178*H178,2)</f>
        <v>0</v>
      </c>
      <c r="K178" s="215" t="s">
        <v>140</v>
      </c>
      <c r="L178" s="45"/>
      <c r="M178" s="220" t="s">
        <v>19</v>
      </c>
      <c r="N178" s="221" t="s">
        <v>45</v>
      </c>
      <c r="O178" s="85"/>
      <c r="P178" s="222">
        <f>O178*H178</f>
        <v>0</v>
      </c>
      <c r="Q178" s="222">
        <v>0.00010000000000000001</v>
      </c>
      <c r="R178" s="222">
        <f>Q178*H178</f>
        <v>0.0009720000000000001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191</v>
      </c>
      <c r="AT178" s="224" t="s">
        <v>136</v>
      </c>
      <c r="AU178" s="224" t="s">
        <v>83</v>
      </c>
      <c r="AY178" s="18" t="s">
        <v>133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81</v>
      </c>
      <c r="BK178" s="225">
        <f>ROUND(I178*H178,2)</f>
        <v>0</v>
      </c>
      <c r="BL178" s="18" t="s">
        <v>191</v>
      </c>
      <c r="BM178" s="224" t="s">
        <v>409</v>
      </c>
    </row>
    <row r="179" s="2" customFormat="1">
      <c r="A179" s="39"/>
      <c r="B179" s="40"/>
      <c r="C179" s="41"/>
      <c r="D179" s="226" t="s">
        <v>143</v>
      </c>
      <c r="E179" s="41"/>
      <c r="F179" s="227" t="s">
        <v>410</v>
      </c>
      <c r="G179" s="41"/>
      <c r="H179" s="41"/>
      <c r="I179" s="228"/>
      <c r="J179" s="41"/>
      <c r="K179" s="41"/>
      <c r="L179" s="45"/>
      <c r="M179" s="229"/>
      <c r="N179" s="230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143</v>
      </c>
      <c r="AU179" s="18" t="s">
        <v>83</v>
      </c>
    </row>
    <row r="180" s="13" customFormat="1">
      <c r="A180" s="13"/>
      <c r="B180" s="231"/>
      <c r="C180" s="232"/>
      <c r="D180" s="233" t="s">
        <v>145</v>
      </c>
      <c r="E180" s="234" t="s">
        <v>19</v>
      </c>
      <c r="F180" s="235" t="s">
        <v>405</v>
      </c>
      <c r="G180" s="232"/>
      <c r="H180" s="236">
        <v>9.7200000000000006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145</v>
      </c>
      <c r="AU180" s="242" t="s">
        <v>83</v>
      </c>
      <c r="AV180" s="13" t="s">
        <v>83</v>
      </c>
      <c r="AW180" s="13" t="s">
        <v>35</v>
      </c>
      <c r="AX180" s="13" t="s">
        <v>81</v>
      </c>
      <c r="AY180" s="242" t="s">
        <v>133</v>
      </c>
    </row>
    <row r="181" s="2" customFormat="1" ht="37.8" customHeight="1">
      <c r="A181" s="39"/>
      <c r="B181" s="40"/>
      <c r="C181" s="213" t="s">
        <v>411</v>
      </c>
      <c r="D181" s="213" t="s">
        <v>136</v>
      </c>
      <c r="E181" s="214" t="s">
        <v>412</v>
      </c>
      <c r="F181" s="215" t="s">
        <v>413</v>
      </c>
      <c r="G181" s="216" t="s">
        <v>139</v>
      </c>
      <c r="H181" s="217">
        <v>19.219999999999999</v>
      </c>
      <c r="I181" s="218"/>
      <c r="J181" s="219">
        <f>ROUND(I181*H181,2)</f>
        <v>0</v>
      </c>
      <c r="K181" s="215" t="s">
        <v>140</v>
      </c>
      <c r="L181" s="45"/>
      <c r="M181" s="220" t="s">
        <v>19</v>
      </c>
      <c r="N181" s="221" t="s">
        <v>45</v>
      </c>
      <c r="O181" s="85"/>
      <c r="P181" s="222">
        <f>O181*H181</f>
        <v>0</v>
      </c>
      <c r="Q181" s="222">
        <v>0.0070499999999999998</v>
      </c>
      <c r="R181" s="222">
        <f>Q181*H181</f>
        <v>0.13550099999999998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141</v>
      </c>
      <c r="AT181" s="224" t="s">
        <v>136</v>
      </c>
      <c r="AU181" s="224" t="s">
        <v>83</v>
      </c>
      <c r="AY181" s="18" t="s">
        <v>133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81</v>
      </c>
      <c r="BK181" s="225">
        <f>ROUND(I181*H181,2)</f>
        <v>0</v>
      </c>
      <c r="BL181" s="18" t="s">
        <v>141</v>
      </c>
      <c r="BM181" s="224" t="s">
        <v>414</v>
      </c>
    </row>
    <row r="182" s="2" customFormat="1">
      <c r="A182" s="39"/>
      <c r="B182" s="40"/>
      <c r="C182" s="41"/>
      <c r="D182" s="226" t="s">
        <v>143</v>
      </c>
      <c r="E182" s="41"/>
      <c r="F182" s="227" t="s">
        <v>415</v>
      </c>
      <c r="G182" s="41"/>
      <c r="H182" s="41"/>
      <c r="I182" s="228"/>
      <c r="J182" s="41"/>
      <c r="K182" s="41"/>
      <c r="L182" s="45"/>
      <c r="M182" s="229"/>
      <c r="N182" s="230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143</v>
      </c>
      <c r="AU182" s="18" t="s">
        <v>83</v>
      </c>
    </row>
    <row r="183" s="2" customFormat="1" ht="24.15" customHeight="1">
      <c r="A183" s="39"/>
      <c r="B183" s="40"/>
      <c r="C183" s="258" t="s">
        <v>416</v>
      </c>
      <c r="D183" s="258" t="s">
        <v>349</v>
      </c>
      <c r="E183" s="259" t="s">
        <v>417</v>
      </c>
      <c r="F183" s="260" t="s">
        <v>418</v>
      </c>
      <c r="G183" s="261" t="s">
        <v>139</v>
      </c>
      <c r="H183" s="262">
        <v>21.141999999999999</v>
      </c>
      <c r="I183" s="263"/>
      <c r="J183" s="264">
        <f>ROUND(I183*H183,2)</f>
        <v>0</v>
      </c>
      <c r="K183" s="260" t="s">
        <v>140</v>
      </c>
      <c r="L183" s="265"/>
      <c r="M183" s="266" t="s">
        <v>19</v>
      </c>
      <c r="N183" s="267" t="s">
        <v>45</v>
      </c>
      <c r="O183" s="85"/>
      <c r="P183" s="222">
        <f>O183*H183</f>
        <v>0</v>
      </c>
      <c r="Q183" s="222">
        <v>0.0035000000000000001</v>
      </c>
      <c r="R183" s="222">
        <f>Q183*H183</f>
        <v>0.073996999999999993</v>
      </c>
      <c r="S183" s="222">
        <v>0</v>
      </c>
      <c r="T183" s="22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187</v>
      </c>
      <c r="AT183" s="224" t="s">
        <v>349</v>
      </c>
      <c r="AU183" s="224" t="s">
        <v>83</v>
      </c>
      <c r="AY183" s="18" t="s">
        <v>133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81</v>
      </c>
      <c r="BK183" s="225">
        <f>ROUND(I183*H183,2)</f>
        <v>0</v>
      </c>
      <c r="BL183" s="18" t="s">
        <v>141</v>
      </c>
      <c r="BM183" s="224" t="s">
        <v>419</v>
      </c>
    </row>
    <row r="184" s="13" customFormat="1">
      <c r="A184" s="13"/>
      <c r="B184" s="231"/>
      <c r="C184" s="232"/>
      <c r="D184" s="233" t="s">
        <v>145</v>
      </c>
      <c r="E184" s="234" t="s">
        <v>19</v>
      </c>
      <c r="F184" s="235" t="s">
        <v>420</v>
      </c>
      <c r="G184" s="232"/>
      <c r="H184" s="236">
        <v>21.141999999999999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145</v>
      </c>
      <c r="AU184" s="242" t="s">
        <v>83</v>
      </c>
      <c r="AV184" s="13" t="s">
        <v>83</v>
      </c>
      <c r="AW184" s="13" t="s">
        <v>35</v>
      </c>
      <c r="AX184" s="13" t="s">
        <v>81</v>
      </c>
      <c r="AY184" s="242" t="s">
        <v>133</v>
      </c>
    </row>
    <row r="185" s="2" customFormat="1" ht="66.75" customHeight="1">
      <c r="A185" s="39"/>
      <c r="B185" s="40"/>
      <c r="C185" s="213" t="s">
        <v>421</v>
      </c>
      <c r="D185" s="213" t="s">
        <v>136</v>
      </c>
      <c r="E185" s="214" t="s">
        <v>422</v>
      </c>
      <c r="F185" s="215" t="s">
        <v>423</v>
      </c>
      <c r="G185" s="216" t="s">
        <v>164</v>
      </c>
      <c r="H185" s="217">
        <v>0.11600000000000001</v>
      </c>
      <c r="I185" s="218"/>
      <c r="J185" s="219">
        <f>ROUND(I185*H185,2)</f>
        <v>0</v>
      </c>
      <c r="K185" s="215" t="s">
        <v>140</v>
      </c>
      <c r="L185" s="45"/>
      <c r="M185" s="220" t="s">
        <v>19</v>
      </c>
      <c r="N185" s="221" t="s">
        <v>45</v>
      </c>
      <c r="O185" s="85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191</v>
      </c>
      <c r="AT185" s="224" t="s">
        <v>136</v>
      </c>
      <c r="AU185" s="224" t="s">
        <v>83</v>
      </c>
      <c r="AY185" s="18" t="s">
        <v>133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81</v>
      </c>
      <c r="BK185" s="225">
        <f>ROUND(I185*H185,2)</f>
        <v>0</v>
      </c>
      <c r="BL185" s="18" t="s">
        <v>191</v>
      </c>
      <c r="BM185" s="224" t="s">
        <v>424</v>
      </c>
    </row>
    <row r="186" s="2" customFormat="1">
      <c r="A186" s="39"/>
      <c r="B186" s="40"/>
      <c r="C186" s="41"/>
      <c r="D186" s="226" t="s">
        <v>143</v>
      </c>
      <c r="E186" s="41"/>
      <c r="F186" s="227" t="s">
        <v>425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143</v>
      </c>
      <c r="AU186" s="18" t="s">
        <v>83</v>
      </c>
    </row>
    <row r="187" s="12" customFormat="1" ht="22.8" customHeight="1">
      <c r="A187" s="12"/>
      <c r="B187" s="197"/>
      <c r="C187" s="198"/>
      <c r="D187" s="199" t="s">
        <v>73</v>
      </c>
      <c r="E187" s="211" t="s">
        <v>218</v>
      </c>
      <c r="F187" s="211" t="s">
        <v>219</v>
      </c>
      <c r="G187" s="198"/>
      <c r="H187" s="198"/>
      <c r="I187" s="201"/>
      <c r="J187" s="212">
        <f>BK187</f>
        <v>0</v>
      </c>
      <c r="K187" s="198"/>
      <c r="L187" s="203"/>
      <c r="M187" s="204"/>
      <c r="N187" s="205"/>
      <c r="O187" s="205"/>
      <c r="P187" s="206">
        <f>SUM(P188:P203)</f>
        <v>0</v>
      </c>
      <c r="Q187" s="205"/>
      <c r="R187" s="206">
        <f>SUM(R188:R203)</f>
        <v>0.059400000000000008</v>
      </c>
      <c r="S187" s="205"/>
      <c r="T187" s="207">
        <f>SUM(T188:T203)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8" t="s">
        <v>83</v>
      </c>
      <c r="AT187" s="209" t="s">
        <v>73</v>
      </c>
      <c r="AU187" s="209" t="s">
        <v>81</v>
      </c>
      <c r="AY187" s="208" t="s">
        <v>133</v>
      </c>
      <c r="BK187" s="210">
        <f>SUM(BK188:BK203)</f>
        <v>0</v>
      </c>
    </row>
    <row r="188" s="2" customFormat="1" ht="37.8" customHeight="1">
      <c r="A188" s="39"/>
      <c r="B188" s="40"/>
      <c r="C188" s="213" t="s">
        <v>352</v>
      </c>
      <c r="D188" s="213" t="s">
        <v>136</v>
      </c>
      <c r="E188" s="214" t="s">
        <v>426</v>
      </c>
      <c r="F188" s="215" t="s">
        <v>427</v>
      </c>
      <c r="G188" s="216" t="s">
        <v>190</v>
      </c>
      <c r="H188" s="217">
        <v>1</v>
      </c>
      <c r="I188" s="218"/>
      <c r="J188" s="219">
        <f>ROUND(I188*H188,2)</f>
        <v>0</v>
      </c>
      <c r="K188" s="215" t="s">
        <v>428</v>
      </c>
      <c r="L188" s="45"/>
      <c r="M188" s="220" t="s">
        <v>19</v>
      </c>
      <c r="N188" s="221" t="s">
        <v>45</v>
      </c>
      <c r="O188" s="85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4" t="s">
        <v>191</v>
      </c>
      <c r="AT188" s="224" t="s">
        <v>136</v>
      </c>
      <c r="AU188" s="224" t="s">
        <v>83</v>
      </c>
      <c r="AY188" s="18" t="s">
        <v>133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8" t="s">
        <v>81</v>
      </c>
      <c r="BK188" s="225">
        <f>ROUND(I188*H188,2)</f>
        <v>0</v>
      </c>
      <c r="BL188" s="18" t="s">
        <v>191</v>
      </c>
      <c r="BM188" s="224" t="s">
        <v>429</v>
      </c>
    </row>
    <row r="189" s="2" customFormat="1">
      <c r="A189" s="39"/>
      <c r="B189" s="40"/>
      <c r="C189" s="41"/>
      <c r="D189" s="226" t="s">
        <v>143</v>
      </c>
      <c r="E189" s="41"/>
      <c r="F189" s="227" t="s">
        <v>430</v>
      </c>
      <c r="G189" s="41"/>
      <c r="H189" s="41"/>
      <c r="I189" s="228"/>
      <c r="J189" s="41"/>
      <c r="K189" s="41"/>
      <c r="L189" s="45"/>
      <c r="M189" s="229"/>
      <c r="N189" s="230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143</v>
      </c>
      <c r="AU189" s="18" t="s">
        <v>83</v>
      </c>
    </row>
    <row r="190" s="2" customFormat="1" ht="33" customHeight="1">
      <c r="A190" s="39"/>
      <c r="B190" s="40"/>
      <c r="C190" s="258" t="s">
        <v>431</v>
      </c>
      <c r="D190" s="258" t="s">
        <v>349</v>
      </c>
      <c r="E190" s="259" t="s">
        <v>432</v>
      </c>
      <c r="F190" s="260" t="s">
        <v>433</v>
      </c>
      <c r="G190" s="261" t="s">
        <v>190</v>
      </c>
      <c r="H190" s="262">
        <v>1</v>
      </c>
      <c r="I190" s="263"/>
      <c r="J190" s="264">
        <f>ROUND(I190*H190,2)</f>
        <v>0</v>
      </c>
      <c r="K190" s="260" t="s">
        <v>19</v>
      </c>
      <c r="L190" s="265"/>
      <c r="M190" s="266" t="s">
        <v>19</v>
      </c>
      <c r="N190" s="267" t="s">
        <v>45</v>
      </c>
      <c r="O190" s="85"/>
      <c r="P190" s="222">
        <f>O190*H190</f>
        <v>0</v>
      </c>
      <c r="Q190" s="222">
        <v>0.025000000000000001</v>
      </c>
      <c r="R190" s="222">
        <f>Q190*H190</f>
        <v>0.025000000000000001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352</v>
      </c>
      <c r="AT190" s="224" t="s">
        <v>349</v>
      </c>
      <c r="AU190" s="224" t="s">
        <v>83</v>
      </c>
      <c r="AY190" s="18" t="s">
        <v>133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81</v>
      </c>
      <c r="BK190" s="225">
        <f>ROUND(I190*H190,2)</f>
        <v>0</v>
      </c>
      <c r="BL190" s="18" t="s">
        <v>191</v>
      </c>
      <c r="BM190" s="224" t="s">
        <v>434</v>
      </c>
    </row>
    <row r="191" s="2" customFormat="1" ht="37.8" customHeight="1">
      <c r="A191" s="39"/>
      <c r="B191" s="40"/>
      <c r="C191" s="213" t="s">
        <v>435</v>
      </c>
      <c r="D191" s="213" t="s">
        <v>136</v>
      </c>
      <c r="E191" s="214" t="s">
        <v>436</v>
      </c>
      <c r="F191" s="215" t="s">
        <v>437</v>
      </c>
      <c r="G191" s="216" t="s">
        <v>190</v>
      </c>
      <c r="H191" s="217">
        <v>1</v>
      </c>
      <c r="I191" s="218"/>
      <c r="J191" s="219">
        <f>ROUND(I191*H191,2)</f>
        <v>0</v>
      </c>
      <c r="K191" s="215" t="s">
        <v>140</v>
      </c>
      <c r="L191" s="45"/>
      <c r="M191" s="220" t="s">
        <v>19</v>
      </c>
      <c r="N191" s="221" t="s">
        <v>45</v>
      </c>
      <c r="O191" s="85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191</v>
      </c>
      <c r="AT191" s="224" t="s">
        <v>136</v>
      </c>
      <c r="AU191" s="224" t="s">
        <v>83</v>
      </c>
      <c r="AY191" s="18" t="s">
        <v>133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81</v>
      </c>
      <c r="BK191" s="225">
        <f>ROUND(I191*H191,2)</f>
        <v>0</v>
      </c>
      <c r="BL191" s="18" t="s">
        <v>191</v>
      </c>
      <c r="BM191" s="224" t="s">
        <v>438</v>
      </c>
    </row>
    <row r="192" s="2" customFormat="1">
      <c r="A192" s="39"/>
      <c r="B192" s="40"/>
      <c r="C192" s="41"/>
      <c r="D192" s="226" t="s">
        <v>143</v>
      </c>
      <c r="E192" s="41"/>
      <c r="F192" s="227" t="s">
        <v>439</v>
      </c>
      <c r="G192" s="41"/>
      <c r="H192" s="41"/>
      <c r="I192" s="228"/>
      <c r="J192" s="41"/>
      <c r="K192" s="41"/>
      <c r="L192" s="45"/>
      <c r="M192" s="229"/>
      <c r="N192" s="230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143</v>
      </c>
      <c r="AU192" s="18" t="s">
        <v>83</v>
      </c>
    </row>
    <row r="193" s="2" customFormat="1" ht="33" customHeight="1">
      <c r="A193" s="39"/>
      <c r="B193" s="40"/>
      <c r="C193" s="258" t="s">
        <v>440</v>
      </c>
      <c r="D193" s="258" t="s">
        <v>349</v>
      </c>
      <c r="E193" s="259" t="s">
        <v>441</v>
      </c>
      <c r="F193" s="260" t="s">
        <v>442</v>
      </c>
      <c r="G193" s="261" t="s">
        <v>190</v>
      </c>
      <c r="H193" s="262">
        <v>1</v>
      </c>
      <c r="I193" s="263"/>
      <c r="J193" s="264">
        <f>ROUND(I193*H193,2)</f>
        <v>0</v>
      </c>
      <c r="K193" s="260" t="s">
        <v>19</v>
      </c>
      <c r="L193" s="265"/>
      <c r="M193" s="266" t="s">
        <v>19</v>
      </c>
      <c r="N193" s="267" t="s">
        <v>45</v>
      </c>
      <c r="O193" s="85"/>
      <c r="P193" s="222">
        <f>O193*H193</f>
        <v>0</v>
      </c>
      <c r="Q193" s="222">
        <v>0.025000000000000001</v>
      </c>
      <c r="R193" s="222">
        <f>Q193*H193</f>
        <v>0.025000000000000001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352</v>
      </c>
      <c r="AT193" s="224" t="s">
        <v>349</v>
      </c>
      <c r="AU193" s="224" t="s">
        <v>83</v>
      </c>
      <c r="AY193" s="18" t="s">
        <v>133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81</v>
      </c>
      <c r="BK193" s="225">
        <f>ROUND(I193*H193,2)</f>
        <v>0</v>
      </c>
      <c r="BL193" s="18" t="s">
        <v>191</v>
      </c>
      <c r="BM193" s="224" t="s">
        <v>443</v>
      </c>
    </row>
    <row r="194" s="2" customFormat="1" ht="24.15" customHeight="1">
      <c r="A194" s="39"/>
      <c r="B194" s="40"/>
      <c r="C194" s="213" t="s">
        <v>268</v>
      </c>
      <c r="D194" s="213" t="s">
        <v>136</v>
      </c>
      <c r="E194" s="214" t="s">
        <v>444</v>
      </c>
      <c r="F194" s="215" t="s">
        <v>445</v>
      </c>
      <c r="G194" s="216" t="s">
        <v>190</v>
      </c>
      <c r="H194" s="217">
        <v>2</v>
      </c>
      <c r="I194" s="218"/>
      <c r="J194" s="219">
        <f>ROUND(I194*H194,2)</f>
        <v>0</v>
      </c>
      <c r="K194" s="215" t="s">
        <v>140</v>
      </c>
      <c r="L194" s="45"/>
      <c r="M194" s="220" t="s">
        <v>19</v>
      </c>
      <c r="N194" s="221" t="s">
        <v>45</v>
      </c>
      <c r="O194" s="85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191</v>
      </c>
      <c r="AT194" s="224" t="s">
        <v>136</v>
      </c>
      <c r="AU194" s="224" t="s">
        <v>83</v>
      </c>
      <c r="AY194" s="18" t="s">
        <v>133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81</v>
      </c>
      <c r="BK194" s="225">
        <f>ROUND(I194*H194,2)</f>
        <v>0</v>
      </c>
      <c r="BL194" s="18" t="s">
        <v>191</v>
      </c>
      <c r="BM194" s="224" t="s">
        <v>446</v>
      </c>
    </row>
    <row r="195" s="2" customFormat="1">
      <c r="A195" s="39"/>
      <c r="B195" s="40"/>
      <c r="C195" s="41"/>
      <c r="D195" s="226" t="s">
        <v>143</v>
      </c>
      <c r="E195" s="41"/>
      <c r="F195" s="227" t="s">
        <v>447</v>
      </c>
      <c r="G195" s="41"/>
      <c r="H195" s="41"/>
      <c r="I195" s="228"/>
      <c r="J195" s="41"/>
      <c r="K195" s="41"/>
      <c r="L195" s="45"/>
      <c r="M195" s="229"/>
      <c r="N195" s="230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143</v>
      </c>
      <c r="AU195" s="18" t="s">
        <v>83</v>
      </c>
    </row>
    <row r="196" s="2" customFormat="1" ht="24.15" customHeight="1">
      <c r="A196" s="39"/>
      <c r="B196" s="40"/>
      <c r="C196" s="258" t="s">
        <v>448</v>
      </c>
      <c r="D196" s="258" t="s">
        <v>349</v>
      </c>
      <c r="E196" s="259" t="s">
        <v>449</v>
      </c>
      <c r="F196" s="260" t="s">
        <v>450</v>
      </c>
      <c r="G196" s="261" t="s">
        <v>190</v>
      </c>
      <c r="H196" s="262">
        <v>2</v>
      </c>
      <c r="I196" s="263"/>
      <c r="J196" s="264">
        <f>ROUND(I196*H196,2)</f>
        <v>0</v>
      </c>
      <c r="K196" s="260" t="s">
        <v>140</v>
      </c>
      <c r="L196" s="265"/>
      <c r="M196" s="266" t="s">
        <v>19</v>
      </c>
      <c r="N196" s="267" t="s">
        <v>45</v>
      </c>
      <c r="O196" s="85"/>
      <c r="P196" s="222">
        <f>O196*H196</f>
        <v>0</v>
      </c>
      <c r="Q196" s="222">
        <v>0.00014999999999999999</v>
      </c>
      <c r="R196" s="222">
        <f>Q196*H196</f>
        <v>0.00029999999999999997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352</v>
      </c>
      <c r="AT196" s="224" t="s">
        <v>349</v>
      </c>
      <c r="AU196" s="224" t="s">
        <v>83</v>
      </c>
      <c r="AY196" s="18" t="s">
        <v>133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81</v>
      </c>
      <c r="BK196" s="225">
        <f>ROUND(I196*H196,2)</f>
        <v>0</v>
      </c>
      <c r="BL196" s="18" t="s">
        <v>191</v>
      </c>
      <c r="BM196" s="224" t="s">
        <v>451</v>
      </c>
    </row>
    <row r="197" s="2" customFormat="1" ht="16.5" customHeight="1">
      <c r="A197" s="39"/>
      <c r="B197" s="40"/>
      <c r="C197" s="258" t="s">
        <v>452</v>
      </c>
      <c r="D197" s="258" t="s">
        <v>349</v>
      </c>
      <c r="E197" s="259" t="s">
        <v>453</v>
      </c>
      <c r="F197" s="260" t="s">
        <v>454</v>
      </c>
      <c r="G197" s="261" t="s">
        <v>190</v>
      </c>
      <c r="H197" s="262">
        <v>2</v>
      </c>
      <c r="I197" s="263"/>
      <c r="J197" s="264">
        <f>ROUND(I197*H197,2)</f>
        <v>0</v>
      </c>
      <c r="K197" s="260" t="s">
        <v>140</v>
      </c>
      <c r="L197" s="265"/>
      <c r="M197" s="266" t="s">
        <v>19</v>
      </c>
      <c r="N197" s="267" t="s">
        <v>45</v>
      </c>
      <c r="O197" s="85"/>
      <c r="P197" s="222">
        <f>O197*H197</f>
        <v>0</v>
      </c>
      <c r="Q197" s="222">
        <v>0.00014999999999999999</v>
      </c>
      <c r="R197" s="222">
        <f>Q197*H197</f>
        <v>0.00029999999999999997</v>
      </c>
      <c r="S197" s="222">
        <v>0</v>
      </c>
      <c r="T197" s="223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4" t="s">
        <v>187</v>
      </c>
      <c r="AT197" s="224" t="s">
        <v>349</v>
      </c>
      <c r="AU197" s="224" t="s">
        <v>83</v>
      </c>
      <c r="AY197" s="18" t="s">
        <v>133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8" t="s">
        <v>81</v>
      </c>
      <c r="BK197" s="225">
        <f>ROUND(I197*H197,2)</f>
        <v>0</v>
      </c>
      <c r="BL197" s="18" t="s">
        <v>141</v>
      </c>
      <c r="BM197" s="224" t="s">
        <v>455</v>
      </c>
    </row>
    <row r="198" s="2" customFormat="1" ht="24.15" customHeight="1">
      <c r="A198" s="39"/>
      <c r="B198" s="40"/>
      <c r="C198" s="213" t="s">
        <v>456</v>
      </c>
      <c r="D198" s="213" t="s">
        <v>136</v>
      </c>
      <c r="E198" s="214" t="s">
        <v>457</v>
      </c>
      <c r="F198" s="215" t="s">
        <v>458</v>
      </c>
      <c r="G198" s="216" t="s">
        <v>190</v>
      </c>
      <c r="H198" s="217">
        <v>2</v>
      </c>
      <c r="I198" s="218"/>
      <c r="J198" s="219">
        <f>ROUND(I198*H198,2)</f>
        <v>0</v>
      </c>
      <c r="K198" s="215" t="s">
        <v>140</v>
      </c>
      <c r="L198" s="45"/>
      <c r="M198" s="220" t="s">
        <v>19</v>
      </c>
      <c r="N198" s="221" t="s">
        <v>45</v>
      </c>
      <c r="O198" s="85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191</v>
      </c>
      <c r="AT198" s="224" t="s">
        <v>136</v>
      </c>
      <c r="AU198" s="224" t="s">
        <v>83</v>
      </c>
      <c r="AY198" s="18" t="s">
        <v>133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81</v>
      </c>
      <c r="BK198" s="225">
        <f>ROUND(I198*H198,2)</f>
        <v>0</v>
      </c>
      <c r="BL198" s="18" t="s">
        <v>191</v>
      </c>
      <c r="BM198" s="224" t="s">
        <v>459</v>
      </c>
    </row>
    <row r="199" s="2" customFormat="1">
      <c r="A199" s="39"/>
      <c r="B199" s="40"/>
      <c r="C199" s="41"/>
      <c r="D199" s="226" t="s">
        <v>143</v>
      </c>
      <c r="E199" s="41"/>
      <c r="F199" s="227" t="s">
        <v>460</v>
      </c>
      <c r="G199" s="41"/>
      <c r="H199" s="41"/>
      <c r="I199" s="228"/>
      <c r="J199" s="41"/>
      <c r="K199" s="41"/>
      <c r="L199" s="45"/>
      <c r="M199" s="229"/>
      <c r="N199" s="230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143</v>
      </c>
      <c r="AU199" s="18" t="s">
        <v>83</v>
      </c>
    </row>
    <row r="200" s="2" customFormat="1" ht="16.5" customHeight="1">
      <c r="A200" s="39"/>
      <c r="B200" s="40"/>
      <c r="C200" s="258" t="s">
        <v>461</v>
      </c>
      <c r="D200" s="258" t="s">
        <v>349</v>
      </c>
      <c r="E200" s="259" t="s">
        <v>462</v>
      </c>
      <c r="F200" s="260" t="s">
        <v>463</v>
      </c>
      <c r="G200" s="261" t="s">
        <v>190</v>
      </c>
      <c r="H200" s="262">
        <v>2</v>
      </c>
      <c r="I200" s="263"/>
      <c r="J200" s="264">
        <f>ROUND(I200*H200,2)</f>
        <v>0</v>
      </c>
      <c r="K200" s="260" t="s">
        <v>140</v>
      </c>
      <c r="L200" s="265"/>
      <c r="M200" s="266" t="s">
        <v>19</v>
      </c>
      <c r="N200" s="267" t="s">
        <v>45</v>
      </c>
      <c r="O200" s="85"/>
      <c r="P200" s="222">
        <f>O200*H200</f>
        <v>0</v>
      </c>
      <c r="Q200" s="222">
        <v>0.0022000000000000001</v>
      </c>
      <c r="R200" s="222">
        <f>Q200*H200</f>
        <v>0.0044000000000000003</v>
      </c>
      <c r="S200" s="222">
        <v>0</v>
      </c>
      <c r="T200" s="223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352</v>
      </c>
      <c r="AT200" s="224" t="s">
        <v>349</v>
      </c>
      <c r="AU200" s="224" t="s">
        <v>83</v>
      </c>
      <c r="AY200" s="18" t="s">
        <v>133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81</v>
      </c>
      <c r="BK200" s="225">
        <f>ROUND(I200*H200,2)</f>
        <v>0</v>
      </c>
      <c r="BL200" s="18" t="s">
        <v>191</v>
      </c>
      <c r="BM200" s="224" t="s">
        <v>464</v>
      </c>
    </row>
    <row r="201" s="2" customFormat="1" ht="24.15" customHeight="1">
      <c r="A201" s="39"/>
      <c r="B201" s="40"/>
      <c r="C201" s="258" t="s">
        <v>465</v>
      </c>
      <c r="D201" s="258" t="s">
        <v>349</v>
      </c>
      <c r="E201" s="259" t="s">
        <v>466</v>
      </c>
      <c r="F201" s="260" t="s">
        <v>467</v>
      </c>
      <c r="G201" s="261" t="s">
        <v>190</v>
      </c>
      <c r="H201" s="262">
        <v>2</v>
      </c>
      <c r="I201" s="263"/>
      <c r="J201" s="264">
        <f>ROUND(I201*H201,2)</f>
        <v>0</v>
      </c>
      <c r="K201" s="260" t="s">
        <v>140</v>
      </c>
      <c r="L201" s="265"/>
      <c r="M201" s="266" t="s">
        <v>19</v>
      </c>
      <c r="N201" s="267" t="s">
        <v>45</v>
      </c>
      <c r="O201" s="85"/>
      <c r="P201" s="222">
        <f>O201*H201</f>
        <v>0</v>
      </c>
      <c r="Q201" s="222">
        <v>0.0022000000000000001</v>
      </c>
      <c r="R201" s="222">
        <f>Q201*H201</f>
        <v>0.0044000000000000003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352</v>
      </c>
      <c r="AT201" s="224" t="s">
        <v>349</v>
      </c>
      <c r="AU201" s="224" t="s">
        <v>83</v>
      </c>
      <c r="AY201" s="18" t="s">
        <v>133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81</v>
      </c>
      <c r="BK201" s="225">
        <f>ROUND(I201*H201,2)</f>
        <v>0</v>
      </c>
      <c r="BL201" s="18" t="s">
        <v>191</v>
      </c>
      <c r="BM201" s="224" t="s">
        <v>468</v>
      </c>
    </row>
    <row r="202" s="2" customFormat="1" ht="49.05" customHeight="1">
      <c r="A202" s="39"/>
      <c r="B202" s="40"/>
      <c r="C202" s="213" t="s">
        <v>469</v>
      </c>
      <c r="D202" s="213" t="s">
        <v>136</v>
      </c>
      <c r="E202" s="214" t="s">
        <v>470</v>
      </c>
      <c r="F202" s="215" t="s">
        <v>471</v>
      </c>
      <c r="G202" s="216" t="s">
        <v>164</v>
      </c>
      <c r="H202" s="217">
        <v>0.058999999999999997</v>
      </c>
      <c r="I202" s="218"/>
      <c r="J202" s="219">
        <f>ROUND(I202*H202,2)</f>
        <v>0</v>
      </c>
      <c r="K202" s="215" t="s">
        <v>140</v>
      </c>
      <c r="L202" s="45"/>
      <c r="M202" s="220" t="s">
        <v>19</v>
      </c>
      <c r="N202" s="221" t="s">
        <v>45</v>
      </c>
      <c r="O202" s="85"/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4" t="s">
        <v>191</v>
      </c>
      <c r="AT202" s="224" t="s">
        <v>136</v>
      </c>
      <c r="AU202" s="224" t="s">
        <v>83</v>
      </c>
      <c r="AY202" s="18" t="s">
        <v>133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8" t="s">
        <v>81</v>
      </c>
      <c r="BK202" s="225">
        <f>ROUND(I202*H202,2)</f>
        <v>0</v>
      </c>
      <c r="BL202" s="18" t="s">
        <v>191</v>
      </c>
      <c r="BM202" s="224" t="s">
        <v>472</v>
      </c>
    </row>
    <row r="203" s="2" customFormat="1">
      <c r="A203" s="39"/>
      <c r="B203" s="40"/>
      <c r="C203" s="41"/>
      <c r="D203" s="226" t="s">
        <v>143</v>
      </c>
      <c r="E203" s="41"/>
      <c r="F203" s="227" t="s">
        <v>473</v>
      </c>
      <c r="G203" s="41"/>
      <c r="H203" s="41"/>
      <c r="I203" s="228"/>
      <c r="J203" s="41"/>
      <c r="K203" s="41"/>
      <c r="L203" s="45"/>
      <c r="M203" s="229"/>
      <c r="N203" s="230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143</v>
      </c>
      <c r="AU203" s="18" t="s">
        <v>83</v>
      </c>
    </row>
    <row r="204" s="12" customFormat="1" ht="22.8" customHeight="1">
      <c r="A204" s="12"/>
      <c r="B204" s="197"/>
      <c r="C204" s="198"/>
      <c r="D204" s="199" t="s">
        <v>73</v>
      </c>
      <c r="E204" s="211" t="s">
        <v>474</v>
      </c>
      <c r="F204" s="211" t="s">
        <v>475</v>
      </c>
      <c r="G204" s="198"/>
      <c r="H204" s="198"/>
      <c r="I204" s="201"/>
      <c r="J204" s="212">
        <f>BK204</f>
        <v>0</v>
      </c>
      <c r="K204" s="198"/>
      <c r="L204" s="203"/>
      <c r="M204" s="204"/>
      <c r="N204" s="205"/>
      <c r="O204" s="205"/>
      <c r="P204" s="206">
        <f>SUM(P205:P242)</f>
        <v>0</v>
      </c>
      <c r="Q204" s="205"/>
      <c r="R204" s="206">
        <f>SUM(R205:R242)</f>
        <v>0.22276460095999998</v>
      </c>
      <c r="S204" s="205"/>
      <c r="T204" s="207">
        <f>SUM(T205:T242)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8" t="s">
        <v>83</v>
      </c>
      <c r="AT204" s="209" t="s">
        <v>73</v>
      </c>
      <c r="AU204" s="209" t="s">
        <v>81</v>
      </c>
      <c r="AY204" s="208" t="s">
        <v>133</v>
      </c>
      <c r="BK204" s="210">
        <f>SUM(BK205:BK242)</f>
        <v>0</v>
      </c>
    </row>
    <row r="205" s="2" customFormat="1" ht="24.15" customHeight="1">
      <c r="A205" s="39"/>
      <c r="B205" s="40"/>
      <c r="C205" s="213" t="s">
        <v>476</v>
      </c>
      <c r="D205" s="213" t="s">
        <v>136</v>
      </c>
      <c r="E205" s="214" t="s">
        <v>477</v>
      </c>
      <c r="F205" s="215" t="s">
        <v>478</v>
      </c>
      <c r="G205" s="216" t="s">
        <v>139</v>
      </c>
      <c r="H205" s="217">
        <v>19.219999999999999</v>
      </c>
      <c r="I205" s="218"/>
      <c r="J205" s="219">
        <f>ROUND(I205*H205,2)</f>
        <v>0</v>
      </c>
      <c r="K205" s="215" t="s">
        <v>140</v>
      </c>
      <c r="L205" s="45"/>
      <c r="M205" s="220" t="s">
        <v>19</v>
      </c>
      <c r="N205" s="221" t="s">
        <v>45</v>
      </c>
      <c r="O205" s="85"/>
      <c r="P205" s="222">
        <f>O205*H205</f>
        <v>0</v>
      </c>
      <c r="Q205" s="222">
        <v>7.6799999999999999E-07</v>
      </c>
      <c r="R205" s="222">
        <f>Q205*H205</f>
        <v>1.4760959999999999E-05</v>
      </c>
      <c r="S205" s="222">
        <v>0</v>
      </c>
      <c r="T205" s="22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191</v>
      </c>
      <c r="AT205" s="224" t="s">
        <v>136</v>
      </c>
      <c r="AU205" s="224" t="s">
        <v>83</v>
      </c>
      <c r="AY205" s="18" t="s">
        <v>133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81</v>
      </c>
      <c r="BK205" s="225">
        <f>ROUND(I205*H205,2)</f>
        <v>0</v>
      </c>
      <c r="BL205" s="18" t="s">
        <v>191</v>
      </c>
      <c r="BM205" s="224" t="s">
        <v>479</v>
      </c>
    </row>
    <row r="206" s="2" customFormat="1">
      <c r="A206" s="39"/>
      <c r="B206" s="40"/>
      <c r="C206" s="41"/>
      <c r="D206" s="226" t="s">
        <v>143</v>
      </c>
      <c r="E206" s="41"/>
      <c r="F206" s="227" t="s">
        <v>480</v>
      </c>
      <c r="G206" s="41"/>
      <c r="H206" s="41"/>
      <c r="I206" s="228"/>
      <c r="J206" s="41"/>
      <c r="K206" s="41"/>
      <c r="L206" s="45"/>
      <c r="M206" s="229"/>
      <c r="N206" s="230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143</v>
      </c>
      <c r="AU206" s="18" t="s">
        <v>83</v>
      </c>
    </row>
    <row r="207" s="2" customFormat="1" ht="24.15" customHeight="1">
      <c r="A207" s="39"/>
      <c r="B207" s="40"/>
      <c r="C207" s="213" t="s">
        <v>481</v>
      </c>
      <c r="D207" s="213" t="s">
        <v>136</v>
      </c>
      <c r="E207" s="214" t="s">
        <v>482</v>
      </c>
      <c r="F207" s="215" t="s">
        <v>483</v>
      </c>
      <c r="G207" s="216" t="s">
        <v>139</v>
      </c>
      <c r="H207" s="217">
        <v>19.219999999999999</v>
      </c>
      <c r="I207" s="218"/>
      <c r="J207" s="219">
        <f>ROUND(I207*H207,2)</f>
        <v>0</v>
      </c>
      <c r="K207" s="215" t="s">
        <v>140</v>
      </c>
      <c r="L207" s="45"/>
      <c r="M207" s="220" t="s">
        <v>19</v>
      </c>
      <c r="N207" s="221" t="s">
        <v>45</v>
      </c>
      <c r="O207" s="85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191</v>
      </c>
      <c r="AT207" s="224" t="s">
        <v>136</v>
      </c>
      <c r="AU207" s="224" t="s">
        <v>83</v>
      </c>
      <c r="AY207" s="18" t="s">
        <v>133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81</v>
      </c>
      <c r="BK207" s="225">
        <f>ROUND(I207*H207,2)</f>
        <v>0</v>
      </c>
      <c r="BL207" s="18" t="s">
        <v>191</v>
      </c>
      <c r="BM207" s="224" t="s">
        <v>484</v>
      </c>
    </row>
    <row r="208" s="2" customFormat="1">
      <c r="A208" s="39"/>
      <c r="B208" s="40"/>
      <c r="C208" s="41"/>
      <c r="D208" s="226" t="s">
        <v>143</v>
      </c>
      <c r="E208" s="41"/>
      <c r="F208" s="227" t="s">
        <v>485</v>
      </c>
      <c r="G208" s="41"/>
      <c r="H208" s="41"/>
      <c r="I208" s="228"/>
      <c r="J208" s="41"/>
      <c r="K208" s="41"/>
      <c r="L208" s="45"/>
      <c r="M208" s="229"/>
      <c r="N208" s="230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143</v>
      </c>
      <c r="AU208" s="18" t="s">
        <v>83</v>
      </c>
    </row>
    <row r="209" s="2" customFormat="1" ht="24.15" customHeight="1">
      <c r="A209" s="39"/>
      <c r="B209" s="40"/>
      <c r="C209" s="213" t="s">
        <v>486</v>
      </c>
      <c r="D209" s="213" t="s">
        <v>136</v>
      </c>
      <c r="E209" s="214" t="s">
        <v>487</v>
      </c>
      <c r="F209" s="215" t="s">
        <v>488</v>
      </c>
      <c r="G209" s="216" t="s">
        <v>139</v>
      </c>
      <c r="H209" s="217">
        <v>19.219999999999999</v>
      </c>
      <c r="I209" s="218"/>
      <c r="J209" s="219">
        <f>ROUND(I209*H209,2)</f>
        <v>0</v>
      </c>
      <c r="K209" s="215" t="s">
        <v>140</v>
      </c>
      <c r="L209" s="45"/>
      <c r="M209" s="220" t="s">
        <v>19</v>
      </c>
      <c r="N209" s="221" t="s">
        <v>45</v>
      </c>
      <c r="O209" s="85"/>
      <c r="P209" s="222">
        <f>O209*H209</f>
        <v>0</v>
      </c>
      <c r="Q209" s="222">
        <v>0.00020000000000000001</v>
      </c>
      <c r="R209" s="222">
        <f>Q209*H209</f>
        <v>0.0038439999999999998</v>
      </c>
      <c r="S209" s="222">
        <v>0</v>
      </c>
      <c r="T209" s="223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4" t="s">
        <v>191</v>
      </c>
      <c r="AT209" s="224" t="s">
        <v>136</v>
      </c>
      <c r="AU209" s="224" t="s">
        <v>83</v>
      </c>
      <c r="AY209" s="18" t="s">
        <v>133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8" t="s">
        <v>81</v>
      </c>
      <c r="BK209" s="225">
        <f>ROUND(I209*H209,2)</f>
        <v>0</v>
      </c>
      <c r="BL209" s="18" t="s">
        <v>191</v>
      </c>
      <c r="BM209" s="224" t="s">
        <v>489</v>
      </c>
    </row>
    <row r="210" s="2" customFormat="1">
      <c r="A210" s="39"/>
      <c r="B210" s="40"/>
      <c r="C210" s="41"/>
      <c r="D210" s="226" t="s">
        <v>143</v>
      </c>
      <c r="E210" s="41"/>
      <c r="F210" s="227" t="s">
        <v>490</v>
      </c>
      <c r="G210" s="41"/>
      <c r="H210" s="41"/>
      <c r="I210" s="228"/>
      <c r="J210" s="41"/>
      <c r="K210" s="41"/>
      <c r="L210" s="45"/>
      <c r="M210" s="229"/>
      <c r="N210" s="230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143</v>
      </c>
      <c r="AU210" s="18" t="s">
        <v>83</v>
      </c>
    </row>
    <row r="211" s="2" customFormat="1" ht="37.8" customHeight="1">
      <c r="A211" s="39"/>
      <c r="B211" s="40"/>
      <c r="C211" s="213" t="s">
        <v>491</v>
      </c>
      <c r="D211" s="213" t="s">
        <v>136</v>
      </c>
      <c r="E211" s="214" t="s">
        <v>492</v>
      </c>
      <c r="F211" s="215" t="s">
        <v>493</v>
      </c>
      <c r="G211" s="216" t="s">
        <v>139</v>
      </c>
      <c r="H211" s="217">
        <v>19.219999999999999</v>
      </c>
      <c r="I211" s="218"/>
      <c r="J211" s="219">
        <f>ROUND(I211*H211,2)</f>
        <v>0</v>
      </c>
      <c r="K211" s="215" t="s">
        <v>140</v>
      </c>
      <c r="L211" s="45"/>
      <c r="M211" s="220" t="s">
        <v>19</v>
      </c>
      <c r="N211" s="221" t="s">
        <v>45</v>
      </c>
      <c r="O211" s="85"/>
      <c r="P211" s="222">
        <f>O211*H211</f>
        <v>0</v>
      </c>
      <c r="Q211" s="222">
        <v>0.0075820000000000002</v>
      </c>
      <c r="R211" s="222">
        <f>Q211*H211</f>
        <v>0.14572604</v>
      </c>
      <c r="S211" s="222">
        <v>0</v>
      </c>
      <c r="T211" s="223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4" t="s">
        <v>191</v>
      </c>
      <c r="AT211" s="224" t="s">
        <v>136</v>
      </c>
      <c r="AU211" s="224" t="s">
        <v>83</v>
      </c>
      <c r="AY211" s="18" t="s">
        <v>133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8" t="s">
        <v>81</v>
      </c>
      <c r="BK211" s="225">
        <f>ROUND(I211*H211,2)</f>
        <v>0</v>
      </c>
      <c r="BL211" s="18" t="s">
        <v>191</v>
      </c>
      <c r="BM211" s="224" t="s">
        <v>494</v>
      </c>
    </row>
    <row r="212" s="2" customFormat="1">
      <c r="A212" s="39"/>
      <c r="B212" s="40"/>
      <c r="C212" s="41"/>
      <c r="D212" s="226" t="s">
        <v>143</v>
      </c>
      <c r="E212" s="41"/>
      <c r="F212" s="227" t="s">
        <v>495</v>
      </c>
      <c r="G212" s="41"/>
      <c r="H212" s="41"/>
      <c r="I212" s="228"/>
      <c r="J212" s="41"/>
      <c r="K212" s="41"/>
      <c r="L212" s="45"/>
      <c r="M212" s="229"/>
      <c r="N212" s="230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143</v>
      </c>
      <c r="AU212" s="18" t="s">
        <v>83</v>
      </c>
    </row>
    <row r="213" s="2" customFormat="1" ht="24.15" customHeight="1">
      <c r="A213" s="39"/>
      <c r="B213" s="40"/>
      <c r="C213" s="213" t="s">
        <v>496</v>
      </c>
      <c r="D213" s="213" t="s">
        <v>136</v>
      </c>
      <c r="E213" s="214" t="s">
        <v>497</v>
      </c>
      <c r="F213" s="215" t="s">
        <v>498</v>
      </c>
      <c r="G213" s="216" t="s">
        <v>139</v>
      </c>
      <c r="H213" s="217">
        <v>19.219999999999999</v>
      </c>
      <c r="I213" s="218"/>
      <c r="J213" s="219">
        <f>ROUND(I213*H213,2)</f>
        <v>0</v>
      </c>
      <c r="K213" s="215" t="s">
        <v>140</v>
      </c>
      <c r="L213" s="45"/>
      <c r="M213" s="220" t="s">
        <v>19</v>
      </c>
      <c r="N213" s="221" t="s">
        <v>45</v>
      </c>
      <c r="O213" s="85"/>
      <c r="P213" s="222">
        <f>O213*H213</f>
        <v>0</v>
      </c>
      <c r="Q213" s="222">
        <v>0.00029999999999999997</v>
      </c>
      <c r="R213" s="222">
        <f>Q213*H213</f>
        <v>0.0057659999999999994</v>
      </c>
      <c r="S213" s="222">
        <v>0</v>
      </c>
      <c r="T213" s="223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4" t="s">
        <v>191</v>
      </c>
      <c r="AT213" s="224" t="s">
        <v>136</v>
      </c>
      <c r="AU213" s="224" t="s">
        <v>83</v>
      </c>
      <c r="AY213" s="18" t="s">
        <v>133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8" t="s">
        <v>81</v>
      </c>
      <c r="BK213" s="225">
        <f>ROUND(I213*H213,2)</f>
        <v>0</v>
      </c>
      <c r="BL213" s="18" t="s">
        <v>191</v>
      </c>
      <c r="BM213" s="224" t="s">
        <v>499</v>
      </c>
    </row>
    <row r="214" s="2" customFormat="1">
      <c r="A214" s="39"/>
      <c r="B214" s="40"/>
      <c r="C214" s="41"/>
      <c r="D214" s="226" t="s">
        <v>143</v>
      </c>
      <c r="E214" s="41"/>
      <c r="F214" s="227" t="s">
        <v>500</v>
      </c>
      <c r="G214" s="41"/>
      <c r="H214" s="41"/>
      <c r="I214" s="228"/>
      <c r="J214" s="41"/>
      <c r="K214" s="41"/>
      <c r="L214" s="45"/>
      <c r="M214" s="229"/>
      <c r="N214" s="230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143</v>
      </c>
      <c r="AU214" s="18" t="s">
        <v>83</v>
      </c>
    </row>
    <row r="215" s="2" customFormat="1" ht="55.5" customHeight="1">
      <c r="A215" s="39"/>
      <c r="B215" s="40"/>
      <c r="C215" s="258" t="s">
        <v>501</v>
      </c>
      <c r="D215" s="258" t="s">
        <v>349</v>
      </c>
      <c r="E215" s="259" t="s">
        <v>502</v>
      </c>
      <c r="F215" s="260" t="s">
        <v>503</v>
      </c>
      <c r="G215" s="261" t="s">
        <v>139</v>
      </c>
      <c r="H215" s="262">
        <v>23.123999999999999</v>
      </c>
      <c r="I215" s="263"/>
      <c r="J215" s="264">
        <f>ROUND(I215*H215,2)</f>
        <v>0</v>
      </c>
      <c r="K215" s="260" t="s">
        <v>428</v>
      </c>
      <c r="L215" s="265"/>
      <c r="M215" s="266" t="s">
        <v>19</v>
      </c>
      <c r="N215" s="267" t="s">
        <v>45</v>
      </c>
      <c r="O215" s="85"/>
      <c r="P215" s="222">
        <f>O215*H215</f>
        <v>0</v>
      </c>
      <c r="Q215" s="222">
        <v>0.0025999999999999999</v>
      </c>
      <c r="R215" s="222">
        <f>Q215*H215</f>
        <v>0.060122399999999993</v>
      </c>
      <c r="S215" s="222">
        <v>0</v>
      </c>
      <c r="T215" s="22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352</v>
      </c>
      <c r="AT215" s="224" t="s">
        <v>349</v>
      </c>
      <c r="AU215" s="224" t="s">
        <v>83</v>
      </c>
      <c r="AY215" s="18" t="s">
        <v>133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81</v>
      </c>
      <c r="BK215" s="225">
        <f>ROUND(I215*H215,2)</f>
        <v>0</v>
      </c>
      <c r="BL215" s="18" t="s">
        <v>191</v>
      </c>
      <c r="BM215" s="224" t="s">
        <v>504</v>
      </c>
    </row>
    <row r="216" s="13" customFormat="1">
      <c r="A216" s="13"/>
      <c r="B216" s="231"/>
      <c r="C216" s="232"/>
      <c r="D216" s="233" t="s">
        <v>145</v>
      </c>
      <c r="E216" s="234" t="s">
        <v>19</v>
      </c>
      <c r="F216" s="235" t="s">
        <v>505</v>
      </c>
      <c r="G216" s="232"/>
      <c r="H216" s="236">
        <v>21.021999999999998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145</v>
      </c>
      <c r="AU216" s="242" t="s">
        <v>83</v>
      </c>
      <c r="AV216" s="13" t="s">
        <v>83</v>
      </c>
      <c r="AW216" s="13" t="s">
        <v>35</v>
      </c>
      <c r="AX216" s="13" t="s">
        <v>81</v>
      </c>
      <c r="AY216" s="242" t="s">
        <v>133</v>
      </c>
    </row>
    <row r="217" s="13" customFormat="1">
      <c r="A217" s="13"/>
      <c r="B217" s="231"/>
      <c r="C217" s="232"/>
      <c r="D217" s="233" t="s">
        <v>145</v>
      </c>
      <c r="E217" s="232"/>
      <c r="F217" s="235" t="s">
        <v>506</v>
      </c>
      <c r="G217" s="232"/>
      <c r="H217" s="236">
        <v>23.123999999999999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145</v>
      </c>
      <c r="AU217" s="242" t="s">
        <v>83</v>
      </c>
      <c r="AV217" s="13" t="s">
        <v>83</v>
      </c>
      <c r="AW217" s="13" t="s">
        <v>4</v>
      </c>
      <c r="AX217" s="13" t="s">
        <v>81</v>
      </c>
      <c r="AY217" s="242" t="s">
        <v>133</v>
      </c>
    </row>
    <row r="218" s="2" customFormat="1" ht="24.15" customHeight="1">
      <c r="A218" s="39"/>
      <c r="B218" s="40"/>
      <c r="C218" s="213" t="s">
        <v>507</v>
      </c>
      <c r="D218" s="213" t="s">
        <v>136</v>
      </c>
      <c r="E218" s="214" t="s">
        <v>508</v>
      </c>
      <c r="F218" s="215" t="s">
        <v>509</v>
      </c>
      <c r="G218" s="216" t="s">
        <v>247</v>
      </c>
      <c r="H218" s="217">
        <v>20</v>
      </c>
      <c r="I218" s="218"/>
      <c r="J218" s="219">
        <f>ROUND(I218*H218,2)</f>
        <v>0</v>
      </c>
      <c r="K218" s="215" t="s">
        <v>140</v>
      </c>
      <c r="L218" s="45"/>
      <c r="M218" s="220" t="s">
        <v>19</v>
      </c>
      <c r="N218" s="221" t="s">
        <v>45</v>
      </c>
      <c r="O218" s="85"/>
      <c r="P218" s="222">
        <f>O218*H218</f>
        <v>0</v>
      </c>
      <c r="Q218" s="222">
        <v>1.84E-05</v>
      </c>
      <c r="R218" s="222">
        <f>Q218*H218</f>
        <v>0.000368</v>
      </c>
      <c r="S218" s="222">
        <v>0</v>
      </c>
      <c r="T218" s="223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4" t="s">
        <v>191</v>
      </c>
      <c r="AT218" s="224" t="s">
        <v>136</v>
      </c>
      <c r="AU218" s="224" t="s">
        <v>83</v>
      </c>
      <c r="AY218" s="18" t="s">
        <v>133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8" t="s">
        <v>81</v>
      </c>
      <c r="BK218" s="225">
        <f>ROUND(I218*H218,2)</f>
        <v>0</v>
      </c>
      <c r="BL218" s="18" t="s">
        <v>191</v>
      </c>
      <c r="BM218" s="224" t="s">
        <v>510</v>
      </c>
    </row>
    <row r="219" s="2" customFormat="1">
      <c r="A219" s="39"/>
      <c r="B219" s="40"/>
      <c r="C219" s="41"/>
      <c r="D219" s="226" t="s">
        <v>143</v>
      </c>
      <c r="E219" s="41"/>
      <c r="F219" s="227" t="s">
        <v>511</v>
      </c>
      <c r="G219" s="41"/>
      <c r="H219" s="41"/>
      <c r="I219" s="228"/>
      <c r="J219" s="41"/>
      <c r="K219" s="41"/>
      <c r="L219" s="45"/>
      <c r="M219" s="229"/>
      <c r="N219" s="230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143</v>
      </c>
      <c r="AU219" s="18" t="s">
        <v>83</v>
      </c>
    </row>
    <row r="220" s="13" customFormat="1">
      <c r="A220" s="13"/>
      <c r="B220" s="231"/>
      <c r="C220" s="232"/>
      <c r="D220" s="233" t="s">
        <v>145</v>
      </c>
      <c r="E220" s="234" t="s">
        <v>19</v>
      </c>
      <c r="F220" s="235" t="s">
        <v>512</v>
      </c>
      <c r="G220" s="232"/>
      <c r="H220" s="236">
        <v>20</v>
      </c>
      <c r="I220" s="237"/>
      <c r="J220" s="232"/>
      <c r="K220" s="232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145</v>
      </c>
      <c r="AU220" s="242" t="s">
        <v>83</v>
      </c>
      <c r="AV220" s="13" t="s">
        <v>83</v>
      </c>
      <c r="AW220" s="13" t="s">
        <v>35</v>
      </c>
      <c r="AX220" s="13" t="s">
        <v>81</v>
      </c>
      <c r="AY220" s="242" t="s">
        <v>133</v>
      </c>
    </row>
    <row r="221" s="2" customFormat="1" ht="24.15" customHeight="1">
      <c r="A221" s="39"/>
      <c r="B221" s="40"/>
      <c r="C221" s="213" t="s">
        <v>513</v>
      </c>
      <c r="D221" s="213" t="s">
        <v>136</v>
      </c>
      <c r="E221" s="214" t="s">
        <v>514</v>
      </c>
      <c r="F221" s="215" t="s">
        <v>515</v>
      </c>
      <c r="G221" s="216" t="s">
        <v>247</v>
      </c>
      <c r="H221" s="217">
        <v>18.02</v>
      </c>
      <c r="I221" s="218"/>
      <c r="J221" s="219">
        <f>ROUND(I221*H221,2)</f>
        <v>0</v>
      </c>
      <c r="K221" s="215" t="s">
        <v>428</v>
      </c>
      <c r="L221" s="45"/>
      <c r="M221" s="220" t="s">
        <v>19</v>
      </c>
      <c r="N221" s="221" t="s">
        <v>45</v>
      </c>
      <c r="O221" s="85"/>
      <c r="P221" s="222">
        <f>O221*H221</f>
        <v>0</v>
      </c>
      <c r="Q221" s="222">
        <v>5.0000000000000002E-05</v>
      </c>
      <c r="R221" s="222">
        <f>Q221*H221</f>
        <v>0.000901</v>
      </c>
      <c r="S221" s="222">
        <v>0</v>
      </c>
      <c r="T221" s="223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4" t="s">
        <v>191</v>
      </c>
      <c r="AT221" s="224" t="s">
        <v>136</v>
      </c>
      <c r="AU221" s="224" t="s">
        <v>83</v>
      </c>
      <c r="AY221" s="18" t="s">
        <v>133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8" t="s">
        <v>81</v>
      </c>
      <c r="BK221" s="225">
        <f>ROUND(I221*H221,2)</f>
        <v>0</v>
      </c>
      <c r="BL221" s="18" t="s">
        <v>191</v>
      </c>
      <c r="BM221" s="224" t="s">
        <v>516</v>
      </c>
    </row>
    <row r="222" s="2" customFormat="1">
      <c r="A222" s="39"/>
      <c r="B222" s="40"/>
      <c r="C222" s="41"/>
      <c r="D222" s="226" t="s">
        <v>143</v>
      </c>
      <c r="E222" s="41"/>
      <c r="F222" s="227" t="s">
        <v>517</v>
      </c>
      <c r="G222" s="41"/>
      <c r="H222" s="41"/>
      <c r="I222" s="228"/>
      <c r="J222" s="41"/>
      <c r="K222" s="41"/>
      <c r="L222" s="45"/>
      <c r="M222" s="229"/>
      <c r="N222" s="230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143</v>
      </c>
      <c r="AU222" s="18" t="s">
        <v>83</v>
      </c>
    </row>
    <row r="223" s="13" customFormat="1">
      <c r="A223" s="13"/>
      <c r="B223" s="231"/>
      <c r="C223" s="232"/>
      <c r="D223" s="233" t="s">
        <v>145</v>
      </c>
      <c r="E223" s="234" t="s">
        <v>19</v>
      </c>
      <c r="F223" s="235" t="s">
        <v>518</v>
      </c>
      <c r="G223" s="232"/>
      <c r="H223" s="236">
        <v>18.02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145</v>
      </c>
      <c r="AU223" s="242" t="s">
        <v>83</v>
      </c>
      <c r="AV223" s="13" t="s">
        <v>83</v>
      </c>
      <c r="AW223" s="13" t="s">
        <v>35</v>
      </c>
      <c r="AX223" s="13" t="s">
        <v>81</v>
      </c>
      <c r="AY223" s="242" t="s">
        <v>133</v>
      </c>
    </row>
    <row r="224" s="2" customFormat="1" ht="21.75" customHeight="1">
      <c r="A224" s="39"/>
      <c r="B224" s="40"/>
      <c r="C224" s="213" t="s">
        <v>519</v>
      </c>
      <c r="D224" s="213" t="s">
        <v>136</v>
      </c>
      <c r="E224" s="214" t="s">
        <v>520</v>
      </c>
      <c r="F224" s="215" t="s">
        <v>521</v>
      </c>
      <c r="G224" s="216" t="s">
        <v>190</v>
      </c>
      <c r="H224" s="217">
        <v>5</v>
      </c>
      <c r="I224" s="218"/>
      <c r="J224" s="219">
        <f>ROUND(I224*H224,2)</f>
        <v>0</v>
      </c>
      <c r="K224" s="215" t="s">
        <v>428</v>
      </c>
      <c r="L224" s="45"/>
      <c r="M224" s="220" t="s">
        <v>19</v>
      </c>
      <c r="N224" s="221" t="s">
        <v>45</v>
      </c>
      <c r="O224" s="85"/>
      <c r="P224" s="222">
        <f>O224*H224</f>
        <v>0</v>
      </c>
      <c r="Q224" s="222">
        <v>3.0000000000000001E-05</v>
      </c>
      <c r="R224" s="222">
        <f>Q224*H224</f>
        <v>0.00015000000000000001</v>
      </c>
      <c r="S224" s="222">
        <v>0</v>
      </c>
      <c r="T224" s="223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4" t="s">
        <v>191</v>
      </c>
      <c r="AT224" s="224" t="s">
        <v>136</v>
      </c>
      <c r="AU224" s="224" t="s">
        <v>83</v>
      </c>
      <c r="AY224" s="18" t="s">
        <v>133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8" t="s">
        <v>81</v>
      </c>
      <c r="BK224" s="225">
        <f>ROUND(I224*H224,2)</f>
        <v>0</v>
      </c>
      <c r="BL224" s="18" t="s">
        <v>191</v>
      </c>
      <c r="BM224" s="224" t="s">
        <v>522</v>
      </c>
    </row>
    <row r="225" s="2" customFormat="1">
      <c r="A225" s="39"/>
      <c r="B225" s="40"/>
      <c r="C225" s="41"/>
      <c r="D225" s="226" t="s">
        <v>143</v>
      </c>
      <c r="E225" s="41"/>
      <c r="F225" s="227" t="s">
        <v>523</v>
      </c>
      <c r="G225" s="41"/>
      <c r="H225" s="41"/>
      <c r="I225" s="228"/>
      <c r="J225" s="41"/>
      <c r="K225" s="41"/>
      <c r="L225" s="45"/>
      <c r="M225" s="229"/>
      <c r="N225" s="230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143</v>
      </c>
      <c r="AU225" s="18" t="s">
        <v>83</v>
      </c>
    </row>
    <row r="226" s="2" customFormat="1" ht="21.75" customHeight="1">
      <c r="A226" s="39"/>
      <c r="B226" s="40"/>
      <c r="C226" s="213" t="s">
        <v>524</v>
      </c>
      <c r="D226" s="213" t="s">
        <v>136</v>
      </c>
      <c r="E226" s="214" t="s">
        <v>525</v>
      </c>
      <c r="F226" s="215" t="s">
        <v>526</v>
      </c>
      <c r="G226" s="216" t="s">
        <v>190</v>
      </c>
      <c r="H226" s="217">
        <v>3</v>
      </c>
      <c r="I226" s="218"/>
      <c r="J226" s="219">
        <f>ROUND(I226*H226,2)</f>
        <v>0</v>
      </c>
      <c r="K226" s="215" t="s">
        <v>428</v>
      </c>
      <c r="L226" s="45"/>
      <c r="M226" s="220" t="s">
        <v>19</v>
      </c>
      <c r="N226" s="221" t="s">
        <v>45</v>
      </c>
      <c r="O226" s="85"/>
      <c r="P226" s="222">
        <f>O226*H226</f>
        <v>0</v>
      </c>
      <c r="Q226" s="222">
        <v>3.0000000000000001E-05</v>
      </c>
      <c r="R226" s="222">
        <f>Q226*H226</f>
        <v>9.0000000000000006E-05</v>
      </c>
      <c r="S226" s="222">
        <v>0</v>
      </c>
      <c r="T226" s="223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4" t="s">
        <v>191</v>
      </c>
      <c r="AT226" s="224" t="s">
        <v>136</v>
      </c>
      <c r="AU226" s="224" t="s">
        <v>83</v>
      </c>
      <c r="AY226" s="18" t="s">
        <v>133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8" t="s">
        <v>81</v>
      </c>
      <c r="BK226" s="225">
        <f>ROUND(I226*H226,2)</f>
        <v>0</v>
      </c>
      <c r="BL226" s="18" t="s">
        <v>191</v>
      </c>
      <c r="BM226" s="224" t="s">
        <v>527</v>
      </c>
    </row>
    <row r="227" s="2" customFormat="1">
      <c r="A227" s="39"/>
      <c r="B227" s="40"/>
      <c r="C227" s="41"/>
      <c r="D227" s="226" t="s">
        <v>143</v>
      </c>
      <c r="E227" s="41"/>
      <c r="F227" s="227" t="s">
        <v>528</v>
      </c>
      <c r="G227" s="41"/>
      <c r="H227" s="41"/>
      <c r="I227" s="228"/>
      <c r="J227" s="41"/>
      <c r="K227" s="41"/>
      <c r="L227" s="45"/>
      <c r="M227" s="229"/>
      <c r="N227" s="230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143</v>
      </c>
      <c r="AU227" s="18" t="s">
        <v>83</v>
      </c>
    </row>
    <row r="228" s="2" customFormat="1" ht="16.5" customHeight="1">
      <c r="A228" s="39"/>
      <c r="B228" s="40"/>
      <c r="C228" s="213" t="s">
        <v>529</v>
      </c>
      <c r="D228" s="213" t="s">
        <v>136</v>
      </c>
      <c r="E228" s="214" t="s">
        <v>530</v>
      </c>
      <c r="F228" s="215" t="s">
        <v>531</v>
      </c>
      <c r="G228" s="216" t="s">
        <v>247</v>
      </c>
      <c r="H228" s="217">
        <v>18.02</v>
      </c>
      <c r="I228" s="218"/>
      <c r="J228" s="219">
        <f>ROUND(I228*H228,2)</f>
        <v>0</v>
      </c>
      <c r="K228" s="215" t="s">
        <v>19</v>
      </c>
      <c r="L228" s="45"/>
      <c r="M228" s="220" t="s">
        <v>19</v>
      </c>
      <c r="N228" s="221" t="s">
        <v>45</v>
      </c>
      <c r="O228" s="85"/>
      <c r="P228" s="222">
        <f>O228*H228</f>
        <v>0</v>
      </c>
      <c r="Q228" s="222">
        <v>1.0000000000000001E-05</v>
      </c>
      <c r="R228" s="222">
        <f>Q228*H228</f>
        <v>0.00018020000000000002</v>
      </c>
      <c r="S228" s="222">
        <v>0</v>
      </c>
      <c r="T228" s="223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4" t="s">
        <v>191</v>
      </c>
      <c r="AT228" s="224" t="s">
        <v>136</v>
      </c>
      <c r="AU228" s="224" t="s">
        <v>83</v>
      </c>
      <c r="AY228" s="18" t="s">
        <v>133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8" t="s">
        <v>81</v>
      </c>
      <c r="BK228" s="225">
        <f>ROUND(I228*H228,2)</f>
        <v>0</v>
      </c>
      <c r="BL228" s="18" t="s">
        <v>191</v>
      </c>
      <c r="BM228" s="224" t="s">
        <v>532</v>
      </c>
    </row>
    <row r="229" s="13" customFormat="1">
      <c r="A229" s="13"/>
      <c r="B229" s="231"/>
      <c r="C229" s="232"/>
      <c r="D229" s="233" t="s">
        <v>145</v>
      </c>
      <c r="E229" s="234" t="s">
        <v>19</v>
      </c>
      <c r="F229" s="235" t="s">
        <v>518</v>
      </c>
      <c r="G229" s="232"/>
      <c r="H229" s="236">
        <v>18.02</v>
      </c>
      <c r="I229" s="237"/>
      <c r="J229" s="232"/>
      <c r="K229" s="232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145</v>
      </c>
      <c r="AU229" s="242" t="s">
        <v>83</v>
      </c>
      <c r="AV229" s="13" t="s">
        <v>83</v>
      </c>
      <c r="AW229" s="13" t="s">
        <v>35</v>
      </c>
      <c r="AX229" s="13" t="s">
        <v>81</v>
      </c>
      <c r="AY229" s="242" t="s">
        <v>133</v>
      </c>
    </row>
    <row r="230" s="2" customFormat="1" ht="16.5" customHeight="1">
      <c r="A230" s="39"/>
      <c r="B230" s="40"/>
      <c r="C230" s="258" t="s">
        <v>533</v>
      </c>
      <c r="D230" s="258" t="s">
        <v>349</v>
      </c>
      <c r="E230" s="259" t="s">
        <v>534</v>
      </c>
      <c r="F230" s="260" t="s">
        <v>535</v>
      </c>
      <c r="G230" s="261" t="s">
        <v>247</v>
      </c>
      <c r="H230" s="262">
        <v>18.379999999999999</v>
      </c>
      <c r="I230" s="263"/>
      <c r="J230" s="264">
        <f>ROUND(I230*H230,2)</f>
        <v>0</v>
      </c>
      <c r="K230" s="260" t="s">
        <v>140</v>
      </c>
      <c r="L230" s="265"/>
      <c r="M230" s="266" t="s">
        <v>19</v>
      </c>
      <c r="N230" s="267" t="s">
        <v>45</v>
      </c>
      <c r="O230" s="85"/>
      <c r="P230" s="222">
        <f>O230*H230</f>
        <v>0</v>
      </c>
      <c r="Q230" s="222">
        <v>0.00027</v>
      </c>
      <c r="R230" s="222">
        <f>Q230*H230</f>
        <v>0.0049626000000000002</v>
      </c>
      <c r="S230" s="222">
        <v>0</v>
      </c>
      <c r="T230" s="223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4" t="s">
        <v>352</v>
      </c>
      <c r="AT230" s="224" t="s">
        <v>349</v>
      </c>
      <c r="AU230" s="224" t="s">
        <v>83</v>
      </c>
      <c r="AY230" s="18" t="s">
        <v>133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8" t="s">
        <v>81</v>
      </c>
      <c r="BK230" s="225">
        <f>ROUND(I230*H230,2)</f>
        <v>0</v>
      </c>
      <c r="BL230" s="18" t="s">
        <v>191</v>
      </c>
      <c r="BM230" s="224" t="s">
        <v>536</v>
      </c>
    </row>
    <row r="231" s="13" customFormat="1">
      <c r="A231" s="13"/>
      <c r="B231" s="231"/>
      <c r="C231" s="232"/>
      <c r="D231" s="233" t="s">
        <v>145</v>
      </c>
      <c r="E231" s="234" t="s">
        <v>19</v>
      </c>
      <c r="F231" s="235" t="s">
        <v>518</v>
      </c>
      <c r="G231" s="232"/>
      <c r="H231" s="236">
        <v>18.02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145</v>
      </c>
      <c r="AU231" s="242" t="s">
        <v>83</v>
      </c>
      <c r="AV231" s="13" t="s">
        <v>83</v>
      </c>
      <c r="AW231" s="13" t="s">
        <v>35</v>
      </c>
      <c r="AX231" s="13" t="s">
        <v>81</v>
      </c>
      <c r="AY231" s="242" t="s">
        <v>133</v>
      </c>
    </row>
    <row r="232" s="13" customFormat="1">
      <c r="A232" s="13"/>
      <c r="B232" s="231"/>
      <c r="C232" s="232"/>
      <c r="D232" s="233" t="s">
        <v>145</v>
      </c>
      <c r="E232" s="232"/>
      <c r="F232" s="235" t="s">
        <v>537</v>
      </c>
      <c r="G232" s="232"/>
      <c r="H232" s="236">
        <v>18.379999999999999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145</v>
      </c>
      <c r="AU232" s="242" t="s">
        <v>83</v>
      </c>
      <c r="AV232" s="13" t="s">
        <v>83</v>
      </c>
      <c r="AW232" s="13" t="s">
        <v>4</v>
      </c>
      <c r="AX232" s="13" t="s">
        <v>81</v>
      </c>
      <c r="AY232" s="242" t="s">
        <v>133</v>
      </c>
    </row>
    <row r="233" s="2" customFormat="1" ht="16.5" customHeight="1">
      <c r="A233" s="39"/>
      <c r="B233" s="40"/>
      <c r="C233" s="258" t="s">
        <v>538</v>
      </c>
      <c r="D233" s="258" t="s">
        <v>349</v>
      </c>
      <c r="E233" s="259" t="s">
        <v>539</v>
      </c>
      <c r="F233" s="260" t="s">
        <v>540</v>
      </c>
      <c r="G233" s="261" t="s">
        <v>247</v>
      </c>
      <c r="H233" s="262">
        <v>18.379999999999999</v>
      </c>
      <c r="I233" s="263"/>
      <c r="J233" s="264">
        <f>ROUND(I233*H233,2)</f>
        <v>0</v>
      </c>
      <c r="K233" s="260" t="s">
        <v>428</v>
      </c>
      <c r="L233" s="265"/>
      <c r="M233" s="266" t="s">
        <v>19</v>
      </c>
      <c r="N233" s="267" t="s">
        <v>45</v>
      </c>
      <c r="O233" s="85"/>
      <c r="P233" s="222">
        <f>O233*H233</f>
        <v>0</v>
      </c>
      <c r="Q233" s="222">
        <v>2.0000000000000002E-05</v>
      </c>
      <c r="R233" s="222">
        <f>Q233*H233</f>
        <v>0.00036759999999999999</v>
      </c>
      <c r="S233" s="222">
        <v>0</v>
      </c>
      <c r="T233" s="223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4" t="s">
        <v>352</v>
      </c>
      <c r="AT233" s="224" t="s">
        <v>349</v>
      </c>
      <c r="AU233" s="224" t="s">
        <v>83</v>
      </c>
      <c r="AY233" s="18" t="s">
        <v>133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8" t="s">
        <v>81</v>
      </c>
      <c r="BK233" s="225">
        <f>ROUND(I233*H233,2)</f>
        <v>0</v>
      </c>
      <c r="BL233" s="18" t="s">
        <v>191</v>
      </c>
      <c r="BM233" s="224" t="s">
        <v>541</v>
      </c>
    </row>
    <row r="234" s="13" customFormat="1">
      <c r="A234" s="13"/>
      <c r="B234" s="231"/>
      <c r="C234" s="232"/>
      <c r="D234" s="233" t="s">
        <v>145</v>
      </c>
      <c r="E234" s="234" t="s">
        <v>19</v>
      </c>
      <c r="F234" s="235" t="s">
        <v>518</v>
      </c>
      <c r="G234" s="232"/>
      <c r="H234" s="236">
        <v>18.02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145</v>
      </c>
      <c r="AU234" s="242" t="s">
        <v>83</v>
      </c>
      <c r="AV234" s="13" t="s">
        <v>83</v>
      </c>
      <c r="AW234" s="13" t="s">
        <v>35</v>
      </c>
      <c r="AX234" s="13" t="s">
        <v>81</v>
      </c>
      <c r="AY234" s="242" t="s">
        <v>133</v>
      </c>
    </row>
    <row r="235" s="13" customFormat="1">
      <c r="A235" s="13"/>
      <c r="B235" s="231"/>
      <c r="C235" s="232"/>
      <c r="D235" s="233" t="s">
        <v>145</v>
      </c>
      <c r="E235" s="232"/>
      <c r="F235" s="235" t="s">
        <v>537</v>
      </c>
      <c r="G235" s="232"/>
      <c r="H235" s="236">
        <v>18.379999999999999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145</v>
      </c>
      <c r="AU235" s="242" t="s">
        <v>83</v>
      </c>
      <c r="AV235" s="13" t="s">
        <v>83</v>
      </c>
      <c r="AW235" s="13" t="s">
        <v>4</v>
      </c>
      <c r="AX235" s="13" t="s">
        <v>81</v>
      </c>
      <c r="AY235" s="242" t="s">
        <v>133</v>
      </c>
    </row>
    <row r="236" s="2" customFormat="1" ht="16.5" customHeight="1">
      <c r="A236" s="39"/>
      <c r="B236" s="40"/>
      <c r="C236" s="213" t="s">
        <v>542</v>
      </c>
      <c r="D236" s="213" t="s">
        <v>136</v>
      </c>
      <c r="E236" s="214" t="s">
        <v>543</v>
      </c>
      <c r="F236" s="215" t="s">
        <v>544</v>
      </c>
      <c r="G236" s="216" t="s">
        <v>247</v>
      </c>
      <c r="H236" s="217">
        <v>1.7</v>
      </c>
      <c r="I236" s="218"/>
      <c r="J236" s="219">
        <f>ROUND(I236*H236,2)</f>
        <v>0</v>
      </c>
      <c r="K236" s="215" t="s">
        <v>140</v>
      </c>
      <c r="L236" s="45"/>
      <c r="M236" s="220" t="s">
        <v>19</v>
      </c>
      <c r="N236" s="221" t="s">
        <v>45</v>
      </c>
      <c r="O236" s="85"/>
      <c r="P236" s="222">
        <f>O236*H236</f>
        <v>0</v>
      </c>
      <c r="Q236" s="222">
        <v>0</v>
      </c>
      <c r="R236" s="222">
        <f>Q236*H236</f>
        <v>0</v>
      </c>
      <c r="S236" s="222">
        <v>0</v>
      </c>
      <c r="T236" s="223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4" t="s">
        <v>191</v>
      </c>
      <c r="AT236" s="224" t="s">
        <v>136</v>
      </c>
      <c r="AU236" s="224" t="s">
        <v>83</v>
      </c>
      <c r="AY236" s="18" t="s">
        <v>133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8" t="s">
        <v>81</v>
      </c>
      <c r="BK236" s="225">
        <f>ROUND(I236*H236,2)</f>
        <v>0</v>
      </c>
      <c r="BL236" s="18" t="s">
        <v>191</v>
      </c>
      <c r="BM236" s="224" t="s">
        <v>545</v>
      </c>
    </row>
    <row r="237" s="2" customFormat="1">
      <c r="A237" s="39"/>
      <c r="B237" s="40"/>
      <c r="C237" s="41"/>
      <c r="D237" s="226" t="s">
        <v>143</v>
      </c>
      <c r="E237" s="41"/>
      <c r="F237" s="227" t="s">
        <v>546</v>
      </c>
      <c r="G237" s="41"/>
      <c r="H237" s="41"/>
      <c r="I237" s="228"/>
      <c r="J237" s="41"/>
      <c r="K237" s="41"/>
      <c r="L237" s="45"/>
      <c r="M237" s="229"/>
      <c r="N237" s="230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143</v>
      </c>
      <c r="AU237" s="18" t="s">
        <v>83</v>
      </c>
    </row>
    <row r="238" s="13" customFormat="1">
      <c r="A238" s="13"/>
      <c r="B238" s="231"/>
      <c r="C238" s="232"/>
      <c r="D238" s="233" t="s">
        <v>145</v>
      </c>
      <c r="E238" s="234" t="s">
        <v>19</v>
      </c>
      <c r="F238" s="235" t="s">
        <v>547</v>
      </c>
      <c r="G238" s="232"/>
      <c r="H238" s="236">
        <v>1.7</v>
      </c>
      <c r="I238" s="237"/>
      <c r="J238" s="232"/>
      <c r="K238" s="232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145</v>
      </c>
      <c r="AU238" s="242" t="s">
        <v>83</v>
      </c>
      <c r="AV238" s="13" t="s">
        <v>83</v>
      </c>
      <c r="AW238" s="13" t="s">
        <v>35</v>
      </c>
      <c r="AX238" s="13" t="s">
        <v>81</v>
      </c>
      <c r="AY238" s="242" t="s">
        <v>133</v>
      </c>
    </row>
    <row r="239" s="2" customFormat="1" ht="16.5" customHeight="1">
      <c r="A239" s="39"/>
      <c r="B239" s="40"/>
      <c r="C239" s="258" t="s">
        <v>548</v>
      </c>
      <c r="D239" s="258" t="s">
        <v>349</v>
      </c>
      <c r="E239" s="259" t="s">
        <v>549</v>
      </c>
      <c r="F239" s="260" t="s">
        <v>550</v>
      </c>
      <c r="G239" s="261" t="s">
        <v>247</v>
      </c>
      <c r="H239" s="262">
        <v>1.7</v>
      </c>
      <c r="I239" s="263"/>
      <c r="J239" s="264">
        <f>ROUND(I239*H239,2)</f>
        <v>0</v>
      </c>
      <c r="K239" s="260" t="s">
        <v>140</v>
      </c>
      <c r="L239" s="265"/>
      <c r="M239" s="266" t="s">
        <v>19</v>
      </c>
      <c r="N239" s="267" t="s">
        <v>45</v>
      </c>
      <c r="O239" s="85"/>
      <c r="P239" s="222">
        <f>O239*H239</f>
        <v>0</v>
      </c>
      <c r="Q239" s="222">
        <v>0.00016000000000000001</v>
      </c>
      <c r="R239" s="222">
        <f>Q239*H239</f>
        <v>0.000272</v>
      </c>
      <c r="S239" s="222">
        <v>0</v>
      </c>
      <c r="T239" s="223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4" t="s">
        <v>352</v>
      </c>
      <c r="AT239" s="224" t="s">
        <v>349</v>
      </c>
      <c r="AU239" s="224" t="s">
        <v>83</v>
      </c>
      <c r="AY239" s="18" t="s">
        <v>133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8" t="s">
        <v>81</v>
      </c>
      <c r="BK239" s="225">
        <f>ROUND(I239*H239,2)</f>
        <v>0</v>
      </c>
      <c r="BL239" s="18" t="s">
        <v>191</v>
      </c>
      <c r="BM239" s="224" t="s">
        <v>551</v>
      </c>
    </row>
    <row r="240" s="13" customFormat="1">
      <c r="A240" s="13"/>
      <c r="B240" s="231"/>
      <c r="C240" s="232"/>
      <c r="D240" s="233" t="s">
        <v>145</v>
      </c>
      <c r="E240" s="234" t="s">
        <v>19</v>
      </c>
      <c r="F240" s="235" t="s">
        <v>547</v>
      </c>
      <c r="G240" s="232"/>
      <c r="H240" s="236">
        <v>1.7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145</v>
      </c>
      <c r="AU240" s="242" t="s">
        <v>83</v>
      </c>
      <c r="AV240" s="13" t="s">
        <v>83</v>
      </c>
      <c r="AW240" s="13" t="s">
        <v>35</v>
      </c>
      <c r="AX240" s="13" t="s">
        <v>81</v>
      </c>
      <c r="AY240" s="242" t="s">
        <v>133</v>
      </c>
    </row>
    <row r="241" s="2" customFormat="1" ht="49.05" customHeight="1">
      <c r="A241" s="39"/>
      <c r="B241" s="40"/>
      <c r="C241" s="213" t="s">
        <v>552</v>
      </c>
      <c r="D241" s="213" t="s">
        <v>136</v>
      </c>
      <c r="E241" s="214" t="s">
        <v>553</v>
      </c>
      <c r="F241" s="215" t="s">
        <v>554</v>
      </c>
      <c r="G241" s="216" t="s">
        <v>164</v>
      </c>
      <c r="H241" s="217">
        <v>0.223</v>
      </c>
      <c r="I241" s="218"/>
      <c r="J241" s="219">
        <f>ROUND(I241*H241,2)</f>
        <v>0</v>
      </c>
      <c r="K241" s="215" t="s">
        <v>140</v>
      </c>
      <c r="L241" s="45"/>
      <c r="M241" s="220" t="s">
        <v>19</v>
      </c>
      <c r="N241" s="221" t="s">
        <v>45</v>
      </c>
      <c r="O241" s="85"/>
      <c r="P241" s="222">
        <f>O241*H241</f>
        <v>0</v>
      </c>
      <c r="Q241" s="222">
        <v>0</v>
      </c>
      <c r="R241" s="222">
        <f>Q241*H241</f>
        <v>0</v>
      </c>
      <c r="S241" s="222">
        <v>0</v>
      </c>
      <c r="T241" s="223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4" t="s">
        <v>191</v>
      </c>
      <c r="AT241" s="224" t="s">
        <v>136</v>
      </c>
      <c r="AU241" s="224" t="s">
        <v>83</v>
      </c>
      <c r="AY241" s="18" t="s">
        <v>133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8" t="s">
        <v>81</v>
      </c>
      <c r="BK241" s="225">
        <f>ROUND(I241*H241,2)</f>
        <v>0</v>
      </c>
      <c r="BL241" s="18" t="s">
        <v>191</v>
      </c>
      <c r="BM241" s="224" t="s">
        <v>555</v>
      </c>
    </row>
    <row r="242" s="2" customFormat="1">
      <c r="A242" s="39"/>
      <c r="B242" s="40"/>
      <c r="C242" s="41"/>
      <c r="D242" s="226" t="s">
        <v>143</v>
      </c>
      <c r="E242" s="41"/>
      <c r="F242" s="227" t="s">
        <v>556</v>
      </c>
      <c r="G242" s="41"/>
      <c r="H242" s="41"/>
      <c r="I242" s="228"/>
      <c r="J242" s="41"/>
      <c r="K242" s="41"/>
      <c r="L242" s="45"/>
      <c r="M242" s="229"/>
      <c r="N242" s="230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143</v>
      </c>
      <c r="AU242" s="18" t="s">
        <v>83</v>
      </c>
    </row>
    <row r="243" s="12" customFormat="1" ht="22.8" customHeight="1">
      <c r="A243" s="12"/>
      <c r="B243" s="197"/>
      <c r="C243" s="198"/>
      <c r="D243" s="199" t="s">
        <v>73</v>
      </c>
      <c r="E243" s="211" t="s">
        <v>256</v>
      </c>
      <c r="F243" s="211" t="s">
        <v>257</v>
      </c>
      <c r="G243" s="198"/>
      <c r="H243" s="198"/>
      <c r="I243" s="201"/>
      <c r="J243" s="212">
        <f>BK243</f>
        <v>0</v>
      </c>
      <c r="K243" s="198"/>
      <c r="L243" s="203"/>
      <c r="M243" s="204"/>
      <c r="N243" s="205"/>
      <c r="O243" s="205"/>
      <c r="P243" s="206">
        <f>SUM(P244:P272)</f>
        <v>0</v>
      </c>
      <c r="Q243" s="205"/>
      <c r="R243" s="206">
        <f>SUM(R244:R272)</f>
        <v>1.1253039999999999</v>
      </c>
      <c r="S243" s="205"/>
      <c r="T243" s="207">
        <f>SUM(T244:T272)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8" t="s">
        <v>83</v>
      </c>
      <c r="AT243" s="209" t="s">
        <v>73</v>
      </c>
      <c r="AU243" s="209" t="s">
        <v>81</v>
      </c>
      <c r="AY243" s="208" t="s">
        <v>133</v>
      </c>
      <c r="BK243" s="210">
        <f>SUM(BK244:BK272)</f>
        <v>0</v>
      </c>
    </row>
    <row r="244" s="2" customFormat="1" ht="24.15" customHeight="1">
      <c r="A244" s="39"/>
      <c r="B244" s="40"/>
      <c r="C244" s="213" t="s">
        <v>557</v>
      </c>
      <c r="D244" s="213" t="s">
        <v>136</v>
      </c>
      <c r="E244" s="214" t="s">
        <v>558</v>
      </c>
      <c r="F244" s="215" t="s">
        <v>559</v>
      </c>
      <c r="G244" s="216" t="s">
        <v>139</v>
      </c>
      <c r="H244" s="217">
        <v>36</v>
      </c>
      <c r="I244" s="218"/>
      <c r="J244" s="219">
        <f>ROUND(I244*H244,2)</f>
        <v>0</v>
      </c>
      <c r="K244" s="215" t="s">
        <v>140</v>
      </c>
      <c r="L244" s="45"/>
      <c r="M244" s="220" t="s">
        <v>19</v>
      </c>
      <c r="N244" s="221" t="s">
        <v>45</v>
      </c>
      <c r="O244" s="85"/>
      <c r="P244" s="222">
        <f>O244*H244</f>
        <v>0</v>
      </c>
      <c r="Q244" s="222">
        <v>0</v>
      </c>
      <c r="R244" s="222">
        <f>Q244*H244</f>
        <v>0</v>
      </c>
      <c r="S244" s="222">
        <v>0</v>
      </c>
      <c r="T244" s="22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4" t="s">
        <v>191</v>
      </c>
      <c r="AT244" s="224" t="s">
        <v>136</v>
      </c>
      <c r="AU244" s="224" t="s">
        <v>83</v>
      </c>
      <c r="AY244" s="18" t="s">
        <v>133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8" t="s">
        <v>81</v>
      </c>
      <c r="BK244" s="225">
        <f>ROUND(I244*H244,2)</f>
        <v>0</v>
      </c>
      <c r="BL244" s="18" t="s">
        <v>191</v>
      </c>
      <c r="BM244" s="224" t="s">
        <v>560</v>
      </c>
    </row>
    <row r="245" s="2" customFormat="1">
      <c r="A245" s="39"/>
      <c r="B245" s="40"/>
      <c r="C245" s="41"/>
      <c r="D245" s="226" t="s">
        <v>143</v>
      </c>
      <c r="E245" s="41"/>
      <c r="F245" s="227" t="s">
        <v>561</v>
      </c>
      <c r="G245" s="41"/>
      <c r="H245" s="41"/>
      <c r="I245" s="228"/>
      <c r="J245" s="41"/>
      <c r="K245" s="41"/>
      <c r="L245" s="45"/>
      <c r="M245" s="229"/>
      <c r="N245" s="230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143</v>
      </c>
      <c r="AU245" s="18" t="s">
        <v>83</v>
      </c>
    </row>
    <row r="246" s="13" customFormat="1">
      <c r="A246" s="13"/>
      <c r="B246" s="231"/>
      <c r="C246" s="232"/>
      <c r="D246" s="233" t="s">
        <v>145</v>
      </c>
      <c r="E246" s="234" t="s">
        <v>266</v>
      </c>
      <c r="F246" s="235" t="s">
        <v>562</v>
      </c>
      <c r="G246" s="232"/>
      <c r="H246" s="236">
        <v>36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145</v>
      </c>
      <c r="AU246" s="242" t="s">
        <v>83</v>
      </c>
      <c r="AV246" s="13" t="s">
        <v>83</v>
      </c>
      <c r="AW246" s="13" t="s">
        <v>35</v>
      </c>
      <c r="AX246" s="13" t="s">
        <v>81</v>
      </c>
      <c r="AY246" s="242" t="s">
        <v>133</v>
      </c>
    </row>
    <row r="247" s="2" customFormat="1" ht="37.8" customHeight="1">
      <c r="A247" s="39"/>
      <c r="B247" s="40"/>
      <c r="C247" s="213" t="s">
        <v>563</v>
      </c>
      <c r="D247" s="213" t="s">
        <v>136</v>
      </c>
      <c r="E247" s="214" t="s">
        <v>564</v>
      </c>
      <c r="F247" s="215" t="s">
        <v>565</v>
      </c>
      <c r="G247" s="216" t="s">
        <v>139</v>
      </c>
      <c r="H247" s="217">
        <v>36</v>
      </c>
      <c r="I247" s="218"/>
      <c r="J247" s="219">
        <f>ROUND(I247*H247,2)</f>
        <v>0</v>
      </c>
      <c r="K247" s="215" t="s">
        <v>140</v>
      </c>
      <c r="L247" s="45"/>
      <c r="M247" s="220" t="s">
        <v>19</v>
      </c>
      <c r="N247" s="221" t="s">
        <v>45</v>
      </c>
      <c r="O247" s="85"/>
      <c r="P247" s="222">
        <f>O247*H247</f>
        <v>0</v>
      </c>
      <c r="Q247" s="222">
        <v>0.0090880000000000006</v>
      </c>
      <c r="R247" s="222">
        <f>Q247*H247</f>
        <v>0.32716800000000001</v>
      </c>
      <c r="S247" s="222">
        <v>0</v>
      </c>
      <c r="T247" s="223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4" t="s">
        <v>191</v>
      </c>
      <c r="AT247" s="224" t="s">
        <v>136</v>
      </c>
      <c r="AU247" s="224" t="s">
        <v>83</v>
      </c>
      <c r="AY247" s="18" t="s">
        <v>133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8" t="s">
        <v>81</v>
      </c>
      <c r="BK247" s="225">
        <f>ROUND(I247*H247,2)</f>
        <v>0</v>
      </c>
      <c r="BL247" s="18" t="s">
        <v>191</v>
      </c>
      <c r="BM247" s="224" t="s">
        <v>566</v>
      </c>
    </row>
    <row r="248" s="2" customFormat="1">
      <c r="A248" s="39"/>
      <c r="B248" s="40"/>
      <c r="C248" s="41"/>
      <c r="D248" s="226" t="s">
        <v>143</v>
      </c>
      <c r="E248" s="41"/>
      <c r="F248" s="227" t="s">
        <v>567</v>
      </c>
      <c r="G248" s="41"/>
      <c r="H248" s="41"/>
      <c r="I248" s="228"/>
      <c r="J248" s="41"/>
      <c r="K248" s="41"/>
      <c r="L248" s="45"/>
      <c r="M248" s="229"/>
      <c r="N248" s="230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143</v>
      </c>
      <c r="AU248" s="18" t="s">
        <v>83</v>
      </c>
    </row>
    <row r="249" s="13" customFormat="1">
      <c r="A249" s="13"/>
      <c r="B249" s="231"/>
      <c r="C249" s="232"/>
      <c r="D249" s="233" t="s">
        <v>145</v>
      </c>
      <c r="E249" s="234" t="s">
        <v>19</v>
      </c>
      <c r="F249" s="235" t="s">
        <v>266</v>
      </c>
      <c r="G249" s="232"/>
      <c r="H249" s="236">
        <v>36</v>
      </c>
      <c r="I249" s="237"/>
      <c r="J249" s="232"/>
      <c r="K249" s="232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145</v>
      </c>
      <c r="AU249" s="242" t="s">
        <v>83</v>
      </c>
      <c r="AV249" s="13" t="s">
        <v>83</v>
      </c>
      <c r="AW249" s="13" t="s">
        <v>35</v>
      </c>
      <c r="AX249" s="13" t="s">
        <v>81</v>
      </c>
      <c r="AY249" s="242" t="s">
        <v>133</v>
      </c>
    </row>
    <row r="250" s="2" customFormat="1" ht="24.15" customHeight="1">
      <c r="A250" s="39"/>
      <c r="B250" s="40"/>
      <c r="C250" s="258" t="s">
        <v>568</v>
      </c>
      <c r="D250" s="258" t="s">
        <v>349</v>
      </c>
      <c r="E250" s="259" t="s">
        <v>569</v>
      </c>
      <c r="F250" s="260" t="s">
        <v>570</v>
      </c>
      <c r="G250" s="261" t="s">
        <v>139</v>
      </c>
      <c r="H250" s="262">
        <v>41.399999999999999</v>
      </c>
      <c r="I250" s="263"/>
      <c r="J250" s="264">
        <f>ROUND(I250*H250,2)</f>
        <v>0</v>
      </c>
      <c r="K250" s="260" t="s">
        <v>140</v>
      </c>
      <c r="L250" s="265"/>
      <c r="M250" s="266" t="s">
        <v>19</v>
      </c>
      <c r="N250" s="267" t="s">
        <v>45</v>
      </c>
      <c r="O250" s="85"/>
      <c r="P250" s="222">
        <f>O250*H250</f>
        <v>0</v>
      </c>
      <c r="Q250" s="222">
        <v>0.019</v>
      </c>
      <c r="R250" s="222">
        <f>Q250*H250</f>
        <v>0.78659999999999997</v>
      </c>
      <c r="S250" s="222">
        <v>0</v>
      </c>
      <c r="T250" s="223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4" t="s">
        <v>352</v>
      </c>
      <c r="AT250" s="224" t="s">
        <v>349</v>
      </c>
      <c r="AU250" s="224" t="s">
        <v>83</v>
      </c>
      <c r="AY250" s="18" t="s">
        <v>133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8" t="s">
        <v>81</v>
      </c>
      <c r="BK250" s="225">
        <f>ROUND(I250*H250,2)</f>
        <v>0</v>
      </c>
      <c r="BL250" s="18" t="s">
        <v>191</v>
      </c>
      <c r="BM250" s="224" t="s">
        <v>571</v>
      </c>
    </row>
    <row r="251" s="13" customFormat="1">
      <c r="A251" s="13"/>
      <c r="B251" s="231"/>
      <c r="C251" s="232"/>
      <c r="D251" s="233" t="s">
        <v>145</v>
      </c>
      <c r="E251" s="234" t="s">
        <v>19</v>
      </c>
      <c r="F251" s="235" t="s">
        <v>266</v>
      </c>
      <c r="G251" s="232"/>
      <c r="H251" s="236">
        <v>36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145</v>
      </c>
      <c r="AU251" s="242" t="s">
        <v>83</v>
      </c>
      <c r="AV251" s="13" t="s">
        <v>83</v>
      </c>
      <c r="AW251" s="13" t="s">
        <v>35</v>
      </c>
      <c r="AX251" s="13" t="s">
        <v>81</v>
      </c>
      <c r="AY251" s="242" t="s">
        <v>133</v>
      </c>
    </row>
    <row r="252" s="13" customFormat="1">
      <c r="A252" s="13"/>
      <c r="B252" s="231"/>
      <c r="C252" s="232"/>
      <c r="D252" s="233" t="s">
        <v>145</v>
      </c>
      <c r="E252" s="232"/>
      <c r="F252" s="235" t="s">
        <v>572</v>
      </c>
      <c r="G252" s="232"/>
      <c r="H252" s="236">
        <v>41.399999999999999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145</v>
      </c>
      <c r="AU252" s="242" t="s">
        <v>83</v>
      </c>
      <c r="AV252" s="13" t="s">
        <v>83</v>
      </c>
      <c r="AW252" s="13" t="s">
        <v>4</v>
      </c>
      <c r="AX252" s="13" t="s">
        <v>81</v>
      </c>
      <c r="AY252" s="242" t="s">
        <v>133</v>
      </c>
    </row>
    <row r="253" s="2" customFormat="1" ht="33" customHeight="1">
      <c r="A253" s="39"/>
      <c r="B253" s="40"/>
      <c r="C253" s="213" t="s">
        <v>573</v>
      </c>
      <c r="D253" s="213" t="s">
        <v>136</v>
      </c>
      <c r="E253" s="214" t="s">
        <v>574</v>
      </c>
      <c r="F253" s="215" t="s">
        <v>575</v>
      </c>
      <c r="G253" s="216" t="s">
        <v>247</v>
      </c>
      <c r="H253" s="217">
        <v>8</v>
      </c>
      <c r="I253" s="218"/>
      <c r="J253" s="219">
        <f>ROUND(I253*H253,2)</f>
        <v>0</v>
      </c>
      <c r="K253" s="215" t="s">
        <v>140</v>
      </c>
      <c r="L253" s="45"/>
      <c r="M253" s="220" t="s">
        <v>19</v>
      </c>
      <c r="N253" s="221" t="s">
        <v>45</v>
      </c>
      <c r="O253" s="85"/>
      <c r="P253" s="222">
        <f>O253*H253</f>
        <v>0</v>
      </c>
      <c r="Q253" s="222">
        <v>0.00020000000000000001</v>
      </c>
      <c r="R253" s="222">
        <f>Q253*H253</f>
        <v>0.0016000000000000001</v>
      </c>
      <c r="S253" s="222">
        <v>0</v>
      </c>
      <c r="T253" s="223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4" t="s">
        <v>191</v>
      </c>
      <c r="AT253" s="224" t="s">
        <v>136</v>
      </c>
      <c r="AU253" s="224" t="s">
        <v>83</v>
      </c>
      <c r="AY253" s="18" t="s">
        <v>133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8" t="s">
        <v>81</v>
      </c>
      <c r="BK253" s="225">
        <f>ROUND(I253*H253,2)</f>
        <v>0</v>
      </c>
      <c r="BL253" s="18" t="s">
        <v>191</v>
      </c>
      <c r="BM253" s="224" t="s">
        <v>576</v>
      </c>
    </row>
    <row r="254" s="2" customFormat="1">
      <c r="A254" s="39"/>
      <c r="B254" s="40"/>
      <c r="C254" s="41"/>
      <c r="D254" s="226" t="s">
        <v>143</v>
      </c>
      <c r="E254" s="41"/>
      <c r="F254" s="227" t="s">
        <v>577</v>
      </c>
      <c r="G254" s="41"/>
      <c r="H254" s="41"/>
      <c r="I254" s="228"/>
      <c r="J254" s="41"/>
      <c r="K254" s="41"/>
      <c r="L254" s="45"/>
      <c r="M254" s="229"/>
      <c r="N254" s="230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143</v>
      </c>
      <c r="AU254" s="18" t="s">
        <v>83</v>
      </c>
    </row>
    <row r="255" s="13" customFormat="1">
      <c r="A255" s="13"/>
      <c r="B255" s="231"/>
      <c r="C255" s="232"/>
      <c r="D255" s="233" t="s">
        <v>145</v>
      </c>
      <c r="E255" s="234" t="s">
        <v>19</v>
      </c>
      <c r="F255" s="235" t="s">
        <v>578</v>
      </c>
      <c r="G255" s="232"/>
      <c r="H255" s="236">
        <v>8</v>
      </c>
      <c r="I255" s="237"/>
      <c r="J255" s="232"/>
      <c r="K255" s="232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145</v>
      </c>
      <c r="AU255" s="242" t="s">
        <v>83</v>
      </c>
      <c r="AV255" s="13" t="s">
        <v>83</v>
      </c>
      <c r="AW255" s="13" t="s">
        <v>35</v>
      </c>
      <c r="AX255" s="13" t="s">
        <v>81</v>
      </c>
      <c r="AY255" s="242" t="s">
        <v>133</v>
      </c>
    </row>
    <row r="256" s="2" customFormat="1" ht="16.5" customHeight="1">
      <c r="A256" s="39"/>
      <c r="B256" s="40"/>
      <c r="C256" s="258" t="s">
        <v>579</v>
      </c>
      <c r="D256" s="258" t="s">
        <v>349</v>
      </c>
      <c r="E256" s="259" t="s">
        <v>580</v>
      </c>
      <c r="F256" s="260" t="s">
        <v>581</v>
      </c>
      <c r="G256" s="261" t="s">
        <v>247</v>
      </c>
      <c r="H256" s="262">
        <v>8.4000000000000004</v>
      </c>
      <c r="I256" s="263"/>
      <c r="J256" s="264">
        <f>ROUND(I256*H256,2)</f>
        <v>0</v>
      </c>
      <c r="K256" s="260" t="s">
        <v>140</v>
      </c>
      <c r="L256" s="265"/>
      <c r="M256" s="266" t="s">
        <v>19</v>
      </c>
      <c r="N256" s="267" t="s">
        <v>45</v>
      </c>
      <c r="O256" s="85"/>
      <c r="P256" s="222">
        <f>O256*H256</f>
        <v>0</v>
      </c>
      <c r="Q256" s="222">
        <v>0.00012</v>
      </c>
      <c r="R256" s="222">
        <f>Q256*H256</f>
        <v>0.001008</v>
      </c>
      <c r="S256" s="222">
        <v>0</v>
      </c>
      <c r="T256" s="223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4" t="s">
        <v>352</v>
      </c>
      <c r="AT256" s="224" t="s">
        <v>349</v>
      </c>
      <c r="AU256" s="224" t="s">
        <v>83</v>
      </c>
      <c r="AY256" s="18" t="s">
        <v>133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8" t="s">
        <v>81</v>
      </c>
      <c r="BK256" s="225">
        <f>ROUND(I256*H256,2)</f>
        <v>0</v>
      </c>
      <c r="BL256" s="18" t="s">
        <v>191</v>
      </c>
      <c r="BM256" s="224" t="s">
        <v>582</v>
      </c>
    </row>
    <row r="257" s="13" customFormat="1">
      <c r="A257" s="13"/>
      <c r="B257" s="231"/>
      <c r="C257" s="232"/>
      <c r="D257" s="233" t="s">
        <v>145</v>
      </c>
      <c r="E257" s="234" t="s">
        <v>19</v>
      </c>
      <c r="F257" s="235" t="s">
        <v>578</v>
      </c>
      <c r="G257" s="232"/>
      <c r="H257" s="236">
        <v>8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145</v>
      </c>
      <c r="AU257" s="242" t="s">
        <v>83</v>
      </c>
      <c r="AV257" s="13" t="s">
        <v>83</v>
      </c>
      <c r="AW257" s="13" t="s">
        <v>35</v>
      </c>
      <c r="AX257" s="13" t="s">
        <v>81</v>
      </c>
      <c r="AY257" s="242" t="s">
        <v>133</v>
      </c>
    </row>
    <row r="258" s="13" customFormat="1">
      <c r="A258" s="13"/>
      <c r="B258" s="231"/>
      <c r="C258" s="232"/>
      <c r="D258" s="233" t="s">
        <v>145</v>
      </c>
      <c r="E258" s="232"/>
      <c r="F258" s="235" t="s">
        <v>583</v>
      </c>
      <c r="G258" s="232"/>
      <c r="H258" s="236">
        <v>8.4000000000000004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145</v>
      </c>
      <c r="AU258" s="242" t="s">
        <v>83</v>
      </c>
      <c r="AV258" s="13" t="s">
        <v>83</v>
      </c>
      <c r="AW258" s="13" t="s">
        <v>4</v>
      </c>
      <c r="AX258" s="13" t="s">
        <v>81</v>
      </c>
      <c r="AY258" s="242" t="s">
        <v>133</v>
      </c>
    </row>
    <row r="259" s="2" customFormat="1" ht="33" customHeight="1">
      <c r="A259" s="39"/>
      <c r="B259" s="40"/>
      <c r="C259" s="213" t="s">
        <v>584</v>
      </c>
      <c r="D259" s="213" t="s">
        <v>136</v>
      </c>
      <c r="E259" s="214" t="s">
        <v>585</v>
      </c>
      <c r="F259" s="215" t="s">
        <v>586</v>
      </c>
      <c r="G259" s="216" t="s">
        <v>247</v>
      </c>
      <c r="H259" s="217">
        <v>18</v>
      </c>
      <c r="I259" s="218"/>
      <c r="J259" s="219">
        <f>ROUND(I259*H259,2)</f>
        <v>0</v>
      </c>
      <c r="K259" s="215" t="s">
        <v>140</v>
      </c>
      <c r="L259" s="45"/>
      <c r="M259" s="220" t="s">
        <v>19</v>
      </c>
      <c r="N259" s="221" t="s">
        <v>45</v>
      </c>
      <c r="O259" s="85"/>
      <c r="P259" s="222">
        <f>O259*H259</f>
        <v>0</v>
      </c>
      <c r="Q259" s="222">
        <v>0.00018000000000000001</v>
      </c>
      <c r="R259" s="222">
        <f>Q259*H259</f>
        <v>0.0032400000000000003</v>
      </c>
      <c r="S259" s="222">
        <v>0</v>
      </c>
      <c r="T259" s="223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24" t="s">
        <v>191</v>
      </c>
      <c r="AT259" s="224" t="s">
        <v>136</v>
      </c>
      <c r="AU259" s="224" t="s">
        <v>83</v>
      </c>
      <c r="AY259" s="18" t="s">
        <v>133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8" t="s">
        <v>81</v>
      </c>
      <c r="BK259" s="225">
        <f>ROUND(I259*H259,2)</f>
        <v>0</v>
      </c>
      <c r="BL259" s="18" t="s">
        <v>191</v>
      </c>
      <c r="BM259" s="224" t="s">
        <v>587</v>
      </c>
    </row>
    <row r="260" s="2" customFormat="1">
      <c r="A260" s="39"/>
      <c r="B260" s="40"/>
      <c r="C260" s="41"/>
      <c r="D260" s="226" t="s">
        <v>143</v>
      </c>
      <c r="E260" s="41"/>
      <c r="F260" s="227" t="s">
        <v>588</v>
      </c>
      <c r="G260" s="41"/>
      <c r="H260" s="41"/>
      <c r="I260" s="228"/>
      <c r="J260" s="41"/>
      <c r="K260" s="41"/>
      <c r="L260" s="45"/>
      <c r="M260" s="229"/>
      <c r="N260" s="230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143</v>
      </c>
      <c r="AU260" s="18" t="s">
        <v>83</v>
      </c>
    </row>
    <row r="261" s="13" customFormat="1">
      <c r="A261" s="13"/>
      <c r="B261" s="231"/>
      <c r="C261" s="232"/>
      <c r="D261" s="233" t="s">
        <v>145</v>
      </c>
      <c r="E261" s="234" t="s">
        <v>19</v>
      </c>
      <c r="F261" s="235" t="s">
        <v>589</v>
      </c>
      <c r="G261" s="232"/>
      <c r="H261" s="236">
        <v>18</v>
      </c>
      <c r="I261" s="237"/>
      <c r="J261" s="232"/>
      <c r="K261" s="232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145</v>
      </c>
      <c r="AU261" s="242" t="s">
        <v>83</v>
      </c>
      <c r="AV261" s="13" t="s">
        <v>83</v>
      </c>
      <c r="AW261" s="13" t="s">
        <v>35</v>
      </c>
      <c r="AX261" s="13" t="s">
        <v>81</v>
      </c>
      <c r="AY261" s="242" t="s">
        <v>133</v>
      </c>
    </row>
    <row r="262" s="2" customFormat="1" ht="16.5" customHeight="1">
      <c r="A262" s="39"/>
      <c r="B262" s="40"/>
      <c r="C262" s="258" t="s">
        <v>590</v>
      </c>
      <c r="D262" s="258" t="s">
        <v>349</v>
      </c>
      <c r="E262" s="259" t="s">
        <v>580</v>
      </c>
      <c r="F262" s="260" t="s">
        <v>581</v>
      </c>
      <c r="G262" s="261" t="s">
        <v>247</v>
      </c>
      <c r="H262" s="262">
        <v>18.899999999999999</v>
      </c>
      <c r="I262" s="263"/>
      <c r="J262" s="264">
        <f>ROUND(I262*H262,2)</f>
        <v>0</v>
      </c>
      <c r="K262" s="260" t="s">
        <v>140</v>
      </c>
      <c r="L262" s="265"/>
      <c r="M262" s="266" t="s">
        <v>19</v>
      </c>
      <c r="N262" s="267" t="s">
        <v>45</v>
      </c>
      <c r="O262" s="85"/>
      <c r="P262" s="222">
        <f>O262*H262</f>
        <v>0</v>
      </c>
      <c r="Q262" s="222">
        <v>0.00012</v>
      </c>
      <c r="R262" s="222">
        <f>Q262*H262</f>
        <v>0.0022680000000000001</v>
      </c>
      <c r="S262" s="222">
        <v>0</v>
      </c>
      <c r="T262" s="223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4" t="s">
        <v>352</v>
      </c>
      <c r="AT262" s="224" t="s">
        <v>349</v>
      </c>
      <c r="AU262" s="224" t="s">
        <v>83</v>
      </c>
      <c r="AY262" s="18" t="s">
        <v>133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8" t="s">
        <v>81</v>
      </c>
      <c r="BK262" s="225">
        <f>ROUND(I262*H262,2)</f>
        <v>0</v>
      </c>
      <c r="BL262" s="18" t="s">
        <v>191</v>
      </c>
      <c r="BM262" s="224" t="s">
        <v>591</v>
      </c>
    </row>
    <row r="263" s="13" customFormat="1">
      <c r="A263" s="13"/>
      <c r="B263" s="231"/>
      <c r="C263" s="232"/>
      <c r="D263" s="233" t="s">
        <v>145</v>
      </c>
      <c r="E263" s="234" t="s">
        <v>19</v>
      </c>
      <c r="F263" s="235" t="s">
        <v>589</v>
      </c>
      <c r="G263" s="232"/>
      <c r="H263" s="236">
        <v>18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145</v>
      </c>
      <c r="AU263" s="242" t="s">
        <v>83</v>
      </c>
      <c r="AV263" s="13" t="s">
        <v>83</v>
      </c>
      <c r="AW263" s="13" t="s">
        <v>35</v>
      </c>
      <c r="AX263" s="13" t="s">
        <v>81</v>
      </c>
      <c r="AY263" s="242" t="s">
        <v>133</v>
      </c>
    </row>
    <row r="264" s="13" customFormat="1">
      <c r="A264" s="13"/>
      <c r="B264" s="231"/>
      <c r="C264" s="232"/>
      <c r="D264" s="233" t="s">
        <v>145</v>
      </c>
      <c r="E264" s="232"/>
      <c r="F264" s="235" t="s">
        <v>592</v>
      </c>
      <c r="G264" s="232"/>
      <c r="H264" s="236">
        <v>18.899999999999999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145</v>
      </c>
      <c r="AU264" s="242" t="s">
        <v>83</v>
      </c>
      <c r="AV264" s="13" t="s">
        <v>83</v>
      </c>
      <c r="AW264" s="13" t="s">
        <v>4</v>
      </c>
      <c r="AX264" s="13" t="s">
        <v>81</v>
      </c>
      <c r="AY264" s="242" t="s">
        <v>133</v>
      </c>
    </row>
    <row r="265" s="2" customFormat="1" ht="24.15" customHeight="1">
      <c r="A265" s="39"/>
      <c r="B265" s="40"/>
      <c r="C265" s="213" t="s">
        <v>593</v>
      </c>
      <c r="D265" s="213" t="s">
        <v>136</v>
      </c>
      <c r="E265" s="214" t="s">
        <v>594</v>
      </c>
      <c r="F265" s="215" t="s">
        <v>595</v>
      </c>
      <c r="G265" s="216" t="s">
        <v>247</v>
      </c>
      <c r="H265" s="217">
        <v>20</v>
      </c>
      <c r="I265" s="218"/>
      <c r="J265" s="219">
        <f>ROUND(I265*H265,2)</f>
        <v>0</v>
      </c>
      <c r="K265" s="215" t="s">
        <v>140</v>
      </c>
      <c r="L265" s="45"/>
      <c r="M265" s="220" t="s">
        <v>19</v>
      </c>
      <c r="N265" s="221" t="s">
        <v>45</v>
      </c>
      <c r="O265" s="85"/>
      <c r="P265" s="222">
        <f>O265*H265</f>
        <v>0</v>
      </c>
      <c r="Q265" s="222">
        <v>9.0000000000000006E-05</v>
      </c>
      <c r="R265" s="222">
        <f>Q265*H265</f>
        <v>0.0018000000000000002</v>
      </c>
      <c r="S265" s="222">
        <v>0</v>
      </c>
      <c r="T265" s="223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4" t="s">
        <v>191</v>
      </c>
      <c r="AT265" s="224" t="s">
        <v>136</v>
      </c>
      <c r="AU265" s="224" t="s">
        <v>83</v>
      </c>
      <c r="AY265" s="18" t="s">
        <v>133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8" t="s">
        <v>81</v>
      </c>
      <c r="BK265" s="225">
        <f>ROUND(I265*H265,2)</f>
        <v>0</v>
      </c>
      <c r="BL265" s="18" t="s">
        <v>191</v>
      </c>
      <c r="BM265" s="224" t="s">
        <v>596</v>
      </c>
    </row>
    <row r="266" s="2" customFormat="1">
      <c r="A266" s="39"/>
      <c r="B266" s="40"/>
      <c r="C266" s="41"/>
      <c r="D266" s="226" t="s">
        <v>143</v>
      </c>
      <c r="E266" s="41"/>
      <c r="F266" s="227" t="s">
        <v>597</v>
      </c>
      <c r="G266" s="41"/>
      <c r="H266" s="41"/>
      <c r="I266" s="228"/>
      <c r="J266" s="41"/>
      <c r="K266" s="41"/>
      <c r="L266" s="45"/>
      <c r="M266" s="229"/>
      <c r="N266" s="230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143</v>
      </c>
      <c r="AU266" s="18" t="s">
        <v>83</v>
      </c>
    </row>
    <row r="267" s="13" customFormat="1">
      <c r="A267" s="13"/>
      <c r="B267" s="231"/>
      <c r="C267" s="232"/>
      <c r="D267" s="233" t="s">
        <v>145</v>
      </c>
      <c r="E267" s="234" t="s">
        <v>19</v>
      </c>
      <c r="F267" s="235" t="s">
        <v>598</v>
      </c>
      <c r="G267" s="232"/>
      <c r="H267" s="236">
        <v>20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145</v>
      </c>
      <c r="AU267" s="242" t="s">
        <v>83</v>
      </c>
      <c r="AV267" s="13" t="s">
        <v>83</v>
      </c>
      <c r="AW267" s="13" t="s">
        <v>35</v>
      </c>
      <c r="AX267" s="13" t="s">
        <v>81</v>
      </c>
      <c r="AY267" s="242" t="s">
        <v>133</v>
      </c>
    </row>
    <row r="268" s="2" customFormat="1" ht="24.15" customHeight="1">
      <c r="A268" s="39"/>
      <c r="B268" s="40"/>
      <c r="C268" s="213" t="s">
        <v>599</v>
      </c>
      <c r="D268" s="213" t="s">
        <v>136</v>
      </c>
      <c r="E268" s="214" t="s">
        <v>600</v>
      </c>
      <c r="F268" s="215" t="s">
        <v>601</v>
      </c>
      <c r="G268" s="216" t="s">
        <v>139</v>
      </c>
      <c r="H268" s="217">
        <v>36</v>
      </c>
      <c r="I268" s="218"/>
      <c r="J268" s="219">
        <f>ROUND(I268*H268,2)</f>
        <v>0</v>
      </c>
      <c r="K268" s="215" t="s">
        <v>140</v>
      </c>
      <c r="L268" s="45"/>
      <c r="M268" s="220" t="s">
        <v>19</v>
      </c>
      <c r="N268" s="221" t="s">
        <v>45</v>
      </c>
      <c r="O268" s="85"/>
      <c r="P268" s="222">
        <f>O268*H268</f>
        <v>0</v>
      </c>
      <c r="Q268" s="222">
        <v>4.5000000000000003E-05</v>
      </c>
      <c r="R268" s="222">
        <f>Q268*H268</f>
        <v>0.0016200000000000001</v>
      </c>
      <c r="S268" s="222">
        <v>0</v>
      </c>
      <c r="T268" s="22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191</v>
      </c>
      <c r="AT268" s="224" t="s">
        <v>136</v>
      </c>
      <c r="AU268" s="224" t="s">
        <v>83</v>
      </c>
      <c r="AY268" s="18" t="s">
        <v>133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81</v>
      </c>
      <c r="BK268" s="225">
        <f>ROUND(I268*H268,2)</f>
        <v>0</v>
      </c>
      <c r="BL268" s="18" t="s">
        <v>191</v>
      </c>
      <c r="BM268" s="224" t="s">
        <v>602</v>
      </c>
    </row>
    <row r="269" s="2" customFormat="1">
      <c r="A269" s="39"/>
      <c r="B269" s="40"/>
      <c r="C269" s="41"/>
      <c r="D269" s="226" t="s">
        <v>143</v>
      </c>
      <c r="E269" s="41"/>
      <c r="F269" s="227" t="s">
        <v>603</v>
      </c>
      <c r="G269" s="41"/>
      <c r="H269" s="41"/>
      <c r="I269" s="228"/>
      <c r="J269" s="41"/>
      <c r="K269" s="41"/>
      <c r="L269" s="45"/>
      <c r="M269" s="229"/>
      <c r="N269" s="230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143</v>
      </c>
      <c r="AU269" s="18" t="s">
        <v>83</v>
      </c>
    </row>
    <row r="270" s="13" customFormat="1">
      <c r="A270" s="13"/>
      <c r="B270" s="231"/>
      <c r="C270" s="232"/>
      <c r="D270" s="233" t="s">
        <v>145</v>
      </c>
      <c r="E270" s="234" t="s">
        <v>19</v>
      </c>
      <c r="F270" s="235" t="s">
        <v>266</v>
      </c>
      <c r="G270" s="232"/>
      <c r="H270" s="236">
        <v>36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145</v>
      </c>
      <c r="AU270" s="242" t="s">
        <v>83</v>
      </c>
      <c r="AV270" s="13" t="s">
        <v>83</v>
      </c>
      <c r="AW270" s="13" t="s">
        <v>35</v>
      </c>
      <c r="AX270" s="13" t="s">
        <v>81</v>
      </c>
      <c r="AY270" s="242" t="s">
        <v>133</v>
      </c>
    </row>
    <row r="271" s="2" customFormat="1" ht="49.05" customHeight="1">
      <c r="A271" s="39"/>
      <c r="B271" s="40"/>
      <c r="C271" s="213" t="s">
        <v>604</v>
      </c>
      <c r="D271" s="213" t="s">
        <v>136</v>
      </c>
      <c r="E271" s="214" t="s">
        <v>605</v>
      </c>
      <c r="F271" s="215" t="s">
        <v>606</v>
      </c>
      <c r="G271" s="216" t="s">
        <v>164</v>
      </c>
      <c r="H271" s="217">
        <v>1.125</v>
      </c>
      <c r="I271" s="218"/>
      <c r="J271" s="219">
        <f>ROUND(I271*H271,2)</f>
        <v>0</v>
      </c>
      <c r="K271" s="215" t="s">
        <v>140</v>
      </c>
      <c r="L271" s="45"/>
      <c r="M271" s="220" t="s">
        <v>19</v>
      </c>
      <c r="N271" s="221" t="s">
        <v>45</v>
      </c>
      <c r="O271" s="85"/>
      <c r="P271" s="222">
        <f>O271*H271</f>
        <v>0</v>
      </c>
      <c r="Q271" s="222">
        <v>0</v>
      </c>
      <c r="R271" s="222">
        <f>Q271*H271</f>
        <v>0</v>
      </c>
      <c r="S271" s="222">
        <v>0</v>
      </c>
      <c r="T271" s="22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4" t="s">
        <v>191</v>
      </c>
      <c r="AT271" s="224" t="s">
        <v>136</v>
      </c>
      <c r="AU271" s="224" t="s">
        <v>83</v>
      </c>
      <c r="AY271" s="18" t="s">
        <v>133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8" t="s">
        <v>81</v>
      </c>
      <c r="BK271" s="225">
        <f>ROUND(I271*H271,2)</f>
        <v>0</v>
      </c>
      <c r="BL271" s="18" t="s">
        <v>191</v>
      </c>
      <c r="BM271" s="224" t="s">
        <v>607</v>
      </c>
    </row>
    <row r="272" s="2" customFormat="1">
      <c r="A272" s="39"/>
      <c r="B272" s="40"/>
      <c r="C272" s="41"/>
      <c r="D272" s="226" t="s">
        <v>143</v>
      </c>
      <c r="E272" s="41"/>
      <c r="F272" s="227" t="s">
        <v>608</v>
      </c>
      <c r="G272" s="41"/>
      <c r="H272" s="41"/>
      <c r="I272" s="228"/>
      <c r="J272" s="41"/>
      <c r="K272" s="41"/>
      <c r="L272" s="45"/>
      <c r="M272" s="229"/>
      <c r="N272" s="230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143</v>
      </c>
      <c r="AU272" s="18" t="s">
        <v>83</v>
      </c>
    </row>
    <row r="273" s="12" customFormat="1" ht="22.8" customHeight="1">
      <c r="A273" s="12"/>
      <c r="B273" s="197"/>
      <c r="C273" s="198"/>
      <c r="D273" s="199" t="s">
        <v>73</v>
      </c>
      <c r="E273" s="211" t="s">
        <v>609</v>
      </c>
      <c r="F273" s="211" t="s">
        <v>610</v>
      </c>
      <c r="G273" s="198"/>
      <c r="H273" s="198"/>
      <c r="I273" s="201"/>
      <c r="J273" s="212">
        <f>BK273</f>
        <v>0</v>
      </c>
      <c r="K273" s="198"/>
      <c r="L273" s="203"/>
      <c r="M273" s="204"/>
      <c r="N273" s="205"/>
      <c r="O273" s="205"/>
      <c r="P273" s="206">
        <f>SUM(P274:P299)</f>
        <v>0</v>
      </c>
      <c r="Q273" s="205"/>
      <c r="R273" s="206">
        <f>SUM(R274:R299)</f>
        <v>0.070885500000000004</v>
      </c>
      <c r="S273" s="205"/>
      <c r="T273" s="207">
        <f>SUM(T274:T299)</f>
        <v>0.017056200000000001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8" t="s">
        <v>83</v>
      </c>
      <c r="AT273" s="209" t="s">
        <v>73</v>
      </c>
      <c r="AU273" s="209" t="s">
        <v>81</v>
      </c>
      <c r="AY273" s="208" t="s">
        <v>133</v>
      </c>
      <c r="BK273" s="210">
        <f>SUM(BK274:BK299)</f>
        <v>0</v>
      </c>
    </row>
    <row r="274" s="2" customFormat="1" ht="24.15" customHeight="1">
      <c r="A274" s="39"/>
      <c r="B274" s="40"/>
      <c r="C274" s="213" t="s">
        <v>611</v>
      </c>
      <c r="D274" s="213" t="s">
        <v>136</v>
      </c>
      <c r="E274" s="214" t="s">
        <v>612</v>
      </c>
      <c r="F274" s="215" t="s">
        <v>613</v>
      </c>
      <c r="G274" s="216" t="s">
        <v>139</v>
      </c>
      <c r="H274" s="217">
        <v>55.020000000000003</v>
      </c>
      <c r="I274" s="218"/>
      <c r="J274" s="219">
        <f>ROUND(I274*H274,2)</f>
        <v>0</v>
      </c>
      <c r="K274" s="215" t="s">
        <v>140</v>
      </c>
      <c r="L274" s="45"/>
      <c r="M274" s="220" t="s">
        <v>19</v>
      </c>
      <c r="N274" s="221" t="s">
        <v>45</v>
      </c>
      <c r="O274" s="85"/>
      <c r="P274" s="222">
        <f>O274*H274</f>
        <v>0</v>
      </c>
      <c r="Q274" s="222">
        <v>0</v>
      </c>
      <c r="R274" s="222">
        <f>Q274*H274</f>
        <v>0</v>
      </c>
      <c r="S274" s="222">
        <v>0</v>
      </c>
      <c r="T274" s="223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4" t="s">
        <v>191</v>
      </c>
      <c r="AT274" s="224" t="s">
        <v>136</v>
      </c>
      <c r="AU274" s="224" t="s">
        <v>83</v>
      </c>
      <c r="AY274" s="18" t="s">
        <v>133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8" t="s">
        <v>81</v>
      </c>
      <c r="BK274" s="225">
        <f>ROUND(I274*H274,2)</f>
        <v>0</v>
      </c>
      <c r="BL274" s="18" t="s">
        <v>191</v>
      </c>
      <c r="BM274" s="224" t="s">
        <v>614</v>
      </c>
    </row>
    <row r="275" s="2" customFormat="1">
      <c r="A275" s="39"/>
      <c r="B275" s="40"/>
      <c r="C275" s="41"/>
      <c r="D275" s="226" t="s">
        <v>143</v>
      </c>
      <c r="E275" s="41"/>
      <c r="F275" s="227" t="s">
        <v>615</v>
      </c>
      <c r="G275" s="41"/>
      <c r="H275" s="41"/>
      <c r="I275" s="228"/>
      <c r="J275" s="41"/>
      <c r="K275" s="41"/>
      <c r="L275" s="45"/>
      <c r="M275" s="229"/>
      <c r="N275" s="230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143</v>
      </c>
      <c r="AU275" s="18" t="s">
        <v>83</v>
      </c>
    </row>
    <row r="276" s="13" customFormat="1">
      <c r="A276" s="13"/>
      <c r="B276" s="231"/>
      <c r="C276" s="232"/>
      <c r="D276" s="233" t="s">
        <v>145</v>
      </c>
      <c r="E276" s="234" t="s">
        <v>19</v>
      </c>
      <c r="F276" s="235" t="s">
        <v>616</v>
      </c>
      <c r="G276" s="232"/>
      <c r="H276" s="236">
        <v>54.060000000000002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145</v>
      </c>
      <c r="AU276" s="242" t="s">
        <v>83</v>
      </c>
      <c r="AV276" s="13" t="s">
        <v>83</v>
      </c>
      <c r="AW276" s="13" t="s">
        <v>35</v>
      </c>
      <c r="AX276" s="13" t="s">
        <v>74</v>
      </c>
      <c r="AY276" s="242" t="s">
        <v>133</v>
      </c>
    </row>
    <row r="277" s="13" customFormat="1">
      <c r="A277" s="13"/>
      <c r="B277" s="231"/>
      <c r="C277" s="232"/>
      <c r="D277" s="233" t="s">
        <v>145</v>
      </c>
      <c r="E277" s="234" t="s">
        <v>19</v>
      </c>
      <c r="F277" s="235" t="s">
        <v>617</v>
      </c>
      <c r="G277" s="232"/>
      <c r="H277" s="236">
        <v>36.960000000000001</v>
      </c>
      <c r="I277" s="237"/>
      <c r="J277" s="232"/>
      <c r="K277" s="232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145</v>
      </c>
      <c r="AU277" s="242" t="s">
        <v>83</v>
      </c>
      <c r="AV277" s="13" t="s">
        <v>83</v>
      </c>
      <c r="AW277" s="13" t="s">
        <v>35</v>
      </c>
      <c r="AX277" s="13" t="s">
        <v>74</v>
      </c>
      <c r="AY277" s="242" t="s">
        <v>133</v>
      </c>
    </row>
    <row r="278" s="13" customFormat="1">
      <c r="A278" s="13"/>
      <c r="B278" s="231"/>
      <c r="C278" s="232"/>
      <c r="D278" s="233" t="s">
        <v>145</v>
      </c>
      <c r="E278" s="234" t="s">
        <v>19</v>
      </c>
      <c r="F278" s="235" t="s">
        <v>296</v>
      </c>
      <c r="G278" s="232"/>
      <c r="H278" s="236">
        <v>-36</v>
      </c>
      <c r="I278" s="237"/>
      <c r="J278" s="232"/>
      <c r="K278" s="232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145</v>
      </c>
      <c r="AU278" s="242" t="s">
        <v>83</v>
      </c>
      <c r="AV278" s="13" t="s">
        <v>83</v>
      </c>
      <c r="AW278" s="13" t="s">
        <v>35</v>
      </c>
      <c r="AX278" s="13" t="s">
        <v>74</v>
      </c>
      <c r="AY278" s="242" t="s">
        <v>133</v>
      </c>
    </row>
    <row r="279" s="14" customFormat="1">
      <c r="A279" s="14"/>
      <c r="B279" s="243"/>
      <c r="C279" s="244"/>
      <c r="D279" s="233" t="s">
        <v>145</v>
      </c>
      <c r="E279" s="245" t="s">
        <v>19</v>
      </c>
      <c r="F279" s="246" t="s">
        <v>159</v>
      </c>
      <c r="G279" s="244"/>
      <c r="H279" s="247">
        <v>55.020000000000003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145</v>
      </c>
      <c r="AU279" s="253" t="s">
        <v>83</v>
      </c>
      <c r="AV279" s="14" t="s">
        <v>141</v>
      </c>
      <c r="AW279" s="14" t="s">
        <v>35</v>
      </c>
      <c r="AX279" s="14" t="s">
        <v>81</v>
      </c>
      <c r="AY279" s="253" t="s">
        <v>133</v>
      </c>
    </row>
    <row r="280" s="2" customFormat="1" ht="16.5" customHeight="1">
      <c r="A280" s="39"/>
      <c r="B280" s="40"/>
      <c r="C280" s="213" t="s">
        <v>618</v>
      </c>
      <c r="D280" s="213" t="s">
        <v>136</v>
      </c>
      <c r="E280" s="214" t="s">
        <v>619</v>
      </c>
      <c r="F280" s="215" t="s">
        <v>620</v>
      </c>
      <c r="G280" s="216" t="s">
        <v>139</v>
      </c>
      <c r="H280" s="217">
        <v>55.020000000000003</v>
      </c>
      <c r="I280" s="218"/>
      <c r="J280" s="219">
        <f>ROUND(I280*H280,2)</f>
        <v>0</v>
      </c>
      <c r="K280" s="215" t="s">
        <v>140</v>
      </c>
      <c r="L280" s="45"/>
      <c r="M280" s="220" t="s">
        <v>19</v>
      </c>
      <c r="N280" s="221" t="s">
        <v>45</v>
      </c>
      <c r="O280" s="85"/>
      <c r="P280" s="222">
        <f>O280*H280</f>
        <v>0</v>
      </c>
      <c r="Q280" s="222">
        <v>0.001</v>
      </c>
      <c r="R280" s="222">
        <f>Q280*H280</f>
        <v>0.055020000000000006</v>
      </c>
      <c r="S280" s="222">
        <v>0.00031</v>
      </c>
      <c r="T280" s="223">
        <f>S280*H280</f>
        <v>0.017056200000000001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4" t="s">
        <v>191</v>
      </c>
      <c r="AT280" s="224" t="s">
        <v>136</v>
      </c>
      <c r="AU280" s="224" t="s">
        <v>83</v>
      </c>
      <c r="AY280" s="18" t="s">
        <v>133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8" t="s">
        <v>81</v>
      </c>
      <c r="BK280" s="225">
        <f>ROUND(I280*H280,2)</f>
        <v>0</v>
      </c>
      <c r="BL280" s="18" t="s">
        <v>191</v>
      </c>
      <c r="BM280" s="224" t="s">
        <v>621</v>
      </c>
    </row>
    <row r="281" s="2" customFormat="1">
      <c r="A281" s="39"/>
      <c r="B281" s="40"/>
      <c r="C281" s="41"/>
      <c r="D281" s="226" t="s">
        <v>143</v>
      </c>
      <c r="E281" s="41"/>
      <c r="F281" s="227" t="s">
        <v>622</v>
      </c>
      <c r="G281" s="41"/>
      <c r="H281" s="41"/>
      <c r="I281" s="228"/>
      <c r="J281" s="41"/>
      <c r="K281" s="41"/>
      <c r="L281" s="45"/>
      <c r="M281" s="229"/>
      <c r="N281" s="230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143</v>
      </c>
      <c r="AU281" s="18" t="s">
        <v>83</v>
      </c>
    </row>
    <row r="282" s="13" customFormat="1">
      <c r="A282" s="13"/>
      <c r="B282" s="231"/>
      <c r="C282" s="232"/>
      <c r="D282" s="233" t="s">
        <v>145</v>
      </c>
      <c r="E282" s="234" t="s">
        <v>19</v>
      </c>
      <c r="F282" s="235" t="s">
        <v>616</v>
      </c>
      <c r="G282" s="232"/>
      <c r="H282" s="236">
        <v>54.060000000000002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145</v>
      </c>
      <c r="AU282" s="242" t="s">
        <v>83</v>
      </c>
      <c r="AV282" s="13" t="s">
        <v>83</v>
      </c>
      <c r="AW282" s="13" t="s">
        <v>35</v>
      </c>
      <c r="AX282" s="13" t="s">
        <v>74</v>
      </c>
      <c r="AY282" s="242" t="s">
        <v>133</v>
      </c>
    </row>
    <row r="283" s="13" customFormat="1">
      <c r="A283" s="13"/>
      <c r="B283" s="231"/>
      <c r="C283" s="232"/>
      <c r="D283" s="233" t="s">
        <v>145</v>
      </c>
      <c r="E283" s="234" t="s">
        <v>19</v>
      </c>
      <c r="F283" s="235" t="s">
        <v>617</v>
      </c>
      <c r="G283" s="232"/>
      <c r="H283" s="236">
        <v>36.960000000000001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145</v>
      </c>
      <c r="AU283" s="242" t="s">
        <v>83</v>
      </c>
      <c r="AV283" s="13" t="s">
        <v>83</v>
      </c>
      <c r="AW283" s="13" t="s">
        <v>35</v>
      </c>
      <c r="AX283" s="13" t="s">
        <v>74</v>
      </c>
      <c r="AY283" s="242" t="s">
        <v>133</v>
      </c>
    </row>
    <row r="284" s="13" customFormat="1">
      <c r="A284" s="13"/>
      <c r="B284" s="231"/>
      <c r="C284" s="232"/>
      <c r="D284" s="233" t="s">
        <v>145</v>
      </c>
      <c r="E284" s="234" t="s">
        <v>19</v>
      </c>
      <c r="F284" s="235" t="s">
        <v>296</v>
      </c>
      <c r="G284" s="232"/>
      <c r="H284" s="236">
        <v>-36</v>
      </c>
      <c r="I284" s="237"/>
      <c r="J284" s="232"/>
      <c r="K284" s="232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145</v>
      </c>
      <c r="AU284" s="242" t="s">
        <v>83</v>
      </c>
      <c r="AV284" s="13" t="s">
        <v>83</v>
      </c>
      <c r="AW284" s="13" t="s">
        <v>35</v>
      </c>
      <c r="AX284" s="13" t="s">
        <v>74</v>
      </c>
      <c r="AY284" s="242" t="s">
        <v>133</v>
      </c>
    </row>
    <row r="285" s="14" customFormat="1">
      <c r="A285" s="14"/>
      <c r="B285" s="243"/>
      <c r="C285" s="244"/>
      <c r="D285" s="233" t="s">
        <v>145</v>
      </c>
      <c r="E285" s="245" t="s">
        <v>19</v>
      </c>
      <c r="F285" s="246" t="s">
        <v>159</v>
      </c>
      <c r="G285" s="244"/>
      <c r="H285" s="247">
        <v>55.020000000000003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145</v>
      </c>
      <c r="AU285" s="253" t="s">
        <v>83</v>
      </c>
      <c r="AV285" s="14" t="s">
        <v>141</v>
      </c>
      <c r="AW285" s="14" t="s">
        <v>35</v>
      </c>
      <c r="AX285" s="14" t="s">
        <v>81</v>
      </c>
      <c r="AY285" s="253" t="s">
        <v>133</v>
      </c>
    </row>
    <row r="286" s="2" customFormat="1" ht="24.15" customHeight="1">
      <c r="A286" s="39"/>
      <c r="B286" s="40"/>
      <c r="C286" s="213" t="s">
        <v>623</v>
      </c>
      <c r="D286" s="213" t="s">
        <v>136</v>
      </c>
      <c r="E286" s="214" t="s">
        <v>624</v>
      </c>
      <c r="F286" s="215" t="s">
        <v>625</v>
      </c>
      <c r="G286" s="216" t="s">
        <v>139</v>
      </c>
      <c r="H286" s="217">
        <v>55.020000000000003</v>
      </c>
      <c r="I286" s="218"/>
      <c r="J286" s="219">
        <f>ROUND(I286*H286,2)</f>
        <v>0</v>
      </c>
      <c r="K286" s="215" t="s">
        <v>140</v>
      </c>
      <c r="L286" s="45"/>
      <c r="M286" s="220" t="s">
        <v>19</v>
      </c>
      <c r="N286" s="221" t="s">
        <v>45</v>
      </c>
      <c r="O286" s="85"/>
      <c r="P286" s="222">
        <f>O286*H286</f>
        <v>0</v>
      </c>
      <c r="Q286" s="222">
        <v>0</v>
      </c>
      <c r="R286" s="222">
        <f>Q286*H286</f>
        <v>0</v>
      </c>
      <c r="S286" s="222">
        <v>0</v>
      </c>
      <c r="T286" s="223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4" t="s">
        <v>191</v>
      </c>
      <c r="AT286" s="224" t="s">
        <v>136</v>
      </c>
      <c r="AU286" s="224" t="s">
        <v>83</v>
      </c>
      <c r="AY286" s="18" t="s">
        <v>133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8" t="s">
        <v>81</v>
      </c>
      <c r="BK286" s="225">
        <f>ROUND(I286*H286,2)</f>
        <v>0</v>
      </c>
      <c r="BL286" s="18" t="s">
        <v>191</v>
      </c>
      <c r="BM286" s="224" t="s">
        <v>626</v>
      </c>
    </row>
    <row r="287" s="2" customFormat="1">
      <c r="A287" s="39"/>
      <c r="B287" s="40"/>
      <c r="C287" s="41"/>
      <c r="D287" s="226" t="s">
        <v>143</v>
      </c>
      <c r="E287" s="41"/>
      <c r="F287" s="227" t="s">
        <v>627</v>
      </c>
      <c r="G287" s="41"/>
      <c r="H287" s="41"/>
      <c r="I287" s="228"/>
      <c r="J287" s="41"/>
      <c r="K287" s="41"/>
      <c r="L287" s="45"/>
      <c r="M287" s="229"/>
      <c r="N287" s="230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143</v>
      </c>
      <c r="AU287" s="18" t="s">
        <v>83</v>
      </c>
    </row>
    <row r="288" s="13" customFormat="1">
      <c r="A288" s="13"/>
      <c r="B288" s="231"/>
      <c r="C288" s="232"/>
      <c r="D288" s="233" t="s">
        <v>145</v>
      </c>
      <c r="E288" s="234" t="s">
        <v>19</v>
      </c>
      <c r="F288" s="235" t="s">
        <v>616</v>
      </c>
      <c r="G288" s="232"/>
      <c r="H288" s="236">
        <v>54.060000000000002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145</v>
      </c>
      <c r="AU288" s="242" t="s">
        <v>83</v>
      </c>
      <c r="AV288" s="13" t="s">
        <v>83</v>
      </c>
      <c r="AW288" s="13" t="s">
        <v>35</v>
      </c>
      <c r="AX288" s="13" t="s">
        <v>74</v>
      </c>
      <c r="AY288" s="242" t="s">
        <v>133</v>
      </c>
    </row>
    <row r="289" s="13" customFormat="1">
      <c r="A289" s="13"/>
      <c r="B289" s="231"/>
      <c r="C289" s="232"/>
      <c r="D289" s="233" t="s">
        <v>145</v>
      </c>
      <c r="E289" s="234" t="s">
        <v>19</v>
      </c>
      <c r="F289" s="235" t="s">
        <v>617</v>
      </c>
      <c r="G289" s="232"/>
      <c r="H289" s="236">
        <v>36.960000000000001</v>
      </c>
      <c r="I289" s="237"/>
      <c r="J289" s="232"/>
      <c r="K289" s="232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145</v>
      </c>
      <c r="AU289" s="242" t="s">
        <v>83</v>
      </c>
      <c r="AV289" s="13" t="s">
        <v>83</v>
      </c>
      <c r="AW289" s="13" t="s">
        <v>35</v>
      </c>
      <c r="AX289" s="13" t="s">
        <v>74</v>
      </c>
      <c r="AY289" s="242" t="s">
        <v>133</v>
      </c>
    </row>
    <row r="290" s="13" customFormat="1">
      <c r="A290" s="13"/>
      <c r="B290" s="231"/>
      <c r="C290" s="232"/>
      <c r="D290" s="233" t="s">
        <v>145</v>
      </c>
      <c r="E290" s="234" t="s">
        <v>19</v>
      </c>
      <c r="F290" s="235" t="s">
        <v>296</v>
      </c>
      <c r="G290" s="232"/>
      <c r="H290" s="236">
        <v>-36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145</v>
      </c>
      <c r="AU290" s="242" t="s">
        <v>83</v>
      </c>
      <c r="AV290" s="13" t="s">
        <v>83</v>
      </c>
      <c r="AW290" s="13" t="s">
        <v>35</v>
      </c>
      <c r="AX290" s="13" t="s">
        <v>74</v>
      </c>
      <c r="AY290" s="242" t="s">
        <v>133</v>
      </c>
    </row>
    <row r="291" s="14" customFormat="1">
      <c r="A291" s="14"/>
      <c r="B291" s="243"/>
      <c r="C291" s="244"/>
      <c r="D291" s="233" t="s">
        <v>145</v>
      </c>
      <c r="E291" s="245" t="s">
        <v>19</v>
      </c>
      <c r="F291" s="246" t="s">
        <v>159</v>
      </c>
      <c r="G291" s="244"/>
      <c r="H291" s="247">
        <v>55.020000000000003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145</v>
      </c>
      <c r="AU291" s="253" t="s">
        <v>83</v>
      </c>
      <c r="AV291" s="14" t="s">
        <v>141</v>
      </c>
      <c r="AW291" s="14" t="s">
        <v>35</v>
      </c>
      <c r="AX291" s="14" t="s">
        <v>81</v>
      </c>
      <c r="AY291" s="253" t="s">
        <v>133</v>
      </c>
    </row>
    <row r="292" s="2" customFormat="1" ht="37.8" customHeight="1">
      <c r="A292" s="39"/>
      <c r="B292" s="40"/>
      <c r="C292" s="213" t="s">
        <v>628</v>
      </c>
      <c r="D292" s="213" t="s">
        <v>136</v>
      </c>
      <c r="E292" s="214" t="s">
        <v>629</v>
      </c>
      <c r="F292" s="215" t="s">
        <v>630</v>
      </c>
      <c r="G292" s="216" t="s">
        <v>139</v>
      </c>
      <c r="H292" s="217">
        <v>18.059999999999999</v>
      </c>
      <c r="I292" s="218"/>
      <c r="J292" s="219">
        <f>ROUND(I292*H292,2)</f>
        <v>0</v>
      </c>
      <c r="K292" s="215" t="s">
        <v>140</v>
      </c>
      <c r="L292" s="45"/>
      <c r="M292" s="220" t="s">
        <v>19</v>
      </c>
      <c r="N292" s="221" t="s">
        <v>45</v>
      </c>
      <c r="O292" s="85"/>
      <c r="P292" s="222">
        <f>O292*H292</f>
        <v>0</v>
      </c>
      <c r="Q292" s="222">
        <v>0.00028499999999999999</v>
      </c>
      <c r="R292" s="222">
        <f>Q292*H292</f>
        <v>0.0051470999999999991</v>
      </c>
      <c r="S292" s="222">
        <v>0</v>
      </c>
      <c r="T292" s="223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24" t="s">
        <v>191</v>
      </c>
      <c r="AT292" s="224" t="s">
        <v>136</v>
      </c>
      <c r="AU292" s="224" t="s">
        <v>83</v>
      </c>
      <c r="AY292" s="18" t="s">
        <v>133</v>
      </c>
      <c r="BE292" s="225">
        <f>IF(N292="základní",J292,0)</f>
        <v>0</v>
      </c>
      <c r="BF292" s="225">
        <f>IF(N292="snížená",J292,0)</f>
        <v>0</v>
      </c>
      <c r="BG292" s="225">
        <f>IF(N292="zákl. přenesená",J292,0)</f>
        <v>0</v>
      </c>
      <c r="BH292" s="225">
        <f>IF(N292="sníž. přenesená",J292,0)</f>
        <v>0</v>
      </c>
      <c r="BI292" s="225">
        <f>IF(N292="nulová",J292,0)</f>
        <v>0</v>
      </c>
      <c r="BJ292" s="18" t="s">
        <v>81</v>
      </c>
      <c r="BK292" s="225">
        <f>ROUND(I292*H292,2)</f>
        <v>0</v>
      </c>
      <c r="BL292" s="18" t="s">
        <v>191</v>
      </c>
      <c r="BM292" s="224" t="s">
        <v>631</v>
      </c>
    </row>
    <row r="293" s="2" customFormat="1">
      <c r="A293" s="39"/>
      <c r="B293" s="40"/>
      <c r="C293" s="41"/>
      <c r="D293" s="226" t="s">
        <v>143</v>
      </c>
      <c r="E293" s="41"/>
      <c r="F293" s="227" t="s">
        <v>632</v>
      </c>
      <c r="G293" s="41"/>
      <c r="H293" s="41"/>
      <c r="I293" s="228"/>
      <c r="J293" s="41"/>
      <c r="K293" s="41"/>
      <c r="L293" s="45"/>
      <c r="M293" s="229"/>
      <c r="N293" s="230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143</v>
      </c>
      <c r="AU293" s="18" t="s">
        <v>83</v>
      </c>
    </row>
    <row r="294" s="13" customFormat="1">
      <c r="A294" s="13"/>
      <c r="B294" s="231"/>
      <c r="C294" s="232"/>
      <c r="D294" s="233" t="s">
        <v>145</v>
      </c>
      <c r="E294" s="234" t="s">
        <v>19</v>
      </c>
      <c r="F294" s="235" t="s">
        <v>616</v>
      </c>
      <c r="G294" s="232"/>
      <c r="H294" s="236">
        <v>54.060000000000002</v>
      </c>
      <c r="I294" s="237"/>
      <c r="J294" s="232"/>
      <c r="K294" s="232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145</v>
      </c>
      <c r="AU294" s="242" t="s">
        <v>83</v>
      </c>
      <c r="AV294" s="13" t="s">
        <v>83</v>
      </c>
      <c r="AW294" s="13" t="s">
        <v>35</v>
      </c>
      <c r="AX294" s="13" t="s">
        <v>74</v>
      </c>
      <c r="AY294" s="242" t="s">
        <v>133</v>
      </c>
    </row>
    <row r="295" s="13" customFormat="1">
      <c r="A295" s="13"/>
      <c r="B295" s="231"/>
      <c r="C295" s="232"/>
      <c r="D295" s="233" t="s">
        <v>145</v>
      </c>
      <c r="E295" s="234" t="s">
        <v>19</v>
      </c>
      <c r="F295" s="235" t="s">
        <v>296</v>
      </c>
      <c r="G295" s="232"/>
      <c r="H295" s="236">
        <v>-36</v>
      </c>
      <c r="I295" s="237"/>
      <c r="J295" s="232"/>
      <c r="K295" s="232"/>
      <c r="L295" s="238"/>
      <c r="M295" s="239"/>
      <c r="N295" s="240"/>
      <c r="O295" s="240"/>
      <c r="P295" s="240"/>
      <c r="Q295" s="240"/>
      <c r="R295" s="240"/>
      <c r="S295" s="240"/>
      <c r="T295" s="24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2" t="s">
        <v>145</v>
      </c>
      <c r="AU295" s="242" t="s">
        <v>83</v>
      </c>
      <c r="AV295" s="13" t="s">
        <v>83</v>
      </c>
      <c r="AW295" s="13" t="s">
        <v>35</v>
      </c>
      <c r="AX295" s="13" t="s">
        <v>74</v>
      </c>
      <c r="AY295" s="242" t="s">
        <v>133</v>
      </c>
    </row>
    <row r="296" s="14" customFormat="1">
      <c r="A296" s="14"/>
      <c r="B296" s="243"/>
      <c r="C296" s="244"/>
      <c r="D296" s="233" t="s">
        <v>145</v>
      </c>
      <c r="E296" s="245" t="s">
        <v>19</v>
      </c>
      <c r="F296" s="246" t="s">
        <v>159</v>
      </c>
      <c r="G296" s="244"/>
      <c r="H296" s="247">
        <v>18.059999999999999</v>
      </c>
      <c r="I296" s="248"/>
      <c r="J296" s="244"/>
      <c r="K296" s="244"/>
      <c r="L296" s="249"/>
      <c r="M296" s="250"/>
      <c r="N296" s="251"/>
      <c r="O296" s="251"/>
      <c r="P296" s="251"/>
      <c r="Q296" s="251"/>
      <c r="R296" s="251"/>
      <c r="S296" s="251"/>
      <c r="T296" s="25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3" t="s">
        <v>145</v>
      </c>
      <c r="AU296" s="253" t="s">
        <v>83</v>
      </c>
      <c r="AV296" s="14" t="s">
        <v>141</v>
      </c>
      <c r="AW296" s="14" t="s">
        <v>35</v>
      </c>
      <c r="AX296" s="14" t="s">
        <v>81</v>
      </c>
      <c r="AY296" s="253" t="s">
        <v>133</v>
      </c>
    </row>
    <row r="297" s="2" customFormat="1" ht="37.8" customHeight="1">
      <c r="A297" s="39"/>
      <c r="B297" s="40"/>
      <c r="C297" s="213" t="s">
        <v>633</v>
      </c>
      <c r="D297" s="213" t="s">
        <v>136</v>
      </c>
      <c r="E297" s="214" t="s">
        <v>634</v>
      </c>
      <c r="F297" s="215" t="s">
        <v>635</v>
      </c>
      <c r="G297" s="216" t="s">
        <v>139</v>
      </c>
      <c r="H297" s="217">
        <v>36.960000000000001</v>
      </c>
      <c r="I297" s="218"/>
      <c r="J297" s="219">
        <f>ROUND(I297*H297,2)</f>
        <v>0</v>
      </c>
      <c r="K297" s="215" t="s">
        <v>140</v>
      </c>
      <c r="L297" s="45"/>
      <c r="M297" s="220" t="s">
        <v>19</v>
      </c>
      <c r="N297" s="221" t="s">
        <v>45</v>
      </c>
      <c r="O297" s="85"/>
      <c r="P297" s="222">
        <f>O297*H297</f>
        <v>0</v>
      </c>
      <c r="Q297" s="222">
        <v>0.00029</v>
      </c>
      <c r="R297" s="222">
        <f>Q297*H297</f>
        <v>0.0107184</v>
      </c>
      <c r="S297" s="222">
        <v>0</v>
      </c>
      <c r="T297" s="223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4" t="s">
        <v>191</v>
      </c>
      <c r="AT297" s="224" t="s">
        <v>136</v>
      </c>
      <c r="AU297" s="224" t="s">
        <v>83</v>
      </c>
      <c r="AY297" s="18" t="s">
        <v>133</v>
      </c>
      <c r="BE297" s="225">
        <f>IF(N297="základní",J297,0)</f>
        <v>0</v>
      </c>
      <c r="BF297" s="225">
        <f>IF(N297="snížená",J297,0)</f>
        <v>0</v>
      </c>
      <c r="BG297" s="225">
        <f>IF(N297="zákl. přenesená",J297,0)</f>
        <v>0</v>
      </c>
      <c r="BH297" s="225">
        <f>IF(N297="sníž. přenesená",J297,0)</f>
        <v>0</v>
      </c>
      <c r="BI297" s="225">
        <f>IF(N297="nulová",J297,0)</f>
        <v>0</v>
      </c>
      <c r="BJ297" s="18" t="s">
        <v>81</v>
      </c>
      <c r="BK297" s="225">
        <f>ROUND(I297*H297,2)</f>
        <v>0</v>
      </c>
      <c r="BL297" s="18" t="s">
        <v>191</v>
      </c>
      <c r="BM297" s="224" t="s">
        <v>636</v>
      </c>
    </row>
    <row r="298" s="2" customFormat="1">
      <c r="A298" s="39"/>
      <c r="B298" s="40"/>
      <c r="C298" s="41"/>
      <c r="D298" s="226" t="s">
        <v>143</v>
      </c>
      <c r="E298" s="41"/>
      <c r="F298" s="227" t="s">
        <v>637</v>
      </c>
      <c r="G298" s="41"/>
      <c r="H298" s="41"/>
      <c r="I298" s="228"/>
      <c r="J298" s="41"/>
      <c r="K298" s="41"/>
      <c r="L298" s="45"/>
      <c r="M298" s="229"/>
      <c r="N298" s="230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143</v>
      </c>
      <c r="AU298" s="18" t="s">
        <v>83</v>
      </c>
    </row>
    <row r="299" s="13" customFormat="1">
      <c r="A299" s="13"/>
      <c r="B299" s="231"/>
      <c r="C299" s="232"/>
      <c r="D299" s="233" t="s">
        <v>145</v>
      </c>
      <c r="E299" s="234" t="s">
        <v>19</v>
      </c>
      <c r="F299" s="235" t="s">
        <v>617</v>
      </c>
      <c r="G299" s="232"/>
      <c r="H299" s="236">
        <v>36.960000000000001</v>
      </c>
      <c r="I299" s="237"/>
      <c r="J299" s="232"/>
      <c r="K299" s="232"/>
      <c r="L299" s="238"/>
      <c r="M299" s="268"/>
      <c r="N299" s="269"/>
      <c r="O299" s="269"/>
      <c r="P299" s="269"/>
      <c r="Q299" s="269"/>
      <c r="R299" s="269"/>
      <c r="S299" s="269"/>
      <c r="T299" s="27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145</v>
      </c>
      <c r="AU299" s="242" t="s">
        <v>83</v>
      </c>
      <c r="AV299" s="13" t="s">
        <v>83</v>
      </c>
      <c r="AW299" s="13" t="s">
        <v>35</v>
      </c>
      <c r="AX299" s="13" t="s">
        <v>81</v>
      </c>
      <c r="AY299" s="242" t="s">
        <v>133</v>
      </c>
    </row>
    <row r="300" s="2" customFormat="1" ht="6.96" customHeight="1">
      <c r="A300" s="39"/>
      <c r="B300" s="60"/>
      <c r="C300" s="61"/>
      <c r="D300" s="61"/>
      <c r="E300" s="61"/>
      <c r="F300" s="61"/>
      <c r="G300" s="61"/>
      <c r="H300" s="61"/>
      <c r="I300" s="61"/>
      <c r="J300" s="61"/>
      <c r="K300" s="61"/>
      <c r="L300" s="45"/>
      <c r="M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</row>
  </sheetData>
  <sheetProtection sheet="1" autoFilter="0" formatColumns="0" formatRows="0" objects="1" scenarios="1" spinCount="100000" saltValue="SGjhCmg6WGbq479tUM8tvdLLOrEnS0hDUCozdHzsZg4dwHNOj0z1YOaNvRWAirjmCcobyL4+dppRlfiblbrcew==" hashValue="E0V/7LwgftCe9fQSUc1upTU9OyUIDtYmmer6zE21kDNkWegomvz/NO4CL9FPDcJjLvecBbMfVkJDcSnPc31uHg==" algorithmName="SHA-512" password="CC35"/>
  <autoFilter ref="C101:K29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5_01/340271045"/>
    <hyperlink ref="F110" r:id="rId2" display="https://podminky.urs.cz/item/CS_URS_2025_01/612142001"/>
    <hyperlink ref="F115" r:id="rId3" display="https://podminky.urs.cz/item/CS_URS_2025_01/612311131"/>
    <hyperlink ref="F122" r:id="rId4" display="https://podminky.urs.cz/item/CS_URS_2025_01/952901111"/>
    <hyperlink ref="F126" r:id="rId5" display="https://podminky.urs.cz/item/CS_URS_2025_01/997013501"/>
    <hyperlink ref="F128" r:id="rId6" display="https://podminky.urs.cz/item/CS_URS_2025_01/997013509"/>
    <hyperlink ref="F132" r:id="rId7" display="https://podminky.urs.cz/item/CS_URS_2025_01/998011001"/>
    <hyperlink ref="F136" r:id="rId8" display="https://podminky.urs.cz/item/CS_URS_2025_01/721174043"/>
    <hyperlink ref="F138" r:id="rId9" display="https://podminky.urs.cz/item/CS_URS_2025_01/721194105"/>
    <hyperlink ref="F140" r:id="rId10" display="https://podminky.urs.cz/item/CS_URS_2025_01/721290111"/>
    <hyperlink ref="F142" r:id="rId11" display="https://podminky.urs.cz/item/CS_URS_2025_01/998721121"/>
    <hyperlink ref="F145" r:id="rId12" display="https://podminky.urs.cz/item/CS_URS_2025_01/722174022"/>
    <hyperlink ref="F147" r:id="rId13" display="https://podminky.urs.cz/item/CS_URS_2025_01/722179191"/>
    <hyperlink ref="F149" r:id="rId14" display="https://podminky.urs.cz/item/CS_URS_2025_01/722181221"/>
    <hyperlink ref="F151" r:id="rId15" display="https://podminky.urs.cz/item/CS_URS_2025_01/722190401"/>
    <hyperlink ref="F153" r:id="rId16" display="https://podminky.urs.cz/item/CS_URS_2025_01/722220152"/>
    <hyperlink ref="F156" r:id="rId17" display="https://podminky.urs.cz/item/CS_URS_2025_01/722290234"/>
    <hyperlink ref="F158" r:id="rId18" display="https://podminky.urs.cz/item/CS_URS_2025_01/722290246"/>
    <hyperlink ref="F160" r:id="rId19" display="https://podminky.urs.cz/item/CS_URS_2025_01/998722121"/>
    <hyperlink ref="F164" r:id="rId20" display="https://podminky.urs.cz/item/CS_URS_2025_01/734221532"/>
    <hyperlink ref="F166" r:id="rId21" display="https://podminky.urs.cz/item/CS_URS_2025_01/998734101"/>
    <hyperlink ref="F169" r:id="rId22" display="https://podminky.urs.cz/item/CS_URS_2025_01/735151381"/>
    <hyperlink ref="F171" r:id="rId23" display="https://podminky.urs.cz/item/CS_URS_2025_01/998735101"/>
    <hyperlink ref="F176" r:id="rId24" display="https://podminky.urs.cz/item/CS_URS_2025_01/763121411"/>
    <hyperlink ref="F179" r:id="rId25" display="https://podminky.urs.cz/item/CS_URS_2025_01/763121714"/>
    <hyperlink ref="F182" r:id="rId26" display="https://podminky.urs.cz/item/CS_URS_2025_01/763431001"/>
    <hyperlink ref="F186" r:id="rId27" display="https://podminky.urs.cz/item/CS_URS_2025_01/998763301"/>
    <hyperlink ref="F189" r:id="rId28" display="https://podminky.urs.cz/item/CS_URS_2024_01/766660001"/>
    <hyperlink ref="F192" r:id="rId29" display="https://podminky.urs.cz/item/CS_URS_2025_01/766660002"/>
    <hyperlink ref="F195" r:id="rId30" display="https://podminky.urs.cz/item/CS_URS_2025_01/766660728"/>
    <hyperlink ref="F199" r:id="rId31" display="https://podminky.urs.cz/item/CS_URS_2025_01/766660729"/>
    <hyperlink ref="F203" r:id="rId32" display="https://podminky.urs.cz/item/CS_URS_2025_01/998766102"/>
    <hyperlink ref="F206" r:id="rId33" display="https://podminky.urs.cz/item/CS_URS_2025_01/776111111"/>
    <hyperlink ref="F208" r:id="rId34" display="https://podminky.urs.cz/item/CS_URS_2025_01/776111311"/>
    <hyperlink ref="F210" r:id="rId35" display="https://podminky.urs.cz/item/CS_URS_2025_01/776121321"/>
    <hyperlink ref="F212" r:id="rId36" display="https://podminky.urs.cz/item/CS_URS_2025_01/776141112"/>
    <hyperlink ref="F214" r:id="rId37" display="https://podminky.urs.cz/item/CS_URS_2025_01/776221111"/>
    <hyperlink ref="F219" r:id="rId38" display="https://podminky.urs.cz/item/CS_URS_2025_01/776223111"/>
    <hyperlink ref="F222" r:id="rId39" display="https://podminky.urs.cz/item/CS_URS_2024_01/776411212"/>
    <hyperlink ref="F225" r:id="rId40" display="https://podminky.urs.cz/item/CS_URS_2024_01/776411213"/>
    <hyperlink ref="F227" r:id="rId41" display="https://podminky.urs.cz/item/CS_URS_2024_01/776411214"/>
    <hyperlink ref="F237" r:id="rId42" display="https://podminky.urs.cz/item/CS_URS_2025_01/776421312"/>
    <hyperlink ref="F242" r:id="rId43" display="https://podminky.urs.cz/item/CS_URS_2025_01/998776102"/>
    <hyperlink ref="F245" r:id="rId44" display="https://podminky.urs.cz/item/CS_URS_2025_01/781111011"/>
    <hyperlink ref="F248" r:id="rId45" display="https://podminky.urs.cz/item/CS_URS_2025_01/781472214"/>
    <hyperlink ref="F254" r:id="rId46" display="https://podminky.urs.cz/item/CS_URS_2025_01/781492211"/>
    <hyperlink ref="F260" r:id="rId47" display="https://podminky.urs.cz/item/CS_URS_2025_01/781492251"/>
    <hyperlink ref="F266" r:id="rId48" display="https://podminky.urs.cz/item/CS_URS_2025_01/781495115"/>
    <hyperlink ref="F269" r:id="rId49" display="https://podminky.urs.cz/item/CS_URS_2025_01/781495211"/>
    <hyperlink ref="F272" r:id="rId50" display="https://podminky.urs.cz/item/CS_URS_2025_01/998781102"/>
    <hyperlink ref="F275" r:id="rId51" display="https://podminky.urs.cz/item/CS_URS_2025_01/784111001"/>
    <hyperlink ref="F281" r:id="rId52" display="https://podminky.urs.cz/item/CS_URS_2025_01/784121001"/>
    <hyperlink ref="F287" r:id="rId53" display="https://podminky.urs.cz/item/CS_URS_2025_01/784121011"/>
    <hyperlink ref="F293" r:id="rId54" display="https://podminky.urs.cz/item/CS_URS_2025_01/784211101"/>
    <hyperlink ref="F298" r:id="rId55" display="https://podminky.urs.cz/item/CS_URS_2025_01/78422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98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Budova D1 - úprava ambulance ORL</v>
      </c>
      <c r="F7" s="143"/>
      <c r="G7" s="143"/>
      <c r="H7" s="143"/>
      <c r="L7" s="21"/>
    </row>
    <row r="8" s="1" customFormat="1" ht="12" customHeight="1">
      <c r="B8" s="21"/>
      <c r="D8" s="143" t="s">
        <v>99</v>
      </c>
      <c r="L8" s="21"/>
    </row>
    <row r="9" s="2" customFormat="1" ht="16.5" customHeight="1">
      <c r="A9" s="39"/>
      <c r="B9" s="45"/>
      <c r="C9" s="39"/>
      <c r="D9" s="39"/>
      <c r="E9" s="144" t="s">
        <v>100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638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12. 2. 2025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30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 xml:space="preserve"> </v>
      </c>
      <c r="F23" s="39"/>
      <c r="G23" s="39"/>
      <c r="H23" s="39"/>
      <c r="I23" s="143" t="s">
        <v>29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36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37</v>
      </c>
      <c r="F26" s="39"/>
      <c r="G26" s="39"/>
      <c r="H26" s="39"/>
      <c r="I26" s="143" t="s">
        <v>29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ROUND((SUM(BE93:BE147)),  2)</f>
        <v>0</v>
      </c>
      <c r="G35" s="39"/>
      <c r="H35" s="39"/>
      <c r="I35" s="158">
        <v>0.20999999999999999</v>
      </c>
      <c r="J35" s="157">
        <f>ROUND(((SUM(BE93:BE147))*I35),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ROUND((SUM(BF93:BF147)),  2)</f>
        <v>0</v>
      </c>
      <c r="G36" s="39"/>
      <c r="H36" s="39"/>
      <c r="I36" s="158">
        <v>0.12</v>
      </c>
      <c r="J36" s="157">
        <f>ROUND(((SUM(BF93:BF147))*I36),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ROUND((SUM(BG93:BG147)),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ROUND((SUM(BH93:BH147)),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ROUND((SUM(BI93:BI147)),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Budova D1 - úprava ambulance ORL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99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D.1.1.c - Elektroinstalace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Masarykova nemocnice</v>
      </c>
      <c r="G56" s="41"/>
      <c r="H56" s="41"/>
      <c r="I56" s="33" t="s">
        <v>23</v>
      </c>
      <c r="J56" s="73" t="str">
        <f>IF(J14="","",J14)</f>
        <v>12. 2. 2025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Krajská zdravotní a.s.</v>
      </c>
      <c r="G58" s="41"/>
      <c r="H58" s="41"/>
      <c r="I58" s="33" t="s">
        <v>33</v>
      </c>
      <c r="J58" s="37" t="str">
        <f>E23</f>
        <v xml:space="preserve"> 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36</v>
      </c>
      <c r="J59" s="37" t="str">
        <f>E26</f>
        <v>Milan Křehla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104</v>
      </c>
      <c r="D61" s="172"/>
      <c r="E61" s="172"/>
      <c r="F61" s="172"/>
      <c r="G61" s="172"/>
      <c r="H61" s="172"/>
      <c r="I61" s="172"/>
      <c r="J61" s="173" t="s">
        <v>105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106</v>
      </c>
    </row>
    <row r="64" s="9" customFormat="1" ht="24.96" customHeight="1">
      <c r="A64" s="9"/>
      <c r="B64" s="175"/>
      <c r="C64" s="176"/>
      <c r="D64" s="177" t="s">
        <v>107</v>
      </c>
      <c r="E64" s="178"/>
      <c r="F64" s="178"/>
      <c r="G64" s="178"/>
      <c r="H64" s="178"/>
      <c r="I64" s="178"/>
      <c r="J64" s="179">
        <f>J94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271</v>
      </c>
      <c r="E65" s="183"/>
      <c r="F65" s="183"/>
      <c r="G65" s="183"/>
      <c r="H65" s="183"/>
      <c r="I65" s="183"/>
      <c r="J65" s="184">
        <f>J95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108</v>
      </c>
      <c r="E66" s="183"/>
      <c r="F66" s="183"/>
      <c r="G66" s="183"/>
      <c r="H66" s="183"/>
      <c r="I66" s="183"/>
      <c r="J66" s="184">
        <f>J99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109</v>
      </c>
      <c r="E67" s="183"/>
      <c r="F67" s="183"/>
      <c r="G67" s="183"/>
      <c r="H67" s="183"/>
      <c r="I67" s="183"/>
      <c r="J67" s="184">
        <f>J102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272</v>
      </c>
      <c r="E68" s="183"/>
      <c r="F68" s="183"/>
      <c r="G68" s="183"/>
      <c r="H68" s="183"/>
      <c r="I68" s="183"/>
      <c r="J68" s="184">
        <f>J110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5"/>
      <c r="C69" s="176"/>
      <c r="D69" s="177" t="s">
        <v>110</v>
      </c>
      <c r="E69" s="178"/>
      <c r="F69" s="178"/>
      <c r="G69" s="178"/>
      <c r="H69" s="178"/>
      <c r="I69" s="178"/>
      <c r="J69" s="179">
        <f>J113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1"/>
      <c r="C70" s="126"/>
      <c r="D70" s="182" t="s">
        <v>639</v>
      </c>
      <c r="E70" s="183"/>
      <c r="F70" s="183"/>
      <c r="G70" s="183"/>
      <c r="H70" s="183"/>
      <c r="I70" s="183"/>
      <c r="J70" s="184">
        <f>J114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640</v>
      </c>
      <c r="E71" s="183"/>
      <c r="F71" s="183"/>
      <c r="G71" s="183"/>
      <c r="H71" s="183"/>
      <c r="I71" s="183"/>
      <c r="J71" s="184">
        <f>J143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118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0" t="str">
        <f>E7</f>
        <v>Budova D1 - úprava ambulance ORL</v>
      </c>
      <c r="F81" s="33"/>
      <c r="G81" s="33"/>
      <c r="H81" s="33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" customFormat="1" ht="12" customHeight="1">
      <c r="B82" s="22"/>
      <c r="C82" s="33" t="s">
        <v>99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39"/>
      <c r="B83" s="40"/>
      <c r="C83" s="41"/>
      <c r="D83" s="41"/>
      <c r="E83" s="170" t="s">
        <v>100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101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E11</f>
        <v>D.1.1.c - Elektroinstalace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F14</f>
        <v>Masarykova nemocnice</v>
      </c>
      <c r="G87" s="41"/>
      <c r="H87" s="41"/>
      <c r="I87" s="33" t="s">
        <v>23</v>
      </c>
      <c r="J87" s="73" t="str">
        <f>IF(J14="","",J14)</f>
        <v>12. 2. 2025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25</v>
      </c>
      <c r="D89" s="41"/>
      <c r="E89" s="41"/>
      <c r="F89" s="28" t="str">
        <f>E17</f>
        <v>Krajská zdravotní a.s.</v>
      </c>
      <c r="G89" s="41"/>
      <c r="H89" s="41"/>
      <c r="I89" s="33" t="s">
        <v>33</v>
      </c>
      <c r="J89" s="37" t="str">
        <f>E23</f>
        <v xml:space="preserve"> 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31</v>
      </c>
      <c r="D90" s="41"/>
      <c r="E90" s="41"/>
      <c r="F90" s="28" t="str">
        <f>IF(E20="","",E20)</f>
        <v>Vyplň údaj</v>
      </c>
      <c r="G90" s="41"/>
      <c r="H90" s="41"/>
      <c r="I90" s="33" t="s">
        <v>36</v>
      </c>
      <c r="J90" s="37" t="str">
        <f>E26</f>
        <v>Milan Křehla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86"/>
      <c r="B92" s="187"/>
      <c r="C92" s="188" t="s">
        <v>119</v>
      </c>
      <c r="D92" s="189" t="s">
        <v>59</v>
      </c>
      <c r="E92" s="189" t="s">
        <v>55</v>
      </c>
      <c r="F92" s="189" t="s">
        <v>56</v>
      </c>
      <c r="G92" s="189" t="s">
        <v>120</v>
      </c>
      <c r="H92" s="189" t="s">
        <v>121</v>
      </c>
      <c r="I92" s="189" t="s">
        <v>122</v>
      </c>
      <c r="J92" s="189" t="s">
        <v>105</v>
      </c>
      <c r="K92" s="190" t="s">
        <v>123</v>
      </c>
      <c r="L92" s="191"/>
      <c r="M92" s="93" t="s">
        <v>19</v>
      </c>
      <c r="N92" s="94" t="s">
        <v>44</v>
      </c>
      <c r="O92" s="94" t="s">
        <v>124</v>
      </c>
      <c r="P92" s="94" t="s">
        <v>125</v>
      </c>
      <c r="Q92" s="94" t="s">
        <v>126</v>
      </c>
      <c r="R92" s="94" t="s">
        <v>127</v>
      </c>
      <c r="S92" s="94" t="s">
        <v>128</v>
      </c>
      <c r="T92" s="95" t="s">
        <v>129</v>
      </c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</row>
    <row r="93" s="2" customFormat="1" ht="22.8" customHeight="1">
      <c r="A93" s="39"/>
      <c r="B93" s="40"/>
      <c r="C93" s="100" t="s">
        <v>130</v>
      </c>
      <c r="D93" s="41"/>
      <c r="E93" s="41"/>
      <c r="F93" s="41"/>
      <c r="G93" s="41"/>
      <c r="H93" s="41"/>
      <c r="I93" s="41"/>
      <c r="J93" s="192">
        <f>BK93</f>
        <v>0</v>
      </c>
      <c r="K93" s="41"/>
      <c r="L93" s="45"/>
      <c r="M93" s="96"/>
      <c r="N93" s="193"/>
      <c r="O93" s="97"/>
      <c r="P93" s="194">
        <f>P94+P113</f>
        <v>0</v>
      </c>
      <c r="Q93" s="97"/>
      <c r="R93" s="194">
        <f>R94+R113</f>
        <v>0.05552</v>
      </c>
      <c r="S93" s="97"/>
      <c r="T93" s="195">
        <f>T94+T113</f>
        <v>0.02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73</v>
      </c>
      <c r="AU93" s="18" t="s">
        <v>106</v>
      </c>
      <c r="BK93" s="196">
        <f>BK94+BK113</f>
        <v>0</v>
      </c>
    </row>
    <row r="94" s="12" customFormat="1" ht="25.92" customHeight="1">
      <c r="A94" s="12"/>
      <c r="B94" s="197"/>
      <c r="C94" s="198"/>
      <c r="D94" s="199" t="s">
        <v>73</v>
      </c>
      <c r="E94" s="200" t="s">
        <v>131</v>
      </c>
      <c r="F94" s="200" t="s">
        <v>132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P95+P99+P102+P110</f>
        <v>0</v>
      </c>
      <c r="Q94" s="205"/>
      <c r="R94" s="206">
        <f>R95+R99+R102+R110</f>
        <v>0.033599999999999998</v>
      </c>
      <c r="S94" s="205"/>
      <c r="T94" s="207">
        <f>T95+T99+T102+T110</f>
        <v>0.02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81</v>
      </c>
      <c r="AT94" s="209" t="s">
        <v>73</v>
      </c>
      <c r="AU94" s="209" t="s">
        <v>74</v>
      </c>
      <c r="AY94" s="208" t="s">
        <v>133</v>
      </c>
      <c r="BK94" s="210">
        <f>BK95+BK99+BK102+BK110</f>
        <v>0</v>
      </c>
    </row>
    <row r="95" s="12" customFormat="1" ht="22.8" customHeight="1">
      <c r="A95" s="12"/>
      <c r="B95" s="197"/>
      <c r="C95" s="198"/>
      <c r="D95" s="199" t="s">
        <v>73</v>
      </c>
      <c r="E95" s="211" t="s">
        <v>172</v>
      </c>
      <c r="F95" s="211" t="s">
        <v>285</v>
      </c>
      <c r="G95" s="198"/>
      <c r="H95" s="198"/>
      <c r="I95" s="201"/>
      <c r="J95" s="212">
        <f>BK95</f>
        <v>0</v>
      </c>
      <c r="K95" s="198"/>
      <c r="L95" s="203"/>
      <c r="M95" s="204"/>
      <c r="N95" s="205"/>
      <c r="O95" s="205"/>
      <c r="P95" s="206">
        <f>SUM(P96:P98)</f>
        <v>0</v>
      </c>
      <c r="Q95" s="205"/>
      <c r="R95" s="206">
        <f>SUM(R96:R98)</f>
        <v>0.033599999999999998</v>
      </c>
      <c r="S95" s="205"/>
      <c r="T95" s="207">
        <f>SUM(T96:T98)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81</v>
      </c>
      <c r="AT95" s="209" t="s">
        <v>73</v>
      </c>
      <c r="AU95" s="209" t="s">
        <v>81</v>
      </c>
      <c r="AY95" s="208" t="s">
        <v>133</v>
      </c>
      <c r="BK95" s="210">
        <f>SUM(BK96:BK98)</f>
        <v>0</v>
      </c>
    </row>
    <row r="96" s="2" customFormat="1" ht="21.75" customHeight="1">
      <c r="A96" s="39"/>
      <c r="B96" s="40"/>
      <c r="C96" s="213" t="s">
        <v>81</v>
      </c>
      <c r="D96" s="213" t="s">
        <v>136</v>
      </c>
      <c r="E96" s="214" t="s">
        <v>641</v>
      </c>
      <c r="F96" s="215" t="s">
        <v>642</v>
      </c>
      <c r="G96" s="216" t="s">
        <v>139</v>
      </c>
      <c r="H96" s="217">
        <v>0.59999999999999998</v>
      </c>
      <c r="I96" s="218"/>
      <c r="J96" s="219">
        <f>ROUND(I96*H96,2)</f>
        <v>0</v>
      </c>
      <c r="K96" s="215" t="s">
        <v>140</v>
      </c>
      <c r="L96" s="45"/>
      <c r="M96" s="220" t="s">
        <v>19</v>
      </c>
      <c r="N96" s="221" t="s">
        <v>45</v>
      </c>
      <c r="O96" s="85"/>
      <c r="P96" s="222">
        <f>O96*H96</f>
        <v>0</v>
      </c>
      <c r="Q96" s="222">
        <v>0.056000000000000001</v>
      </c>
      <c r="R96" s="222">
        <f>Q96*H96</f>
        <v>0.033599999999999998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141</v>
      </c>
      <c r="AT96" s="224" t="s">
        <v>136</v>
      </c>
      <c r="AU96" s="224" t="s">
        <v>83</v>
      </c>
      <c r="AY96" s="18" t="s">
        <v>133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81</v>
      </c>
      <c r="BK96" s="225">
        <f>ROUND(I96*H96,2)</f>
        <v>0</v>
      </c>
      <c r="BL96" s="18" t="s">
        <v>141</v>
      </c>
      <c r="BM96" s="224" t="s">
        <v>643</v>
      </c>
    </row>
    <row r="97" s="2" customFormat="1">
      <c r="A97" s="39"/>
      <c r="B97" s="40"/>
      <c r="C97" s="41"/>
      <c r="D97" s="226" t="s">
        <v>143</v>
      </c>
      <c r="E97" s="41"/>
      <c r="F97" s="227" t="s">
        <v>644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143</v>
      </c>
      <c r="AU97" s="18" t="s">
        <v>83</v>
      </c>
    </row>
    <row r="98" s="13" customFormat="1">
      <c r="A98" s="13"/>
      <c r="B98" s="231"/>
      <c r="C98" s="232"/>
      <c r="D98" s="233" t="s">
        <v>145</v>
      </c>
      <c r="E98" s="234" t="s">
        <v>19</v>
      </c>
      <c r="F98" s="235" t="s">
        <v>645</v>
      </c>
      <c r="G98" s="232"/>
      <c r="H98" s="236">
        <v>0.59999999999999998</v>
      </c>
      <c r="I98" s="237"/>
      <c r="J98" s="232"/>
      <c r="K98" s="232"/>
      <c r="L98" s="238"/>
      <c r="M98" s="239"/>
      <c r="N98" s="240"/>
      <c r="O98" s="240"/>
      <c r="P98" s="240"/>
      <c r="Q98" s="240"/>
      <c r="R98" s="240"/>
      <c r="S98" s="240"/>
      <c r="T98" s="24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2" t="s">
        <v>145</v>
      </c>
      <c r="AU98" s="242" t="s">
        <v>83</v>
      </c>
      <c r="AV98" s="13" t="s">
        <v>83</v>
      </c>
      <c r="AW98" s="13" t="s">
        <v>35</v>
      </c>
      <c r="AX98" s="13" t="s">
        <v>81</v>
      </c>
      <c r="AY98" s="242" t="s">
        <v>133</v>
      </c>
    </row>
    <row r="99" s="12" customFormat="1" ht="22.8" customHeight="1">
      <c r="A99" s="12"/>
      <c r="B99" s="197"/>
      <c r="C99" s="198"/>
      <c r="D99" s="199" t="s">
        <v>73</v>
      </c>
      <c r="E99" s="211" t="s">
        <v>134</v>
      </c>
      <c r="F99" s="211" t="s">
        <v>135</v>
      </c>
      <c r="G99" s="198"/>
      <c r="H99" s="198"/>
      <c r="I99" s="201"/>
      <c r="J99" s="212">
        <f>BK99</f>
        <v>0</v>
      </c>
      <c r="K99" s="198"/>
      <c r="L99" s="203"/>
      <c r="M99" s="204"/>
      <c r="N99" s="205"/>
      <c r="O99" s="205"/>
      <c r="P99" s="206">
        <f>SUM(P100:P101)</f>
        <v>0</v>
      </c>
      <c r="Q99" s="205"/>
      <c r="R99" s="206">
        <f>SUM(R100:R101)</f>
        <v>0</v>
      </c>
      <c r="S99" s="205"/>
      <c r="T99" s="207">
        <f>SUM(T100:T101)</f>
        <v>0.02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8" t="s">
        <v>81</v>
      </c>
      <c r="AT99" s="209" t="s">
        <v>73</v>
      </c>
      <c r="AU99" s="209" t="s">
        <v>81</v>
      </c>
      <c r="AY99" s="208" t="s">
        <v>133</v>
      </c>
      <c r="BK99" s="210">
        <f>SUM(BK100:BK101)</f>
        <v>0</v>
      </c>
    </row>
    <row r="100" s="2" customFormat="1" ht="37.8" customHeight="1">
      <c r="A100" s="39"/>
      <c r="B100" s="40"/>
      <c r="C100" s="213" t="s">
        <v>83</v>
      </c>
      <c r="D100" s="213" t="s">
        <v>136</v>
      </c>
      <c r="E100" s="214" t="s">
        <v>646</v>
      </c>
      <c r="F100" s="215" t="s">
        <v>647</v>
      </c>
      <c r="G100" s="216" t="s">
        <v>247</v>
      </c>
      <c r="H100" s="217">
        <v>20</v>
      </c>
      <c r="I100" s="218"/>
      <c r="J100" s="219">
        <f>ROUND(I100*H100,2)</f>
        <v>0</v>
      </c>
      <c r="K100" s="215" t="s">
        <v>140</v>
      </c>
      <c r="L100" s="45"/>
      <c r="M100" s="220" t="s">
        <v>19</v>
      </c>
      <c r="N100" s="221" t="s">
        <v>45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0.001</v>
      </c>
      <c r="T100" s="223">
        <f>S100*H100</f>
        <v>0.02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141</v>
      </c>
      <c r="AT100" s="224" t="s">
        <v>136</v>
      </c>
      <c r="AU100" s="224" t="s">
        <v>83</v>
      </c>
      <c r="AY100" s="18" t="s">
        <v>133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81</v>
      </c>
      <c r="BK100" s="225">
        <f>ROUND(I100*H100,2)</f>
        <v>0</v>
      </c>
      <c r="BL100" s="18" t="s">
        <v>141</v>
      </c>
      <c r="BM100" s="224" t="s">
        <v>648</v>
      </c>
    </row>
    <row r="101" s="2" customFormat="1">
      <c r="A101" s="39"/>
      <c r="B101" s="40"/>
      <c r="C101" s="41"/>
      <c r="D101" s="226" t="s">
        <v>143</v>
      </c>
      <c r="E101" s="41"/>
      <c r="F101" s="227" t="s">
        <v>649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143</v>
      </c>
      <c r="AU101" s="18" t="s">
        <v>83</v>
      </c>
    </row>
    <row r="102" s="12" customFormat="1" ht="22.8" customHeight="1">
      <c r="A102" s="12"/>
      <c r="B102" s="197"/>
      <c r="C102" s="198"/>
      <c r="D102" s="199" t="s">
        <v>73</v>
      </c>
      <c r="E102" s="211" t="s">
        <v>160</v>
      </c>
      <c r="F102" s="211" t="s">
        <v>161</v>
      </c>
      <c r="G102" s="198"/>
      <c r="H102" s="198"/>
      <c r="I102" s="201"/>
      <c r="J102" s="212">
        <f>BK102</f>
        <v>0</v>
      </c>
      <c r="K102" s="198"/>
      <c r="L102" s="203"/>
      <c r="M102" s="204"/>
      <c r="N102" s="205"/>
      <c r="O102" s="205"/>
      <c r="P102" s="206">
        <f>SUM(P103:P109)</f>
        <v>0</v>
      </c>
      <c r="Q102" s="205"/>
      <c r="R102" s="206">
        <f>SUM(R103:R109)</f>
        <v>0</v>
      </c>
      <c r="S102" s="205"/>
      <c r="T102" s="207">
        <f>SUM(T103:T109)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8" t="s">
        <v>81</v>
      </c>
      <c r="AT102" s="209" t="s">
        <v>73</v>
      </c>
      <c r="AU102" s="209" t="s">
        <v>81</v>
      </c>
      <c r="AY102" s="208" t="s">
        <v>133</v>
      </c>
      <c r="BK102" s="210">
        <f>SUM(BK103:BK109)</f>
        <v>0</v>
      </c>
    </row>
    <row r="103" s="2" customFormat="1" ht="33" customHeight="1">
      <c r="A103" s="39"/>
      <c r="B103" s="40"/>
      <c r="C103" s="213" t="s">
        <v>152</v>
      </c>
      <c r="D103" s="213" t="s">
        <v>136</v>
      </c>
      <c r="E103" s="214" t="s">
        <v>168</v>
      </c>
      <c r="F103" s="215" t="s">
        <v>169</v>
      </c>
      <c r="G103" s="216" t="s">
        <v>164</v>
      </c>
      <c r="H103" s="217">
        <v>0.02</v>
      </c>
      <c r="I103" s="218"/>
      <c r="J103" s="219">
        <f>ROUND(I103*H103,2)</f>
        <v>0</v>
      </c>
      <c r="K103" s="215" t="s">
        <v>140</v>
      </c>
      <c r="L103" s="45"/>
      <c r="M103" s="220" t="s">
        <v>19</v>
      </c>
      <c r="N103" s="221" t="s">
        <v>45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141</v>
      </c>
      <c r="AT103" s="224" t="s">
        <v>136</v>
      </c>
      <c r="AU103" s="224" t="s">
        <v>83</v>
      </c>
      <c r="AY103" s="18" t="s">
        <v>133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81</v>
      </c>
      <c r="BK103" s="225">
        <f>ROUND(I103*H103,2)</f>
        <v>0</v>
      </c>
      <c r="BL103" s="18" t="s">
        <v>141</v>
      </c>
      <c r="BM103" s="224" t="s">
        <v>650</v>
      </c>
    </row>
    <row r="104" s="2" customFormat="1">
      <c r="A104" s="39"/>
      <c r="B104" s="40"/>
      <c r="C104" s="41"/>
      <c r="D104" s="226" t="s">
        <v>143</v>
      </c>
      <c r="E104" s="41"/>
      <c r="F104" s="227" t="s">
        <v>171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143</v>
      </c>
      <c r="AU104" s="18" t="s">
        <v>83</v>
      </c>
    </row>
    <row r="105" s="2" customFormat="1" ht="44.25" customHeight="1">
      <c r="A105" s="39"/>
      <c r="B105" s="40"/>
      <c r="C105" s="213" t="s">
        <v>141</v>
      </c>
      <c r="D105" s="213" t="s">
        <v>136</v>
      </c>
      <c r="E105" s="214" t="s">
        <v>173</v>
      </c>
      <c r="F105" s="215" t="s">
        <v>174</v>
      </c>
      <c r="G105" s="216" t="s">
        <v>164</v>
      </c>
      <c r="H105" s="217">
        <v>0.20000000000000001</v>
      </c>
      <c r="I105" s="218"/>
      <c r="J105" s="219">
        <f>ROUND(I105*H105,2)</f>
        <v>0</v>
      </c>
      <c r="K105" s="215" t="s">
        <v>140</v>
      </c>
      <c r="L105" s="45"/>
      <c r="M105" s="220" t="s">
        <v>19</v>
      </c>
      <c r="N105" s="221" t="s">
        <v>45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141</v>
      </c>
      <c r="AT105" s="224" t="s">
        <v>136</v>
      </c>
      <c r="AU105" s="224" t="s">
        <v>83</v>
      </c>
      <c r="AY105" s="18" t="s">
        <v>133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81</v>
      </c>
      <c r="BK105" s="225">
        <f>ROUND(I105*H105,2)</f>
        <v>0</v>
      </c>
      <c r="BL105" s="18" t="s">
        <v>141</v>
      </c>
      <c r="BM105" s="224" t="s">
        <v>651</v>
      </c>
    </row>
    <row r="106" s="2" customFormat="1">
      <c r="A106" s="39"/>
      <c r="B106" s="40"/>
      <c r="C106" s="41"/>
      <c r="D106" s="226" t="s">
        <v>143</v>
      </c>
      <c r="E106" s="41"/>
      <c r="F106" s="227" t="s">
        <v>176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143</v>
      </c>
      <c r="AU106" s="18" t="s">
        <v>83</v>
      </c>
    </row>
    <row r="107" s="13" customFormat="1">
      <c r="A107" s="13"/>
      <c r="B107" s="231"/>
      <c r="C107" s="232"/>
      <c r="D107" s="233" t="s">
        <v>145</v>
      </c>
      <c r="E107" s="234" t="s">
        <v>19</v>
      </c>
      <c r="F107" s="235" t="s">
        <v>652</v>
      </c>
      <c r="G107" s="232"/>
      <c r="H107" s="236">
        <v>0.20000000000000001</v>
      </c>
      <c r="I107" s="237"/>
      <c r="J107" s="232"/>
      <c r="K107" s="232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145</v>
      </c>
      <c r="AU107" s="242" t="s">
        <v>83</v>
      </c>
      <c r="AV107" s="13" t="s">
        <v>83</v>
      </c>
      <c r="AW107" s="13" t="s">
        <v>35</v>
      </c>
      <c r="AX107" s="13" t="s">
        <v>81</v>
      </c>
      <c r="AY107" s="242" t="s">
        <v>133</v>
      </c>
    </row>
    <row r="108" s="2" customFormat="1" ht="44.25" customHeight="1">
      <c r="A108" s="39"/>
      <c r="B108" s="40"/>
      <c r="C108" s="213" t="s">
        <v>167</v>
      </c>
      <c r="D108" s="213" t="s">
        <v>136</v>
      </c>
      <c r="E108" s="214" t="s">
        <v>179</v>
      </c>
      <c r="F108" s="215" t="s">
        <v>180</v>
      </c>
      <c r="G108" s="216" t="s">
        <v>164</v>
      </c>
      <c r="H108" s="217">
        <v>0.02</v>
      </c>
      <c r="I108" s="218"/>
      <c r="J108" s="219">
        <f>ROUND(I108*H108,2)</f>
        <v>0</v>
      </c>
      <c r="K108" s="215" t="s">
        <v>140</v>
      </c>
      <c r="L108" s="45"/>
      <c r="M108" s="220" t="s">
        <v>19</v>
      </c>
      <c r="N108" s="221" t="s">
        <v>45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141</v>
      </c>
      <c r="AT108" s="224" t="s">
        <v>136</v>
      </c>
      <c r="AU108" s="224" t="s">
        <v>83</v>
      </c>
      <c r="AY108" s="18" t="s">
        <v>133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81</v>
      </c>
      <c r="BK108" s="225">
        <f>ROUND(I108*H108,2)</f>
        <v>0</v>
      </c>
      <c r="BL108" s="18" t="s">
        <v>141</v>
      </c>
      <c r="BM108" s="224" t="s">
        <v>653</v>
      </c>
    </row>
    <row r="109" s="2" customFormat="1">
      <c r="A109" s="39"/>
      <c r="B109" s="40"/>
      <c r="C109" s="41"/>
      <c r="D109" s="226" t="s">
        <v>143</v>
      </c>
      <c r="E109" s="41"/>
      <c r="F109" s="227" t="s">
        <v>182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143</v>
      </c>
      <c r="AU109" s="18" t="s">
        <v>83</v>
      </c>
    </row>
    <row r="110" s="12" customFormat="1" ht="22.8" customHeight="1">
      <c r="A110" s="12"/>
      <c r="B110" s="197"/>
      <c r="C110" s="198"/>
      <c r="D110" s="199" t="s">
        <v>73</v>
      </c>
      <c r="E110" s="211" t="s">
        <v>305</v>
      </c>
      <c r="F110" s="211" t="s">
        <v>306</v>
      </c>
      <c r="G110" s="198"/>
      <c r="H110" s="198"/>
      <c r="I110" s="201"/>
      <c r="J110" s="212">
        <f>BK110</f>
        <v>0</v>
      </c>
      <c r="K110" s="198"/>
      <c r="L110" s="203"/>
      <c r="M110" s="204"/>
      <c r="N110" s="205"/>
      <c r="O110" s="205"/>
      <c r="P110" s="206">
        <f>SUM(P111:P112)</f>
        <v>0</v>
      </c>
      <c r="Q110" s="205"/>
      <c r="R110" s="206">
        <f>SUM(R111:R112)</f>
        <v>0</v>
      </c>
      <c r="S110" s="205"/>
      <c r="T110" s="207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8" t="s">
        <v>81</v>
      </c>
      <c r="AT110" s="209" t="s">
        <v>73</v>
      </c>
      <c r="AU110" s="209" t="s">
        <v>81</v>
      </c>
      <c r="AY110" s="208" t="s">
        <v>133</v>
      </c>
      <c r="BK110" s="210">
        <f>SUM(BK111:BK112)</f>
        <v>0</v>
      </c>
    </row>
    <row r="111" s="2" customFormat="1" ht="62.7" customHeight="1">
      <c r="A111" s="39"/>
      <c r="B111" s="40"/>
      <c r="C111" s="213" t="s">
        <v>172</v>
      </c>
      <c r="D111" s="213" t="s">
        <v>136</v>
      </c>
      <c r="E111" s="214" t="s">
        <v>654</v>
      </c>
      <c r="F111" s="215" t="s">
        <v>655</v>
      </c>
      <c r="G111" s="216" t="s">
        <v>164</v>
      </c>
      <c r="H111" s="217">
        <v>0.034000000000000002</v>
      </c>
      <c r="I111" s="218"/>
      <c r="J111" s="219">
        <f>ROUND(I111*H111,2)</f>
        <v>0</v>
      </c>
      <c r="K111" s="215" t="s">
        <v>140</v>
      </c>
      <c r="L111" s="45"/>
      <c r="M111" s="220" t="s">
        <v>19</v>
      </c>
      <c r="N111" s="221" t="s">
        <v>45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141</v>
      </c>
      <c r="AT111" s="224" t="s">
        <v>136</v>
      </c>
      <c r="AU111" s="224" t="s">
        <v>83</v>
      </c>
      <c r="AY111" s="18" t="s">
        <v>133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81</v>
      </c>
      <c r="BK111" s="225">
        <f>ROUND(I111*H111,2)</f>
        <v>0</v>
      </c>
      <c r="BL111" s="18" t="s">
        <v>141</v>
      </c>
      <c r="BM111" s="224" t="s">
        <v>656</v>
      </c>
    </row>
    <row r="112" s="2" customFormat="1">
      <c r="A112" s="39"/>
      <c r="B112" s="40"/>
      <c r="C112" s="41"/>
      <c r="D112" s="226" t="s">
        <v>143</v>
      </c>
      <c r="E112" s="41"/>
      <c r="F112" s="227" t="s">
        <v>657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143</v>
      </c>
      <c r="AU112" s="18" t="s">
        <v>83</v>
      </c>
    </row>
    <row r="113" s="12" customFormat="1" ht="25.92" customHeight="1">
      <c r="A113" s="12"/>
      <c r="B113" s="197"/>
      <c r="C113" s="198"/>
      <c r="D113" s="199" t="s">
        <v>73</v>
      </c>
      <c r="E113" s="200" t="s">
        <v>183</v>
      </c>
      <c r="F113" s="200" t="s">
        <v>184</v>
      </c>
      <c r="G113" s="198"/>
      <c r="H113" s="198"/>
      <c r="I113" s="201"/>
      <c r="J113" s="202">
        <f>BK113</f>
        <v>0</v>
      </c>
      <c r="K113" s="198"/>
      <c r="L113" s="203"/>
      <c r="M113" s="204"/>
      <c r="N113" s="205"/>
      <c r="O113" s="205"/>
      <c r="P113" s="206">
        <f>P114+P143</f>
        <v>0</v>
      </c>
      <c r="Q113" s="205"/>
      <c r="R113" s="206">
        <f>R114+R143</f>
        <v>0.021920000000000002</v>
      </c>
      <c r="S113" s="205"/>
      <c r="T113" s="207">
        <f>T114+T143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8" t="s">
        <v>83</v>
      </c>
      <c r="AT113" s="209" t="s">
        <v>73</v>
      </c>
      <c r="AU113" s="209" t="s">
        <v>74</v>
      </c>
      <c r="AY113" s="208" t="s">
        <v>133</v>
      </c>
      <c r="BK113" s="210">
        <f>BK114+BK143</f>
        <v>0</v>
      </c>
    </row>
    <row r="114" s="12" customFormat="1" ht="22.8" customHeight="1">
      <c r="A114" s="12"/>
      <c r="B114" s="197"/>
      <c r="C114" s="198"/>
      <c r="D114" s="199" t="s">
        <v>73</v>
      </c>
      <c r="E114" s="211" t="s">
        <v>658</v>
      </c>
      <c r="F114" s="211" t="s">
        <v>659</v>
      </c>
      <c r="G114" s="198"/>
      <c r="H114" s="198"/>
      <c r="I114" s="201"/>
      <c r="J114" s="212">
        <f>BK114</f>
        <v>0</v>
      </c>
      <c r="K114" s="198"/>
      <c r="L114" s="203"/>
      <c r="M114" s="204"/>
      <c r="N114" s="205"/>
      <c r="O114" s="205"/>
      <c r="P114" s="206">
        <f>SUM(P115:P142)</f>
        <v>0</v>
      </c>
      <c r="Q114" s="205"/>
      <c r="R114" s="206">
        <f>SUM(R115:R142)</f>
        <v>0.021720000000000003</v>
      </c>
      <c r="S114" s="205"/>
      <c r="T114" s="207">
        <f>SUM(T115:T142)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8" t="s">
        <v>83</v>
      </c>
      <c r="AT114" s="209" t="s">
        <v>73</v>
      </c>
      <c r="AU114" s="209" t="s">
        <v>81</v>
      </c>
      <c r="AY114" s="208" t="s">
        <v>133</v>
      </c>
      <c r="BK114" s="210">
        <f>SUM(BK115:BK142)</f>
        <v>0</v>
      </c>
    </row>
    <row r="115" s="2" customFormat="1" ht="37.8" customHeight="1">
      <c r="A115" s="39"/>
      <c r="B115" s="40"/>
      <c r="C115" s="213" t="s">
        <v>178</v>
      </c>
      <c r="D115" s="213" t="s">
        <v>136</v>
      </c>
      <c r="E115" s="214" t="s">
        <v>660</v>
      </c>
      <c r="F115" s="215" t="s">
        <v>661</v>
      </c>
      <c r="G115" s="216" t="s">
        <v>247</v>
      </c>
      <c r="H115" s="217">
        <v>15</v>
      </c>
      <c r="I115" s="218"/>
      <c r="J115" s="219">
        <f>ROUND(I115*H115,2)</f>
        <v>0</v>
      </c>
      <c r="K115" s="215" t="s">
        <v>140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191</v>
      </c>
      <c r="AT115" s="224" t="s">
        <v>136</v>
      </c>
      <c r="AU115" s="224" t="s">
        <v>83</v>
      </c>
      <c r="AY115" s="18" t="s">
        <v>133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191</v>
      </c>
      <c r="BM115" s="224" t="s">
        <v>662</v>
      </c>
    </row>
    <row r="116" s="2" customFormat="1">
      <c r="A116" s="39"/>
      <c r="B116" s="40"/>
      <c r="C116" s="41"/>
      <c r="D116" s="226" t="s">
        <v>143</v>
      </c>
      <c r="E116" s="41"/>
      <c r="F116" s="227" t="s">
        <v>663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143</v>
      </c>
      <c r="AU116" s="18" t="s">
        <v>83</v>
      </c>
    </row>
    <row r="117" s="2" customFormat="1" ht="24.15" customHeight="1">
      <c r="A117" s="39"/>
      <c r="B117" s="40"/>
      <c r="C117" s="258" t="s">
        <v>187</v>
      </c>
      <c r="D117" s="258" t="s">
        <v>349</v>
      </c>
      <c r="E117" s="259" t="s">
        <v>664</v>
      </c>
      <c r="F117" s="260" t="s">
        <v>665</v>
      </c>
      <c r="G117" s="261" t="s">
        <v>247</v>
      </c>
      <c r="H117" s="262">
        <v>15</v>
      </c>
      <c r="I117" s="263"/>
      <c r="J117" s="264">
        <f>ROUND(I117*H117,2)</f>
        <v>0</v>
      </c>
      <c r="K117" s="260" t="s">
        <v>140</v>
      </c>
      <c r="L117" s="265"/>
      <c r="M117" s="266" t="s">
        <v>19</v>
      </c>
      <c r="N117" s="267" t="s">
        <v>45</v>
      </c>
      <c r="O117" s="85"/>
      <c r="P117" s="222">
        <f>O117*H117</f>
        <v>0</v>
      </c>
      <c r="Q117" s="222">
        <v>0.00012</v>
      </c>
      <c r="R117" s="222">
        <f>Q117*H117</f>
        <v>0.0018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352</v>
      </c>
      <c r="AT117" s="224" t="s">
        <v>349</v>
      </c>
      <c r="AU117" s="224" t="s">
        <v>83</v>
      </c>
      <c r="AY117" s="18" t="s">
        <v>133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191</v>
      </c>
      <c r="BM117" s="224" t="s">
        <v>666</v>
      </c>
    </row>
    <row r="118" s="13" customFormat="1">
      <c r="A118" s="13"/>
      <c r="B118" s="231"/>
      <c r="C118" s="232"/>
      <c r="D118" s="233" t="s">
        <v>145</v>
      </c>
      <c r="E118" s="232"/>
      <c r="F118" s="235" t="s">
        <v>667</v>
      </c>
      <c r="G118" s="232"/>
      <c r="H118" s="236">
        <v>15</v>
      </c>
      <c r="I118" s="237"/>
      <c r="J118" s="232"/>
      <c r="K118" s="232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145</v>
      </c>
      <c r="AU118" s="242" t="s">
        <v>83</v>
      </c>
      <c r="AV118" s="13" t="s">
        <v>83</v>
      </c>
      <c r="AW118" s="13" t="s">
        <v>4</v>
      </c>
      <c r="AX118" s="13" t="s">
        <v>81</v>
      </c>
      <c r="AY118" s="242" t="s">
        <v>133</v>
      </c>
    </row>
    <row r="119" s="2" customFormat="1" ht="37.8" customHeight="1">
      <c r="A119" s="39"/>
      <c r="B119" s="40"/>
      <c r="C119" s="213" t="s">
        <v>134</v>
      </c>
      <c r="D119" s="213" t="s">
        <v>136</v>
      </c>
      <c r="E119" s="214" t="s">
        <v>668</v>
      </c>
      <c r="F119" s="215" t="s">
        <v>669</v>
      </c>
      <c r="G119" s="216" t="s">
        <v>247</v>
      </c>
      <c r="H119" s="217">
        <v>20</v>
      </c>
      <c r="I119" s="218"/>
      <c r="J119" s="219">
        <f>ROUND(I119*H119,2)</f>
        <v>0</v>
      </c>
      <c r="K119" s="215" t="s">
        <v>140</v>
      </c>
      <c r="L119" s="45"/>
      <c r="M119" s="220" t="s">
        <v>19</v>
      </c>
      <c r="N119" s="221" t="s">
        <v>45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191</v>
      </c>
      <c r="AT119" s="224" t="s">
        <v>136</v>
      </c>
      <c r="AU119" s="224" t="s">
        <v>83</v>
      </c>
      <c r="AY119" s="18" t="s">
        <v>133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81</v>
      </c>
      <c r="BK119" s="225">
        <f>ROUND(I119*H119,2)</f>
        <v>0</v>
      </c>
      <c r="BL119" s="18" t="s">
        <v>191</v>
      </c>
      <c r="BM119" s="224" t="s">
        <v>670</v>
      </c>
    </row>
    <row r="120" s="2" customFormat="1">
      <c r="A120" s="39"/>
      <c r="B120" s="40"/>
      <c r="C120" s="41"/>
      <c r="D120" s="226" t="s">
        <v>143</v>
      </c>
      <c r="E120" s="41"/>
      <c r="F120" s="227" t="s">
        <v>671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143</v>
      </c>
      <c r="AU120" s="18" t="s">
        <v>83</v>
      </c>
    </row>
    <row r="121" s="13" customFormat="1">
      <c r="A121" s="13"/>
      <c r="B121" s="231"/>
      <c r="C121" s="232"/>
      <c r="D121" s="233" t="s">
        <v>145</v>
      </c>
      <c r="E121" s="234" t="s">
        <v>19</v>
      </c>
      <c r="F121" s="235" t="s">
        <v>672</v>
      </c>
      <c r="G121" s="232"/>
      <c r="H121" s="236">
        <v>20</v>
      </c>
      <c r="I121" s="237"/>
      <c r="J121" s="232"/>
      <c r="K121" s="232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145</v>
      </c>
      <c r="AU121" s="242" t="s">
        <v>83</v>
      </c>
      <c r="AV121" s="13" t="s">
        <v>83</v>
      </c>
      <c r="AW121" s="13" t="s">
        <v>35</v>
      </c>
      <c r="AX121" s="13" t="s">
        <v>81</v>
      </c>
      <c r="AY121" s="242" t="s">
        <v>133</v>
      </c>
    </row>
    <row r="122" s="2" customFormat="1" ht="24.15" customHeight="1">
      <c r="A122" s="39"/>
      <c r="B122" s="40"/>
      <c r="C122" s="258" t="s">
        <v>201</v>
      </c>
      <c r="D122" s="258" t="s">
        <v>349</v>
      </c>
      <c r="E122" s="259" t="s">
        <v>673</v>
      </c>
      <c r="F122" s="260" t="s">
        <v>674</v>
      </c>
      <c r="G122" s="261" t="s">
        <v>247</v>
      </c>
      <c r="H122" s="262">
        <v>23</v>
      </c>
      <c r="I122" s="263"/>
      <c r="J122" s="264">
        <f>ROUND(I122*H122,2)</f>
        <v>0</v>
      </c>
      <c r="K122" s="260" t="s">
        <v>140</v>
      </c>
      <c r="L122" s="265"/>
      <c r="M122" s="266" t="s">
        <v>19</v>
      </c>
      <c r="N122" s="267" t="s">
        <v>45</v>
      </c>
      <c r="O122" s="85"/>
      <c r="P122" s="222">
        <f>O122*H122</f>
        <v>0</v>
      </c>
      <c r="Q122" s="222">
        <v>0.00017000000000000001</v>
      </c>
      <c r="R122" s="222">
        <f>Q122*H122</f>
        <v>0.0039100000000000003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352</v>
      </c>
      <c r="AT122" s="224" t="s">
        <v>349</v>
      </c>
      <c r="AU122" s="224" t="s">
        <v>83</v>
      </c>
      <c r="AY122" s="18" t="s">
        <v>133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81</v>
      </c>
      <c r="BK122" s="225">
        <f>ROUND(I122*H122,2)</f>
        <v>0</v>
      </c>
      <c r="BL122" s="18" t="s">
        <v>191</v>
      </c>
      <c r="BM122" s="224" t="s">
        <v>675</v>
      </c>
    </row>
    <row r="123" s="13" customFormat="1">
      <c r="A123" s="13"/>
      <c r="B123" s="231"/>
      <c r="C123" s="232"/>
      <c r="D123" s="233" t="s">
        <v>145</v>
      </c>
      <c r="E123" s="234" t="s">
        <v>19</v>
      </c>
      <c r="F123" s="235" t="s">
        <v>676</v>
      </c>
      <c r="G123" s="232"/>
      <c r="H123" s="236">
        <v>20</v>
      </c>
      <c r="I123" s="237"/>
      <c r="J123" s="232"/>
      <c r="K123" s="232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145</v>
      </c>
      <c r="AU123" s="242" t="s">
        <v>83</v>
      </c>
      <c r="AV123" s="13" t="s">
        <v>83</v>
      </c>
      <c r="AW123" s="13" t="s">
        <v>35</v>
      </c>
      <c r="AX123" s="13" t="s">
        <v>81</v>
      </c>
      <c r="AY123" s="242" t="s">
        <v>133</v>
      </c>
    </row>
    <row r="124" s="13" customFormat="1">
      <c r="A124" s="13"/>
      <c r="B124" s="231"/>
      <c r="C124" s="232"/>
      <c r="D124" s="233" t="s">
        <v>145</v>
      </c>
      <c r="E124" s="232"/>
      <c r="F124" s="235" t="s">
        <v>677</v>
      </c>
      <c r="G124" s="232"/>
      <c r="H124" s="236">
        <v>23</v>
      </c>
      <c r="I124" s="237"/>
      <c r="J124" s="232"/>
      <c r="K124" s="232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145</v>
      </c>
      <c r="AU124" s="242" t="s">
        <v>83</v>
      </c>
      <c r="AV124" s="13" t="s">
        <v>83</v>
      </c>
      <c r="AW124" s="13" t="s">
        <v>4</v>
      </c>
      <c r="AX124" s="13" t="s">
        <v>81</v>
      </c>
      <c r="AY124" s="242" t="s">
        <v>133</v>
      </c>
    </row>
    <row r="125" s="2" customFormat="1" ht="37.8" customHeight="1">
      <c r="A125" s="39"/>
      <c r="B125" s="40"/>
      <c r="C125" s="213" t="s">
        <v>206</v>
      </c>
      <c r="D125" s="213" t="s">
        <v>136</v>
      </c>
      <c r="E125" s="214" t="s">
        <v>678</v>
      </c>
      <c r="F125" s="215" t="s">
        <v>679</v>
      </c>
      <c r="G125" s="216" t="s">
        <v>190</v>
      </c>
      <c r="H125" s="217">
        <v>1</v>
      </c>
      <c r="I125" s="218"/>
      <c r="J125" s="219">
        <f>ROUND(I125*H125,2)</f>
        <v>0</v>
      </c>
      <c r="K125" s="215" t="s">
        <v>140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191</v>
      </c>
      <c r="AT125" s="224" t="s">
        <v>136</v>
      </c>
      <c r="AU125" s="224" t="s">
        <v>83</v>
      </c>
      <c r="AY125" s="18" t="s">
        <v>133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191</v>
      </c>
      <c r="BM125" s="224" t="s">
        <v>680</v>
      </c>
    </row>
    <row r="126" s="2" customFormat="1">
      <c r="A126" s="39"/>
      <c r="B126" s="40"/>
      <c r="C126" s="41"/>
      <c r="D126" s="226" t="s">
        <v>143</v>
      </c>
      <c r="E126" s="41"/>
      <c r="F126" s="227" t="s">
        <v>681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143</v>
      </c>
      <c r="AU126" s="18" t="s">
        <v>83</v>
      </c>
    </row>
    <row r="127" s="2" customFormat="1" ht="24.15" customHeight="1">
      <c r="A127" s="39"/>
      <c r="B127" s="40"/>
      <c r="C127" s="258" t="s">
        <v>8</v>
      </c>
      <c r="D127" s="258" t="s">
        <v>349</v>
      </c>
      <c r="E127" s="259" t="s">
        <v>682</v>
      </c>
      <c r="F127" s="260" t="s">
        <v>683</v>
      </c>
      <c r="G127" s="261" t="s">
        <v>190</v>
      </c>
      <c r="H127" s="262">
        <v>1</v>
      </c>
      <c r="I127" s="263"/>
      <c r="J127" s="264">
        <f>ROUND(I127*H127,2)</f>
        <v>0</v>
      </c>
      <c r="K127" s="260" t="s">
        <v>140</v>
      </c>
      <c r="L127" s="265"/>
      <c r="M127" s="266" t="s">
        <v>19</v>
      </c>
      <c r="N127" s="267" t="s">
        <v>45</v>
      </c>
      <c r="O127" s="85"/>
      <c r="P127" s="222">
        <f>O127*H127</f>
        <v>0</v>
      </c>
      <c r="Q127" s="222">
        <v>5.0000000000000002E-05</v>
      </c>
      <c r="R127" s="222">
        <f>Q127*H127</f>
        <v>5.0000000000000002E-05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352</v>
      </c>
      <c r="AT127" s="224" t="s">
        <v>349</v>
      </c>
      <c r="AU127" s="224" t="s">
        <v>83</v>
      </c>
      <c r="AY127" s="18" t="s">
        <v>133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191</v>
      </c>
      <c r="BM127" s="224" t="s">
        <v>684</v>
      </c>
    </row>
    <row r="128" s="2" customFormat="1" ht="49.05" customHeight="1">
      <c r="A128" s="39"/>
      <c r="B128" s="40"/>
      <c r="C128" s="213" t="s">
        <v>220</v>
      </c>
      <c r="D128" s="213" t="s">
        <v>136</v>
      </c>
      <c r="E128" s="214" t="s">
        <v>685</v>
      </c>
      <c r="F128" s="215" t="s">
        <v>686</v>
      </c>
      <c r="G128" s="216" t="s">
        <v>190</v>
      </c>
      <c r="H128" s="217">
        <v>6</v>
      </c>
      <c r="I128" s="218"/>
      <c r="J128" s="219">
        <f>ROUND(I128*H128,2)</f>
        <v>0</v>
      </c>
      <c r="K128" s="215" t="s">
        <v>140</v>
      </c>
      <c r="L128" s="45"/>
      <c r="M128" s="220" t="s">
        <v>19</v>
      </c>
      <c r="N128" s="221" t="s">
        <v>45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191</v>
      </c>
      <c r="AT128" s="224" t="s">
        <v>136</v>
      </c>
      <c r="AU128" s="224" t="s">
        <v>83</v>
      </c>
      <c r="AY128" s="18" t="s">
        <v>133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81</v>
      </c>
      <c r="BK128" s="225">
        <f>ROUND(I128*H128,2)</f>
        <v>0</v>
      </c>
      <c r="BL128" s="18" t="s">
        <v>191</v>
      </c>
      <c r="BM128" s="224" t="s">
        <v>687</v>
      </c>
    </row>
    <row r="129" s="2" customFormat="1">
      <c r="A129" s="39"/>
      <c r="B129" s="40"/>
      <c r="C129" s="41"/>
      <c r="D129" s="226" t="s">
        <v>143</v>
      </c>
      <c r="E129" s="41"/>
      <c r="F129" s="227" t="s">
        <v>688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143</v>
      </c>
      <c r="AU129" s="18" t="s">
        <v>83</v>
      </c>
    </row>
    <row r="130" s="13" customFormat="1">
      <c r="A130" s="13"/>
      <c r="B130" s="231"/>
      <c r="C130" s="232"/>
      <c r="D130" s="233" t="s">
        <v>145</v>
      </c>
      <c r="E130" s="234" t="s">
        <v>19</v>
      </c>
      <c r="F130" s="235" t="s">
        <v>689</v>
      </c>
      <c r="G130" s="232"/>
      <c r="H130" s="236">
        <v>6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145</v>
      </c>
      <c r="AU130" s="242" t="s">
        <v>83</v>
      </c>
      <c r="AV130" s="13" t="s">
        <v>83</v>
      </c>
      <c r="AW130" s="13" t="s">
        <v>35</v>
      </c>
      <c r="AX130" s="13" t="s">
        <v>81</v>
      </c>
      <c r="AY130" s="242" t="s">
        <v>133</v>
      </c>
    </row>
    <row r="131" s="2" customFormat="1" ht="24.15" customHeight="1">
      <c r="A131" s="39"/>
      <c r="B131" s="40"/>
      <c r="C131" s="258" t="s">
        <v>227</v>
      </c>
      <c r="D131" s="258" t="s">
        <v>349</v>
      </c>
      <c r="E131" s="259" t="s">
        <v>690</v>
      </c>
      <c r="F131" s="260" t="s">
        <v>691</v>
      </c>
      <c r="G131" s="261" t="s">
        <v>190</v>
      </c>
      <c r="H131" s="262">
        <v>6</v>
      </c>
      <c r="I131" s="263"/>
      <c r="J131" s="264">
        <f>ROUND(I131*H131,2)</f>
        <v>0</v>
      </c>
      <c r="K131" s="260" t="s">
        <v>140</v>
      </c>
      <c r="L131" s="265"/>
      <c r="M131" s="266" t="s">
        <v>19</v>
      </c>
      <c r="N131" s="267" t="s">
        <v>45</v>
      </c>
      <c r="O131" s="85"/>
      <c r="P131" s="222">
        <f>O131*H131</f>
        <v>0</v>
      </c>
      <c r="Q131" s="222">
        <v>0.00010000000000000001</v>
      </c>
      <c r="R131" s="222">
        <f>Q131*H131</f>
        <v>0.00060000000000000006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352</v>
      </c>
      <c r="AT131" s="224" t="s">
        <v>349</v>
      </c>
      <c r="AU131" s="224" t="s">
        <v>83</v>
      </c>
      <c r="AY131" s="18" t="s">
        <v>133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81</v>
      </c>
      <c r="BK131" s="225">
        <f>ROUND(I131*H131,2)</f>
        <v>0</v>
      </c>
      <c r="BL131" s="18" t="s">
        <v>191</v>
      </c>
      <c r="BM131" s="224" t="s">
        <v>692</v>
      </c>
    </row>
    <row r="132" s="13" customFormat="1">
      <c r="A132" s="13"/>
      <c r="B132" s="231"/>
      <c r="C132" s="232"/>
      <c r="D132" s="233" t="s">
        <v>145</v>
      </c>
      <c r="E132" s="234" t="s">
        <v>19</v>
      </c>
      <c r="F132" s="235" t="s">
        <v>689</v>
      </c>
      <c r="G132" s="232"/>
      <c r="H132" s="236">
        <v>6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145</v>
      </c>
      <c r="AU132" s="242" t="s">
        <v>83</v>
      </c>
      <c r="AV132" s="13" t="s">
        <v>83</v>
      </c>
      <c r="AW132" s="13" t="s">
        <v>35</v>
      </c>
      <c r="AX132" s="13" t="s">
        <v>81</v>
      </c>
      <c r="AY132" s="242" t="s">
        <v>133</v>
      </c>
    </row>
    <row r="133" s="2" customFormat="1" ht="16.5" customHeight="1">
      <c r="A133" s="39"/>
      <c r="B133" s="40"/>
      <c r="C133" s="258" t="s">
        <v>233</v>
      </c>
      <c r="D133" s="258" t="s">
        <v>349</v>
      </c>
      <c r="E133" s="259" t="s">
        <v>693</v>
      </c>
      <c r="F133" s="260" t="s">
        <v>694</v>
      </c>
      <c r="G133" s="261" t="s">
        <v>190</v>
      </c>
      <c r="H133" s="262">
        <v>3</v>
      </c>
      <c r="I133" s="263"/>
      <c r="J133" s="264">
        <f>ROUND(I133*H133,2)</f>
        <v>0</v>
      </c>
      <c r="K133" s="260" t="s">
        <v>140</v>
      </c>
      <c r="L133" s="265"/>
      <c r="M133" s="266" t="s">
        <v>19</v>
      </c>
      <c r="N133" s="267" t="s">
        <v>45</v>
      </c>
      <c r="O133" s="85"/>
      <c r="P133" s="222">
        <f>O133*H133</f>
        <v>0</v>
      </c>
      <c r="Q133" s="222">
        <v>2.0000000000000002E-05</v>
      </c>
      <c r="R133" s="222">
        <f>Q133*H133</f>
        <v>6.0000000000000008E-05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352</v>
      </c>
      <c r="AT133" s="224" t="s">
        <v>349</v>
      </c>
      <c r="AU133" s="224" t="s">
        <v>83</v>
      </c>
      <c r="AY133" s="18" t="s">
        <v>133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81</v>
      </c>
      <c r="BK133" s="225">
        <f>ROUND(I133*H133,2)</f>
        <v>0</v>
      </c>
      <c r="BL133" s="18" t="s">
        <v>191</v>
      </c>
      <c r="BM133" s="224" t="s">
        <v>695</v>
      </c>
    </row>
    <row r="134" s="13" customFormat="1">
      <c r="A134" s="13"/>
      <c r="B134" s="231"/>
      <c r="C134" s="232"/>
      <c r="D134" s="233" t="s">
        <v>145</v>
      </c>
      <c r="E134" s="234" t="s">
        <v>19</v>
      </c>
      <c r="F134" s="235" t="s">
        <v>696</v>
      </c>
      <c r="G134" s="232"/>
      <c r="H134" s="236">
        <v>3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145</v>
      </c>
      <c r="AU134" s="242" t="s">
        <v>83</v>
      </c>
      <c r="AV134" s="13" t="s">
        <v>83</v>
      </c>
      <c r="AW134" s="13" t="s">
        <v>35</v>
      </c>
      <c r="AX134" s="13" t="s">
        <v>81</v>
      </c>
      <c r="AY134" s="242" t="s">
        <v>133</v>
      </c>
    </row>
    <row r="135" s="2" customFormat="1" ht="49.05" customHeight="1">
      <c r="A135" s="39"/>
      <c r="B135" s="40"/>
      <c r="C135" s="213" t="s">
        <v>191</v>
      </c>
      <c r="D135" s="213" t="s">
        <v>136</v>
      </c>
      <c r="E135" s="214" t="s">
        <v>697</v>
      </c>
      <c r="F135" s="215" t="s">
        <v>698</v>
      </c>
      <c r="G135" s="216" t="s">
        <v>190</v>
      </c>
      <c r="H135" s="217">
        <v>6</v>
      </c>
      <c r="I135" s="218"/>
      <c r="J135" s="219">
        <f>ROUND(I135*H135,2)</f>
        <v>0</v>
      </c>
      <c r="K135" s="215" t="s">
        <v>140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191</v>
      </c>
      <c r="AT135" s="224" t="s">
        <v>136</v>
      </c>
      <c r="AU135" s="224" t="s">
        <v>83</v>
      </c>
      <c r="AY135" s="18" t="s">
        <v>133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191</v>
      </c>
      <c r="BM135" s="224" t="s">
        <v>699</v>
      </c>
    </row>
    <row r="136" s="2" customFormat="1">
      <c r="A136" s="39"/>
      <c r="B136" s="40"/>
      <c r="C136" s="41"/>
      <c r="D136" s="226" t="s">
        <v>143</v>
      </c>
      <c r="E136" s="41"/>
      <c r="F136" s="227" t="s">
        <v>700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143</v>
      </c>
      <c r="AU136" s="18" t="s">
        <v>83</v>
      </c>
    </row>
    <row r="137" s="2" customFormat="1" ht="24.15" customHeight="1">
      <c r="A137" s="39"/>
      <c r="B137" s="40"/>
      <c r="C137" s="258" t="s">
        <v>244</v>
      </c>
      <c r="D137" s="258" t="s">
        <v>349</v>
      </c>
      <c r="E137" s="259" t="s">
        <v>701</v>
      </c>
      <c r="F137" s="260" t="s">
        <v>702</v>
      </c>
      <c r="G137" s="261" t="s">
        <v>190</v>
      </c>
      <c r="H137" s="262">
        <v>6</v>
      </c>
      <c r="I137" s="263"/>
      <c r="J137" s="264">
        <f>ROUND(I137*H137,2)</f>
        <v>0</v>
      </c>
      <c r="K137" s="260" t="s">
        <v>140</v>
      </c>
      <c r="L137" s="265"/>
      <c r="M137" s="266" t="s">
        <v>19</v>
      </c>
      <c r="N137" s="267" t="s">
        <v>45</v>
      </c>
      <c r="O137" s="85"/>
      <c r="P137" s="222">
        <f>O137*H137</f>
        <v>0</v>
      </c>
      <c r="Q137" s="222">
        <v>0.0025500000000000002</v>
      </c>
      <c r="R137" s="222">
        <f>Q137*H137</f>
        <v>0.015300000000000001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352</v>
      </c>
      <c r="AT137" s="224" t="s">
        <v>349</v>
      </c>
      <c r="AU137" s="224" t="s">
        <v>83</v>
      </c>
      <c r="AY137" s="18" t="s">
        <v>133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191</v>
      </c>
      <c r="BM137" s="224" t="s">
        <v>703</v>
      </c>
    </row>
    <row r="138" s="2" customFormat="1" ht="37.8" customHeight="1">
      <c r="A138" s="39"/>
      <c r="B138" s="40"/>
      <c r="C138" s="213" t="s">
        <v>251</v>
      </c>
      <c r="D138" s="213" t="s">
        <v>136</v>
      </c>
      <c r="E138" s="214" t="s">
        <v>704</v>
      </c>
      <c r="F138" s="215" t="s">
        <v>705</v>
      </c>
      <c r="G138" s="216" t="s">
        <v>190</v>
      </c>
      <c r="H138" s="217">
        <v>4</v>
      </c>
      <c r="I138" s="218"/>
      <c r="J138" s="219">
        <f>ROUND(I138*H138,2)</f>
        <v>0</v>
      </c>
      <c r="K138" s="215" t="s">
        <v>140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191</v>
      </c>
      <c r="AT138" s="224" t="s">
        <v>136</v>
      </c>
      <c r="AU138" s="224" t="s">
        <v>83</v>
      </c>
      <c r="AY138" s="18" t="s">
        <v>133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191</v>
      </c>
      <c r="BM138" s="224" t="s">
        <v>706</v>
      </c>
    </row>
    <row r="139" s="2" customFormat="1">
      <c r="A139" s="39"/>
      <c r="B139" s="40"/>
      <c r="C139" s="41"/>
      <c r="D139" s="226" t="s">
        <v>143</v>
      </c>
      <c r="E139" s="41"/>
      <c r="F139" s="227" t="s">
        <v>707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143</v>
      </c>
      <c r="AU139" s="18" t="s">
        <v>83</v>
      </c>
    </row>
    <row r="140" s="13" customFormat="1">
      <c r="A140" s="13"/>
      <c r="B140" s="231"/>
      <c r="C140" s="232"/>
      <c r="D140" s="233" t="s">
        <v>145</v>
      </c>
      <c r="E140" s="234" t="s">
        <v>19</v>
      </c>
      <c r="F140" s="235" t="s">
        <v>141</v>
      </c>
      <c r="G140" s="232"/>
      <c r="H140" s="236">
        <v>4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145</v>
      </c>
      <c r="AU140" s="242" t="s">
        <v>83</v>
      </c>
      <c r="AV140" s="13" t="s">
        <v>83</v>
      </c>
      <c r="AW140" s="13" t="s">
        <v>35</v>
      </c>
      <c r="AX140" s="13" t="s">
        <v>81</v>
      </c>
      <c r="AY140" s="242" t="s">
        <v>133</v>
      </c>
    </row>
    <row r="141" s="2" customFormat="1" ht="49.05" customHeight="1">
      <c r="A141" s="39"/>
      <c r="B141" s="40"/>
      <c r="C141" s="213" t="s">
        <v>258</v>
      </c>
      <c r="D141" s="213" t="s">
        <v>136</v>
      </c>
      <c r="E141" s="214" t="s">
        <v>708</v>
      </c>
      <c r="F141" s="215" t="s">
        <v>709</v>
      </c>
      <c r="G141" s="216" t="s">
        <v>164</v>
      </c>
      <c r="H141" s="217">
        <v>0.021999999999999999</v>
      </c>
      <c r="I141" s="218"/>
      <c r="J141" s="219">
        <f>ROUND(I141*H141,2)</f>
        <v>0</v>
      </c>
      <c r="K141" s="215" t="s">
        <v>140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191</v>
      </c>
      <c r="AT141" s="224" t="s">
        <v>136</v>
      </c>
      <c r="AU141" s="224" t="s">
        <v>83</v>
      </c>
      <c r="AY141" s="18" t="s">
        <v>133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191</v>
      </c>
      <c r="BM141" s="224" t="s">
        <v>710</v>
      </c>
    </row>
    <row r="142" s="2" customFormat="1">
      <c r="A142" s="39"/>
      <c r="B142" s="40"/>
      <c r="C142" s="41"/>
      <c r="D142" s="226" t="s">
        <v>143</v>
      </c>
      <c r="E142" s="41"/>
      <c r="F142" s="227" t="s">
        <v>711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143</v>
      </c>
      <c r="AU142" s="18" t="s">
        <v>83</v>
      </c>
    </row>
    <row r="143" s="12" customFormat="1" ht="22.8" customHeight="1">
      <c r="A143" s="12"/>
      <c r="B143" s="197"/>
      <c r="C143" s="198"/>
      <c r="D143" s="199" t="s">
        <v>73</v>
      </c>
      <c r="E143" s="211" t="s">
        <v>712</v>
      </c>
      <c r="F143" s="211" t="s">
        <v>713</v>
      </c>
      <c r="G143" s="198"/>
      <c r="H143" s="198"/>
      <c r="I143" s="201"/>
      <c r="J143" s="212">
        <f>BK143</f>
        <v>0</v>
      </c>
      <c r="K143" s="198"/>
      <c r="L143" s="203"/>
      <c r="M143" s="204"/>
      <c r="N143" s="205"/>
      <c r="O143" s="205"/>
      <c r="P143" s="206">
        <f>SUM(P144:P147)</f>
        <v>0</v>
      </c>
      <c r="Q143" s="205"/>
      <c r="R143" s="206">
        <f>SUM(R144:R147)</f>
        <v>0.00020000000000000001</v>
      </c>
      <c r="S143" s="205"/>
      <c r="T143" s="207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8" t="s">
        <v>83</v>
      </c>
      <c r="AT143" s="209" t="s">
        <v>73</v>
      </c>
      <c r="AU143" s="209" t="s">
        <v>81</v>
      </c>
      <c r="AY143" s="208" t="s">
        <v>133</v>
      </c>
      <c r="BK143" s="210">
        <f>SUM(BK144:BK147)</f>
        <v>0</v>
      </c>
    </row>
    <row r="144" s="2" customFormat="1" ht="24.15" customHeight="1">
      <c r="A144" s="39"/>
      <c r="B144" s="40"/>
      <c r="C144" s="213" t="s">
        <v>362</v>
      </c>
      <c r="D144" s="213" t="s">
        <v>136</v>
      </c>
      <c r="E144" s="214" t="s">
        <v>714</v>
      </c>
      <c r="F144" s="215" t="s">
        <v>715</v>
      </c>
      <c r="G144" s="216" t="s">
        <v>247</v>
      </c>
      <c r="H144" s="217">
        <v>5</v>
      </c>
      <c r="I144" s="218"/>
      <c r="J144" s="219">
        <f>ROUND(I144*H144,2)</f>
        <v>0</v>
      </c>
      <c r="K144" s="215" t="s">
        <v>140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191</v>
      </c>
      <c r="AT144" s="224" t="s">
        <v>136</v>
      </c>
      <c r="AU144" s="224" t="s">
        <v>83</v>
      </c>
      <c r="AY144" s="18" t="s">
        <v>133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191</v>
      </c>
      <c r="BM144" s="224" t="s">
        <v>716</v>
      </c>
    </row>
    <row r="145" s="2" customFormat="1">
      <c r="A145" s="39"/>
      <c r="B145" s="40"/>
      <c r="C145" s="41"/>
      <c r="D145" s="226" t="s">
        <v>143</v>
      </c>
      <c r="E145" s="41"/>
      <c r="F145" s="227" t="s">
        <v>717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143</v>
      </c>
      <c r="AU145" s="18" t="s">
        <v>83</v>
      </c>
    </row>
    <row r="146" s="2" customFormat="1" ht="24.15" customHeight="1">
      <c r="A146" s="39"/>
      <c r="B146" s="40"/>
      <c r="C146" s="258" t="s">
        <v>7</v>
      </c>
      <c r="D146" s="258" t="s">
        <v>349</v>
      </c>
      <c r="E146" s="259" t="s">
        <v>718</v>
      </c>
      <c r="F146" s="260" t="s">
        <v>719</v>
      </c>
      <c r="G146" s="261" t="s">
        <v>247</v>
      </c>
      <c r="H146" s="262">
        <v>5</v>
      </c>
      <c r="I146" s="263"/>
      <c r="J146" s="264">
        <f>ROUND(I146*H146,2)</f>
        <v>0</v>
      </c>
      <c r="K146" s="260" t="s">
        <v>140</v>
      </c>
      <c r="L146" s="265"/>
      <c r="M146" s="266" t="s">
        <v>19</v>
      </c>
      <c r="N146" s="267" t="s">
        <v>45</v>
      </c>
      <c r="O146" s="85"/>
      <c r="P146" s="222">
        <f>O146*H146</f>
        <v>0</v>
      </c>
      <c r="Q146" s="222">
        <v>4.0000000000000003E-05</v>
      </c>
      <c r="R146" s="222">
        <f>Q146*H146</f>
        <v>0.00020000000000000001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352</v>
      </c>
      <c r="AT146" s="224" t="s">
        <v>349</v>
      </c>
      <c r="AU146" s="224" t="s">
        <v>83</v>
      </c>
      <c r="AY146" s="18" t="s">
        <v>133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81</v>
      </c>
      <c r="BK146" s="225">
        <f>ROUND(I146*H146,2)</f>
        <v>0</v>
      </c>
      <c r="BL146" s="18" t="s">
        <v>191</v>
      </c>
      <c r="BM146" s="224" t="s">
        <v>720</v>
      </c>
    </row>
    <row r="147" s="13" customFormat="1">
      <c r="A147" s="13"/>
      <c r="B147" s="231"/>
      <c r="C147" s="232"/>
      <c r="D147" s="233" t="s">
        <v>145</v>
      </c>
      <c r="E147" s="232"/>
      <c r="F147" s="235" t="s">
        <v>721</v>
      </c>
      <c r="G147" s="232"/>
      <c r="H147" s="236">
        <v>5</v>
      </c>
      <c r="I147" s="237"/>
      <c r="J147" s="232"/>
      <c r="K147" s="232"/>
      <c r="L147" s="238"/>
      <c r="M147" s="268"/>
      <c r="N147" s="269"/>
      <c r="O147" s="269"/>
      <c r="P147" s="269"/>
      <c r="Q147" s="269"/>
      <c r="R147" s="269"/>
      <c r="S147" s="269"/>
      <c r="T147" s="27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145</v>
      </c>
      <c r="AU147" s="242" t="s">
        <v>83</v>
      </c>
      <c r="AV147" s="13" t="s">
        <v>83</v>
      </c>
      <c r="AW147" s="13" t="s">
        <v>4</v>
      </c>
      <c r="AX147" s="13" t="s">
        <v>81</v>
      </c>
      <c r="AY147" s="242" t="s">
        <v>133</v>
      </c>
    </row>
    <row r="148" s="2" customFormat="1" ht="6.96" customHeight="1">
      <c r="A148" s="39"/>
      <c r="B148" s="60"/>
      <c r="C148" s="61"/>
      <c r="D148" s="61"/>
      <c r="E148" s="61"/>
      <c r="F148" s="61"/>
      <c r="G148" s="61"/>
      <c r="H148" s="61"/>
      <c r="I148" s="61"/>
      <c r="J148" s="61"/>
      <c r="K148" s="61"/>
      <c r="L148" s="45"/>
      <c r="M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</sheetData>
  <sheetProtection sheet="1" autoFilter="0" formatColumns="0" formatRows="0" objects="1" scenarios="1" spinCount="100000" saltValue="jMwFdxM3HOZzr1WvCupWrfQeBCZq7u4O7XpGPgFRTYOc+ZetYmxuyB+Agup/01YnsRudVygo5GOKjaik3oP/eQ==" hashValue="iSzw0SeCNxhvugZOwD3mixHUmp22Y7AQ/ChQQSHkx8HDSnQLhFx6Iorx3Qu/L3MwWSJRJcWOZJoTIM+pNNab6g==" algorithmName="SHA-512" password="CC35"/>
  <autoFilter ref="C92:K14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5_01/612135101"/>
    <hyperlink ref="F101" r:id="rId2" display="https://podminky.urs.cz/item/CS_URS_2025_01/974032121"/>
    <hyperlink ref="F104" r:id="rId3" display="https://podminky.urs.cz/item/CS_URS_2025_01/997013501"/>
    <hyperlink ref="F106" r:id="rId4" display="https://podminky.urs.cz/item/CS_URS_2025_01/997013509"/>
    <hyperlink ref="F109" r:id="rId5" display="https://podminky.urs.cz/item/CS_URS_2025_01/997013631"/>
    <hyperlink ref="F112" r:id="rId6" display="https://podminky.urs.cz/item/CS_URS_2025_01/998011002"/>
    <hyperlink ref="F116" r:id="rId7" display="https://podminky.urs.cz/item/CS_URS_2025_01/741122015"/>
    <hyperlink ref="F120" r:id="rId8" display="https://podminky.urs.cz/item/CS_URS_2025_01/741122016"/>
    <hyperlink ref="F126" r:id="rId9" display="https://podminky.urs.cz/item/CS_URS_2025_01/741310001"/>
    <hyperlink ref="F129" r:id="rId10" display="https://podminky.urs.cz/item/CS_URS_2025_01/741313004"/>
    <hyperlink ref="F136" r:id="rId11" display="https://podminky.urs.cz/item/CS_URS_2025_01/741372112"/>
    <hyperlink ref="F139" r:id="rId12" display="https://podminky.urs.cz/item/CS_URS_2025_01/741813001"/>
    <hyperlink ref="F142" r:id="rId13" display="https://podminky.urs.cz/item/CS_URS_2025_01/998741102"/>
    <hyperlink ref="F145" r:id="rId14" display="https://podminky.urs.cz/item/CS_URS_2025_01/742124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98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Budova D1 - úprava ambulance ORL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99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722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12. 2. 2025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30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31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33</v>
      </c>
      <c r="E20" s="39"/>
      <c r="F20" s="39"/>
      <c r="G20" s="39"/>
      <c r="H20" s="39"/>
      <c r="I20" s="143" t="s">
        <v>26</v>
      </c>
      <c r="J20" s="134" t="str">
        <f>IF('Rekapitulace stavby'!AN16="","",'Rekapitulace stavby'!AN16)</f>
        <v/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tr">
        <f>IF('Rekapitulace stavby'!E17="","",'Rekapitulace stavby'!E17)</f>
        <v xml:space="preserve"> </v>
      </c>
      <c r="F21" s="39"/>
      <c r="G21" s="39"/>
      <c r="H21" s="39"/>
      <c r="I21" s="143" t="s">
        <v>29</v>
      </c>
      <c r="J21" s="134" t="str">
        <f>IF('Rekapitulace stavby'!AN17="","",'Rekapitulace stavby'!AN17)</f>
        <v/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36</v>
      </c>
      <c r="E23" s="39"/>
      <c r="F23" s="39"/>
      <c r="G23" s="39"/>
      <c r="H23" s="39"/>
      <c r="I23" s="143" t="s">
        <v>26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37</v>
      </c>
      <c r="F24" s="39"/>
      <c r="G24" s="39"/>
      <c r="H24" s="39"/>
      <c r="I24" s="143" t="s">
        <v>29</v>
      </c>
      <c r="J24" s="134" t="s">
        <v>19</v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19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ROUND(J82,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ROUND((SUM(BE82:BE88)),  2)</f>
        <v>0</v>
      </c>
      <c r="G33" s="39"/>
      <c r="H33" s="39"/>
      <c r="I33" s="158">
        <v>0.20999999999999999</v>
      </c>
      <c r="J33" s="157">
        <f>ROUND(((SUM(BE82:BE88))*I33),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ROUND((SUM(BF82:BF88)),  2)</f>
        <v>0</v>
      </c>
      <c r="G34" s="39"/>
      <c r="H34" s="39"/>
      <c r="I34" s="158">
        <v>0.12</v>
      </c>
      <c r="J34" s="157">
        <f>ROUND(((SUM(BF82:BF88))*I34),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ROUND((SUM(BG82:BG88)),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ROUND((SUM(BH82:BH88)),  2)</f>
        <v>0</v>
      </c>
      <c r="G36" s="39"/>
      <c r="H36" s="39"/>
      <c r="I36" s="158">
        <v>0.12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ROUND((SUM(BI82:BI88)),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Budova D1 - úprava ambulance ORL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99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99 - Vedlejší a ostatní náklady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Masarykova nemocnice</v>
      </c>
      <c r="G52" s="41"/>
      <c r="H52" s="41"/>
      <c r="I52" s="33" t="s">
        <v>23</v>
      </c>
      <c r="J52" s="73" t="str">
        <f>IF(J12="","",J12)</f>
        <v>12. 2. 2025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Krajská zdravotní a.s.</v>
      </c>
      <c r="G54" s="41"/>
      <c r="H54" s="41"/>
      <c r="I54" s="33" t="s">
        <v>33</v>
      </c>
      <c r="J54" s="37" t="str">
        <f>E21</f>
        <v xml:space="preserve"> 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Milan Křehla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104</v>
      </c>
      <c r="D57" s="172"/>
      <c r="E57" s="172"/>
      <c r="F57" s="172"/>
      <c r="G57" s="172"/>
      <c r="H57" s="172"/>
      <c r="I57" s="172"/>
      <c r="J57" s="173" t="s">
        <v>105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75"/>
      <c r="C60" s="176"/>
      <c r="D60" s="177" t="s">
        <v>723</v>
      </c>
      <c r="E60" s="178"/>
      <c r="F60" s="178"/>
      <c r="G60" s="178"/>
      <c r="H60" s="178"/>
      <c r="I60" s="178"/>
      <c r="J60" s="179">
        <f>J83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724</v>
      </c>
      <c r="E61" s="183"/>
      <c r="F61" s="183"/>
      <c r="G61" s="183"/>
      <c r="H61" s="183"/>
      <c r="I61" s="183"/>
      <c r="J61" s="184">
        <f>J84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725</v>
      </c>
      <c r="E62" s="183"/>
      <c r="F62" s="183"/>
      <c r="G62" s="183"/>
      <c r="H62" s="183"/>
      <c r="I62" s="183"/>
      <c r="J62" s="184">
        <f>J87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118</v>
      </c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70" t="str">
        <f>E7</f>
        <v>Budova D1 - úprava ambulance ORL</v>
      </c>
      <c r="F72" s="33"/>
      <c r="G72" s="33"/>
      <c r="H72" s="33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99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99 - Vedlejší a ostatní náklady</v>
      </c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>Masarykova nemocnice</v>
      </c>
      <c r="G76" s="41"/>
      <c r="H76" s="41"/>
      <c r="I76" s="33" t="s">
        <v>23</v>
      </c>
      <c r="J76" s="73" t="str">
        <f>IF(J12="","",J12)</f>
        <v>12. 2. 2025</v>
      </c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41"/>
      <c r="E78" s="41"/>
      <c r="F78" s="28" t="str">
        <f>E15</f>
        <v>Krajská zdravotní a.s.</v>
      </c>
      <c r="G78" s="41"/>
      <c r="H78" s="41"/>
      <c r="I78" s="33" t="s">
        <v>33</v>
      </c>
      <c r="J78" s="37" t="str">
        <f>E21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31</v>
      </c>
      <c r="D79" s="41"/>
      <c r="E79" s="41"/>
      <c r="F79" s="28" t="str">
        <f>IF(E18="","",E18)</f>
        <v>Vyplň údaj</v>
      </c>
      <c r="G79" s="41"/>
      <c r="H79" s="41"/>
      <c r="I79" s="33" t="s">
        <v>36</v>
      </c>
      <c r="J79" s="37" t="str">
        <f>E24</f>
        <v>Milan Křehla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86"/>
      <c r="B81" s="187"/>
      <c r="C81" s="188" t="s">
        <v>119</v>
      </c>
      <c r="D81" s="189" t="s">
        <v>59</v>
      </c>
      <c r="E81" s="189" t="s">
        <v>55</v>
      </c>
      <c r="F81" s="189" t="s">
        <v>56</v>
      </c>
      <c r="G81" s="189" t="s">
        <v>120</v>
      </c>
      <c r="H81" s="189" t="s">
        <v>121</v>
      </c>
      <c r="I81" s="189" t="s">
        <v>122</v>
      </c>
      <c r="J81" s="189" t="s">
        <v>105</v>
      </c>
      <c r="K81" s="190" t="s">
        <v>123</v>
      </c>
      <c r="L81" s="191"/>
      <c r="M81" s="93" t="s">
        <v>19</v>
      </c>
      <c r="N81" s="94" t="s">
        <v>44</v>
      </c>
      <c r="O81" s="94" t="s">
        <v>124</v>
      </c>
      <c r="P81" s="94" t="s">
        <v>125</v>
      </c>
      <c r="Q81" s="94" t="s">
        <v>126</v>
      </c>
      <c r="R81" s="94" t="s">
        <v>127</v>
      </c>
      <c r="S81" s="94" t="s">
        <v>128</v>
      </c>
      <c r="T81" s="95" t="s">
        <v>129</v>
      </c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</row>
    <row r="82" s="2" customFormat="1" ht="22.8" customHeight="1">
      <c r="A82" s="39"/>
      <c r="B82" s="40"/>
      <c r="C82" s="100" t="s">
        <v>130</v>
      </c>
      <c r="D82" s="41"/>
      <c r="E82" s="41"/>
      <c r="F82" s="41"/>
      <c r="G82" s="41"/>
      <c r="H82" s="41"/>
      <c r="I82" s="41"/>
      <c r="J82" s="192">
        <f>BK82</f>
        <v>0</v>
      </c>
      <c r="K82" s="41"/>
      <c r="L82" s="45"/>
      <c r="M82" s="96"/>
      <c r="N82" s="193"/>
      <c r="O82" s="97"/>
      <c r="P82" s="194">
        <f>P83</f>
        <v>0</v>
      </c>
      <c r="Q82" s="97"/>
      <c r="R82" s="194">
        <f>R83</f>
        <v>0</v>
      </c>
      <c r="S82" s="97"/>
      <c r="T82" s="195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73</v>
      </c>
      <c r="AU82" s="18" t="s">
        <v>106</v>
      </c>
      <c r="BK82" s="196">
        <f>BK83</f>
        <v>0</v>
      </c>
    </row>
    <row r="83" s="12" customFormat="1" ht="25.92" customHeight="1">
      <c r="A83" s="12"/>
      <c r="B83" s="197"/>
      <c r="C83" s="198"/>
      <c r="D83" s="199" t="s">
        <v>73</v>
      </c>
      <c r="E83" s="200" t="s">
        <v>726</v>
      </c>
      <c r="F83" s="200" t="s">
        <v>727</v>
      </c>
      <c r="G83" s="198"/>
      <c r="H83" s="198"/>
      <c r="I83" s="201"/>
      <c r="J83" s="202">
        <f>BK83</f>
        <v>0</v>
      </c>
      <c r="K83" s="198"/>
      <c r="L83" s="203"/>
      <c r="M83" s="204"/>
      <c r="N83" s="205"/>
      <c r="O83" s="205"/>
      <c r="P83" s="206">
        <f>P84+P87</f>
        <v>0</v>
      </c>
      <c r="Q83" s="205"/>
      <c r="R83" s="206">
        <f>R84+R87</f>
        <v>0</v>
      </c>
      <c r="S83" s="205"/>
      <c r="T83" s="207">
        <f>T84+T87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167</v>
      </c>
      <c r="AT83" s="209" t="s">
        <v>73</v>
      </c>
      <c r="AU83" s="209" t="s">
        <v>74</v>
      </c>
      <c r="AY83" s="208" t="s">
        <v>133</v>
      </c>
      <c r="BK83" s="210">
        <f>BK84+BK87</f>
        <v>0</v>
      </c>
    </row>
    <row r="84" s="12" customFormat="1" ht="22.8" customHeight="1">
      <c r="A84" s="12"/>
      <c r="B84" s="197"/>
      <c r="C84" s="198"/>
      <c r="D84" s="199" t="s">
        <v>73</v>
      </c>
      <c r="E84" s="211" t="s">
        <v>728</v>
      </c>
      <c r="F84" s="211" t="s">
        <v>729</v>
      </c>
      <c r="G84" s="198"/>
      <c r="H84" s="198"/>
      <c r="I84" s="201"/>
      <c r="J84" s="212">
        <f>BK84</f>
        <v>0</v>
      </c>
      <c r="K84" s="198"/>
      <c r="L84" s="203"/>
      <c r="M84" s="204"/>
      <c r="N84" s="205"/>
      <c r="O84" s="205"/>
      <c r="P84" s="206">
        <f>SUM(P85:P86)</f>
        <v>0</v>
      </c>
      <c r="Q84" s="205"/>
      <c r="R84" s="206">
        <f>SUM(R85:R86)</f>
        <v>0</v>
      </c>
      <c r="S84" s="205"/>
      <c r="T84" s="207">
        <f>SUM(T85:T86)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167</v>
      </c>
      <c r="AT84" s="209" t="s">
        <v>73</v>
      </c>
      <c r="AU84" s="209" t="s">
        <v>81</v>
      </c>
      <c r="AY84" s="208" t="s">
        <v>133</v>
      </c>
      <c r="BK84" s="210">
        <f>SUM(BK85:BK86)</f>
        <v>0</v>
      </c>
    </row>
    <row r="85" s="2" customFormat="1" ht="16.5" customHeight="1">
      <c r="A85" s="39"/>
      <c r="B85" s="40"/>
      <c r="C85" s="213" t="s">
        <v>81</v>
      </c>
      <c r="D85" s="213" t="s">
        <v>136</v>
      </c>
      <c r="E85" s="214" t="s">
        <v>730</v>
      </c>
      <c r="F85" s="215" t="s">
        <v>731</v>
      </c>
      <c r="G85" s="216" t="s">
        <v>732</v>
      </c>
      <c r="H85" s="217">
        <v>0.028000000000000001</v>
      </c>
      <c r="I85" s="218"/>
      <c r="J85" s="219">
        <f>ROUND(I85*H85,2)</f>
        <v>0</v>
      </c>
      <c r="K85" s="215" t="s">
        <v>19</v>
      </c>
      <c r="L85" s="45"/>
      <c r="M85" s="220" t="s">
        <v>19</v>
      </c>
      <c r="N85" s="221" t="s">
        <v>45</v>
      </c>
      <c r="O85" s="85"/>
      <c r="P85" s="222">
        <f>O85*H85</f>
        <v>0</v>
      </c>
      <c r="Q85" s="222">
        <v>0</v>
      </c>
      <c r="R85" s="222">
        <f>Q85*H85</f>
        <v>0</v>
      </c>
      <c r="S85" s="222">
        <v>0</v>
      </c>
      <c r="T85" s="223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4" t="s">
        <v>733</v>
      </c>
      <c r="AT85" s="224" t="s">
        <v>136</v>
      </c>
      <c r="AU85" s="224" t="s">
        <v>83</v>
      </c>
      <c r="AY85" s="18" t="s">
        <v>133</v>
      </c>
      <c r="BE85" s="225">
        <f>IF(N85="základní",J85,0)</f>
        <v>0</v>
      </c>
      <c r="BF85" s="225">
        <f>IF(N85="snížená",J85,0)</f>
        <v>0</v>
      </c>
      <c r="BG85" s="225">
        <f>IF(N85="zákl. přenesená",J85,0)</f>
        <v>0</v>
      </c>
      <c r="BH85" s="225">
        <f>IF(N85="sníž. přenesená",J85,0)</f>
        <v>0</v>
      </c>
      <c r="BI85" s="225">
        <f>IF(N85="nulová",J85,0)</f>
        <v>0</v>
      </c>
      <c r="BJ85" s="18" t="s">
        <v>81</v>
      </c>
      <c r="BK85" s="225">
        <f>ROUND(I85*H85,2)</f>
        <v>0</v>
      </c>
      <c r="BL85" s="18" t="s">
        <v>733</v>
      </c>
      <c r="BM85" s="224" t="s">
        <v>734</v>
      </c>
    </row>
    <row r="86" s="2" customFormat="1">
      <c r="A86" s="39"/>
      <c r="B86" s="40"/>
      <c r="C86" s="41"/>
      <c r="D86" s="233" t="s">
        <v>735</v>
      </c>
      <c r="E86" s="41"/>
      <c r="F86" s="271" t="s">
        <v>736</v>
      </c>
      <c r="G86" s="41"/>
      <c r="H86" s="41"/>
      <c r="I86" s="228"/>
      <c r="J86" s="41"/>
      <c r="K86" s="41"/>
      <c r="L86" s="45"/>
      <c r="M86" s="229"/>
      <c r="N86" s="230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735</v>
      </c>
      <c r="AU86" s="18" t="s">
        <v>83</v>
      </c>
    </row>
    <row r="87" s="12" customFormat="1" ht="22.8" customHeight="1">
      <c r="A87" s="12"/>
      <c r="B87" s="197"/>
      <c r="C87" s="198"/>
      <c r="D87" s="199" t="s">
        <v>73</v>
      </c>
      <c r="E87" s="211" t="s">
        <v>737</v>
      </c>
      <c r="F87" s="211" t="s">
        <v>738</v>
      </c>
      <c r="G87" s="198"/>
      <c r="H87" s="198"/>
      <c r="I87" s="201"/>
      <c r="J87" s="212">
        <f>BK87</f>
        <v>0</v>
      </c>
      <c r="K87" s="198"/>
      <c r="L87" s="203"/>
      <c r="M87" s="204"/>
      <c r="N87" s="205"/>
      <c r="O87" s="205"/>
      <c r="P87" s="206">
        <f>P88</f>
        <v>0</v>
      </c>
      <c r="Q87" s="205"/>
      <c r="R87" s="206">
        <f>R88</f>
        <v>0</v>
      </c>
      <c r="S87" s="205"/>
      <c r="T87" s="207">
        <f>T88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167</v>
      </c>
      <c r="AT87" s="209" t="s">
        <v>73</v>
      </c>
      <c r="AU87" s="209" t="s">
        <v>81</v>
      </c>
      <c r="AY87" s="208" t="s">
        <v>133</v>
      </c>
      <c r="BK87" s="210">
        <f>BK88</f>
        <v>0</v>
      </c>
    </row>
    <row r="88" s="2" customFormat="1" ht="16.5" customHeight="1">
      <c r="A88" s="39"/>
      <c r="B88" s="40"/>
      <c r="C88" s="213" t="s">
        <v>83</v>
      </c>
      <c r="D88" s="213" t="s">
        <v>136</v>
      </c>
      <c r="E88" s="214" t="s">
        <v>739</v>
      </c>
      <c r="F88" s="215" t="s">
        <v>738</v>
      </c>
      <c r="G88" s="216" t="s">
        <v>740</v>
      </c>
      <c r="H88" s="217">
        <v>0.014999999999999999</v>
      </c>
      <c r="I88" s="218"/>
      <c r="J88" s="219">
        <f>ROUND(I88*H88,2)</f>
        <v>0</v>
      </c>
      <c r="K88" s="215" t="s">
        <v>19</v>
      </c>
      <c r="L88" s="45"/>
      <c r="M88" s="272" t="s">
        <v>19</v>
      </c>
      <c r="N88" s="273" t="s">
        <v>45</v>
      </c>
      <c r="O88" s="274"/>
      <c r="P88" s="275">
        <f>O88*H88</f>
        <v>0</v>
      </c>
      <c r="Q88" s="275">
        <v>0</v>
      </c>
      <c r="R88" s="275">
        <f>Q88*H88</f>
        <v>0</v>
      </c>
      <c r="S88" s="275">
        <v>0</v>
      </c>
      <c r="T88" s="27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4" t="s">
        <v>733</v>
      </c>
      <c r="AT88" s="224" t="s">
        <v>136</v>
      </c>
      <c r="AU88" s="224" t="s">
        <v>83</v>
      </c>
      <c r="AY88" s="18" t="s">
        <v>133</v>
      </c>
      <c r="BE88" s="225">
        <f>IF(N88="základní",J88,0)</f>
        <v>0</v>
      </c>
      <c r="BF88" s="225">
        <f>IF(N88="snížená",J88,0)</f>
        <v>0</v>
      </c>
      <c r="BG88" s="225">
        <f>IF(N88="zákl. přenesená",J88,0)</f>
        <v>0</v>
      </c>
      <c r="BH88" s="225">
        <f>IF(N88="sníž. přenesená",J88,0)</f>
        <v>0</v>
      </c>
      <c r="BI88" s="225">
        <f>IF(N88="nulová",J88,0)</f>
        <v>0</v>
      </c>
      <c r="BJ88" s="18" t="s">
        <v>81</v>
      </c>
      <c r="BK88" s="225">
        <f>ROUND(I88*H88,2)</f>
        <v>0</v>
      </c>
      <c r="BL88" s="18" t="s">
        <v>733</v>
      </c>
      <c r="BM88" s="224" t="s">
        <v>741</v>
      </c>
    </row>
    <row r="89" s="2" customFormat="1" ht="6.96" customHeight="1">
      <c r="A89" s="39"/>
      <c r="B89" s="60"/>
      <c r="C89" s="61"/>
      <c r="D89" s="61"/>
      <c r="E89" s="61"/>
      <c r="F89" s="61"/>
      <c r="G89" s="61"/>
      <c r="H89" s="61"/>
      <c r="I89" s="61"/>
      <c r="J89" s="61"/>
      <c r="K89" s="61"/>
      <c r="L89" s="45"/>
      <c r="M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</sheetData>
  <sheetProtection sheet="1" autoFilter="0" formatColumns="0" formatRows="0" objects="1" scenarios="1" spinCount="100000" saltValue="6IEhaKwcX5zvw2yufoxWqvDbKJt9lgM5rE+7A1nxGj7g6T0BQMAigXccG+bB7NsIi3tEwDdB9F7nsaCZlv1o+g==" hashValue="zceB5DQJHNFeshHKcyNjTJU8u1s6hTYuKn5MRQK8yGTcZlmCzXQ2zygkqb1dKzrN0YQghO6ZbdgGa2G4mdNqmw==" algorithmName="SHA-512" password="CC35"/>
  <autoFilter ref="C81:K88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9"/>
      <c r="C3" s="140"/>
      <c r="D3" s="140"/>
      <c r="E3" s="140"/>
      <c r="F3" s="140"/>
      <c r="G3" s="140"/>
      <c r="H3" s="21"/>
    </row>
    <row r="4" s="1" customFormat="1" ht="24.96" customHeight="1">
      <c r="B4" s="21"/>
      <c r="C4" s="141" t="s">
        <v>742</v>
      </c>
      <c r="H4" s="21"/>
    </row>
    <row r="5" s="1" customFormat="1" ht="12" customHeight="1">
      <c r="B5" s="21"/>
      <c r="C5" s="277" t="s">
        <v>13</v>
      </c>
      <c r="D5" s="150" t="s">
        <v>14</v>
      </c>
      <c r="E5" s="1"/>
      <c r="F5" s="1"/>
      <c r="H5" s="21"/>
    </row>
    <row r="6" s="1" customFormat="1" ht="36.96" customHeight="1">
      <c r="B6" s="21"/>
      <c r="C6" s="278" t="s">
        <v>16</v>
      </c>
      <c r="D6" s="279" t="s">
        <v>17</v>
      </c>
      <c r="E6" s="1"/>
      <c r="F6" s="1"/>
      <c r="H6" s="21"/>
    </row>
    <row r="7" s="1" customFormat="1" ht="16.5" customHeight="1">
      <c r="B7" s="21"/>
      <c r="C7" s="143" t="s">
        <v>23</v>
      </c>
      <c r="D7" s="147" t="str">
        <f>'Rekapitulace stavby'!AN8</f>
        <v>12. 2. 2025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86"/>
      <c r="B9" s="280"/>
      <c r="C9" s="281" t="s">
        <v>55</v>
      </c>
      <c r="D9" s="282" t="s">
        <v>56</v>
      </c>
      <c r="E9" s="282" t="s">
        <v>120</v>
      </c>
      <c r="F9" s="283" t="s">
        <v>743</v>
      </c>
      <c r="G9" s="186"/>
      <c r="H9" s="280"/>
    </row>
    <row r="10" s="2" customFormat="1" ht="26.4" customHeight="1">
      <c r="A10" s="39"/>
      <c r="B10" s="45"/>
      <c r="C10" s="284" t="s">
        <v>744</v>
      </c>
      <c r="D10" s="284" t="s">
        <v>86</v>
      </c>
      <c r="E10" s="39"/>
      <c r="F10" s="39"/>
      <c r="G10" s="39"/>
      <c r="H10" s="45"/>
    </row>
    <row r="11" s="2" customFormat="1" ht="16.8" customHeight="1">
      <c r="A11" s="39"/>
      <c r="B11" s="45"/>
      <c r="C11" s="285" t="s">
        <v>745</v>
      </c>
      <c r="D11" s="286" t="s">
        <v>746</v>
      </c>
      <c r="E11" s="287" t="s">
        <v>19</v>
      </c>
      <c r="F11" s="288">
        <v>41.020000000000003</v>
      </c>
      <c r="G11" s="39"/>
      <c r="H11" s="45"/>
    </row>
    <row r="12" s="2" customFormat="1" ht="16.8" customHeight="1">
      <c r="A12" s="39"/>
      <c r="B12" s="45"/>
      <c r="C12" s="289" t="s">
        <v>19</v>
      </c>
      <c r="D12" s="289" t="s">
        <v>747</v>
      </c>
      <c r="E12" s="18" t="s">
        <v>19</v>
      </c>
      <c r="F12" s="290">
        <v>41.020000000000003</v>
      </c>
      <c r="G12" s="39"/>
      <c r="H12" s="45"/>
    </row>
    <row r="13" s="2" customFormat="1" ht="16.8" customHeight="1">
      <c r="A13" s="39"/>
      <c r="B13" s="45"/>
      <c r="C13" s="289" t="s">
        <v>19</v>
      </c>
      <c r="D13" s="289" t="s">
        <v>159</v>
      </c>
      <c r="E13" s="18" t="s">
        <v>19</v>
      </c>
      <c r="F13" s="290">
        <v>41.020000000000003</v>
      </c>
      <c r="G13" s="39"/>
      <c r="H13" s="45"/>
    </row>
    <row r="14" s="2" customFormat="1" ht="16.8" customHeight="1">
      <c r="A14" s="39"/>
      <c r="B14" s="45"/>
      <c r="C14" s="285" t="s">
        <v>748</v>
      </c>
      <c r="D14" s="286" t="s">
        <v>749</v>
      </c>
      <c r="E14" s="287" t="s">
        <v>19</v>
      </c>
      <c r="F14" s="288">
        <v>2</v>
      </c>
      <c r="G14" s="39"/>
      <c r="H14" s="45"/>
    </row>
    <row r="15" s="2" customFormat="1" ht="16.8" customHeight="1">
      <c r="A15" s="39"/>
      <c r="B15" s="45"/>
      <c r="C15" s="289" t="s">
        <v>19</v>
      </c>
      <c r="D15" s="289" t="s">
        <v>83</v>
      </c>
      <c r="E15" s="18" t="s">
        <v>19</v>
      </c>
      <c r="F15" s="290">
        <v>2</v>
      </c>
      <c r="G15" s="39"/>
      <c r="H15" s="45"/>
    </row>
    <row r="16" s="2" customFormat="1" ht="16.8" customHeight="1">
      <c r="A16" s="39"/>
      <c r="B16" s="45"/>
      <c r="C16" s="289" t="s">
        <v>19</v>
      </c>
      <c r="D16" s="289" t="s">
        <v>159</v>
      </c>
      <c r="E16" s="18" t="s">
        <v>19</v>
      </c>
      <c r="F16" s="290">
        <v>2</v>
      </c>
      <c r="G16" s="39"/>
      <c r="H16" s="45"/>
    </row>
    <row r="17" s="2" customFormat="1" ht="16.8" customHeight="1">
      <c r="A17" s="39"/>
      <c r="B17" s="45"/>
      <c r="C17" s="285" t="s">
        <v>750</v>
      </c>
      <c r="D17" s="286" t="s">
        <v>751</v>
      </c>
      <c r="E17" s="287" t="s">
        <v>19</v>
      </c>
      <c r="F17" s="288">
        <v>1</v>
      </c>
      <c r="G17" s="39"/>
      <c r="H17" s="45"/>
    </row>
    <row r="18" s="2" customFormat="1" ht="16.8" customHeight="1">
      <c r="A18" s="39"/>
      <c r="B18" s="45"/>
      <c r="C18" s="289" t="s">
        <v>19</v>
      </c>
      <c r="D18" s="289" t="s">
        <v>81</v>
      </c>
      <c r="E18" s="18" t="s">
        <v>19</v>
      </c>
      <c r="F18" s="290">
        <v>1</v>
      </c>
      <c r="G18" s="39"/>
      <c r="H18" s="45"/>
    </row>
    <row r="19" s="2" customFormat="1" ht="16.8" customHeight="1">
      <c r="A19" s="39"/>
      <c r="B19" s="45"/>
      <c r="C19" s="289" t="s">
        <v>19</v>
      </c>
      <c r="D19" s="289" t="s">
        <v>159</v>
      </c>
      <c r="E19" s="18" t="s">
        <v>19</v>
      </c>
      <c r="F19" s="290">
        <v>1</v>
      </c>
      <c r="G19" s="39"/>
      <c r="H19" s="45"/>
    </row>
    <row r="20" s="2" customFormat="1" ht="16.8" customHeight="1">
      <c r="A20" s="39"/>
      <c r="B20" s="45"/>
      <c r="C20" s="285" t="s">
        <v>752</v>
      </c>
      <c r="D20" s="286" t="s">
        <v>753</v>
      </c>
      <c r="E20" s="287" t="s">
        <v>19</v>
      </c>
      <c r="F20" s="288">
        <v>2</v>
      </c>
      <c r="G20" s="39"/>
      <c r="H20" s="45"/>
    </row>
    <row r="21" s="2" customFormat="1" ht="16.8" customHeight="1">
      <c r="A21" s="39"/>
      <c r="B21" s="45"/>
      <c r="C21" s="289" t="s">
        <v>19</v>
      </c>
      <c r="D21" s="289" t="s">
        <v>754</v>
      </c>
      <c r="E21" s="18" t="s">
        <v>19</v>
      </c>
      <c r="F21" s="290">
        <v>2</v>
      </c>
      <c r="G21" s="39"/>
      <c r="H21" s="45"/>
    </row>
    <row r="22" s="2" customFormat="1" ht="16.8" customHeight="1">
      <c r="A22" s="39"/>
      <c r="B22" s="45"/>
      <c r="C22" s="289" t="s">
        <v>19</v>
      </c>
      <c r="D22" s="289" t="s">
        <v>159</v>
      </c>
      <c r="E22" s="18" t="s">
        <v>19</v>
      </c>
      <c r="F22" s="290">
        <v>2</v>
      </c>
      <c r="G22" s="39"/>
      <c r="H22" s="45"/>
    </row>
    <row r="23" s="2" customFormat="1" ht="16.8" customHeight="1">
      <c r="A23" s="39"/>
      <c r="B23" s="45"/>
      <c r="C23" s="285" t="s">
        <v>755</v>
      </c>
      <c r="D23" s="286" t="s">
        <v>756</v>
      </c>
      <c r="E23" s="287" t="s">
        <v>19</v>
      </c>
      <c r="F23" s="288">
        <v>1</v>
      </c>
      <c r="G23" s="39"/>
      <c r="H23" s="45"/>
    </row>
    <row r="24" s="2" customFormat="1" ht="16.8" customHeight="1">
      <c r="A24" s="39"/>
      <c r="B24" s="45"/>
      <c r="C24" s="289" t="s">
        <v>19</v>
      </c>
      <c r="D24" s="289" t="s">
        <v>81</v>
      </c>
      <c r="E24" s="18" t="s">
        <v>19</v>
      </c>
      <c r="F24" s="290">
        <v>1</v>
      </c>
      <c r="G24" s="39"/>
      <c r="H24" s="45"/>
    </row>
    <row r="25" s="2" customFormat="1" ht="16.8" customHeight="1">
      <c r="A25" s="39"/>
      <c r="B25" s="45"/>
      <c r="C25" s="289" t="s">
        <v>19</v>
      </c>
      <c r="D25" s="289" t="s">
        <v>159</v>
      </c>
      <c r="E25" s="18" t="s">
        <v>19</v>
      </c>
      <c r="F25" s="290">
        <v>1</v>
      </c>
      <c r="G25" s="39"/>
      <c r="H25" s="45"/>
    </row>
    <row r="26" s="2" customFormat="1" ht="16.8" customHeight="1">
      <c r="A26" s="39"/>
      <c r="B26" s="45"/>
      <c r="C26" s="285" t="s">
        <v>757</v>
      </c>
      <c r="D26" s="286" t="s">
        <v>758</v>
      </c>
      <c r="E26" s="287" t="s">
        <v>19</v>
      </c>
      <c r="F26" s="288">
        <v>1</v>
      </c>
      <c r="G26" s="39"/>
      <c r="H26" s="45"/>
    </row>
    <row r="27" s="2" customFormat="1" ht="16.8" customHeight="1">
      <c r="A27" s="39"/>
      <c r="B27" s="45"/>
      <c r="C27" s="289" t="s">
        <v>19</v>
      </c>
      <c r="D27" s="289" t="s">
        <v>81</v>
      </c>
      <c r="E27" s="18" t="s">
        <v>19</v>
      </c>
      <c r="F27" s="290">
        <v>1</v>
      </c>
      <c r="G27" s="39"/>
      <c r="H27" s="45"/>
    </row>
    <row r="28" s="2" customFormat="1" ht="16.8" customHeight="1">
      <c r="A28" s="39"/>
      <c r="B28" s="45"/>
      <c r="C28" s="289" t="s">
        <v>19</v>
      </c>
      <c r="D28" s="289" t="s">
        <v>159</v>
      </c>
      <c r="E28" s="18" t="s">
        <v>19</v>
      </c>
      <c r="F28" s="290">
        <v>1</v>
      </c>
      <c r="G28" s="39"/>
      <c r="H28" s="45"/>
    </row>
    <row r="29" s="2" customFormat="1" ht="16.8" customHeight="1">
      <c r="A29" s="39"/>
      <c r="B29" s="45"/>
      <c r="C29" s="285" t="s">
        <v>759</v>
      </c>
      <c r="D29" s="286" t="s">
        <v>760</v>
      </c>
      <c r="E29" s="287" t="s">
        <v>19</v>
      </c>
      <c r="F29" s="288">
        <v>41.020000000000003</v>
      </c>
      <c r="G29" s="39"/>
      <c r="H29" s="45"/>
    </row>
    <row r="30" s="2" customFormat="1" ht="16.8" customHeight="1">
      <c r="A30" s="39"/>
      <c r="B30" s="45"/>
      <c r="C30" s="289" t="s">
        <v>19</v>
      </c>
      <c r="D30" s="289" t="s">
        <v>747</v>
      </c>
      <c r="E30" s="18" t="s">
        <v>19</v>
      </c>
      <c r="F30" s="290">
        <v>41.020000000000003</v>
      </c>
      <c r="G30" s="39"/>
      <c r="H30" s="45"/>
    </row>
    <row r="31" s="2" customFormat="1" ht="16.8" customHeight="1">
      <c r="A31" s="39"/>
      <c r="B31" s="45"/>
      <c r="C31" s="289" t="s">
        <v>19</v>
      </c>
      <c r="D31" s="289" t="s">
        <v>159</v>
      </c>
      <c r="E31" s="18" t="s">
        <v>19</v>
      </c>
      <c r="F31" s="290">
        <v>41.020000000000003</v>
      </c>
      <c r="G31" s="39"/>
      <c r="H31" s="45"/>
    </row>
    <row r="32" s="2" customFormat="1" ht="16.8" customHeight="1">
      <c r="A32" s="39"/>
      <c r="B32" s="45"/>
      <c r="C32" s="285" t="s">
        <v>761</v>
      </c>
      <c r="D32" s="286" t="s">
        <v>762</v>
      </c>
      <c r="E32" s="287" t="s">
        <v>19</v>
      </c>
      <c r="F32" s="288">
        <v>36.799999999999997</v>
      </c>
      <c r="G32" s="39"/>
      <c r="H32" s="45"/>
    </row>
    <row r="33" s="2" customFormat="1" ht="16.8" customHeight="1">
      <c r="A33" s="39"/>
      <c r="B33" s="45"/>
      <c r="C33" s="289" t="s">
        <v>19</v>
      </c>
      <c r="D33" s="289" t="s">
        <v>763</v>
      </c>
      <c r="E33" s="18" t="s">
        <v>19</v>
      </c>
      <c r="F33" s="290">
        <v>36.799999999999997</v>
      </c>
      <c r="G33" s="39"/>
      <c r="H33" s="45"/>
    </row>
    <row r="34" s="2" customFormat="1" ht="16.8" customHeight="1">
      <c r="A34" s="39"/>
      <c r="B34" s="45"/>
      <c r="C34" s="289" t="s">
        <v>19</v>
      </c>
      <c r="D34" s="289" t="s">
        <v>159</v>
      </c>
      <c r="E34" s="18" t="s">
        <v>19</v>
      </c>
      <c r="F34" s="290">
        <v>36.799999999999997</v>
      </c>
      <c r="G34" s="39"/>
      <c r="H34" s="45"/>
    </row>
    <row r="35" s="2" customFormat="1" ht="16.8" customHeight="1">
      <c r="A35" s="39"/>
      <c r="B35" s="45"/>
      <c r="C35" s="285" t="s">
        <v>764</v>
      </c>
      <c r="D35" s="286" t="s">
        <v>765</v>
      </c>
      <c r="E35" s="287" t="s">
        <v>19</v>
      </c>
      <c r="F35" s="288">
        <v>8.7680000000000007</v>
      </c>
      <c r="G35" s="39"/>
      <c r="H35" s="45"/>
    </row>
    <row r="36" s="2" customFormat="1" ht="16.8" customHeight="1">
      <c r="A36" s="39"/>
      <c r="B36" s="45"/>
      <c r="C36" s="289" t="s">
        <v>19</v>
      </c>
      <c r="D36" s="289" t="s">
        <v>766</v>
      </c>
      <c r="E36" s="18" t="s">
        <v>19</v>
      </c>
      <c r="F36" s="290">
        <v>8.7680000000000007</v>
      </c>
      <c r="G36" s="39"/>
      <c r="H36" s="45"/>
    </row>
    <row r="37" s="2" customFormat="1" ht="16.8" customHeight="1">
      <c r="A37" s="39"/>
      <c r="B37" s="45"/>
      <c r="C37" s="289" t="s">
        <v>19</v>
      </c>
      <c r="D37" s="289" t="s">
        <v>159</v>
      </c>
      <c r="E37" s="18" t="s">
        <v>19</v>
      </c>
      <c r="F37" s="290">
        <v>8.7680000000000007</v>
      </c>
      <c r="G37" s="39"/>
      <c r="H37" s="45"/>
    </row>
    <row r="38" s="2" customFormat="1" ht="26.4" customHeight="1">
      <c r="A38" s="39"/>
      <c r="B38" s="45"/>
      <c r="C38" s="284" t="s">
        <v>767</v>
      </c>
      <c r="D38" s="284" t="s">
        <v>90</v>
      </c>
      <c r="E38" s="39"/>
      <c r="F38" s="39"/>
      <c r="G38" s="39"/>
      <c r="H38" s="45"/>
    </row>
    <row r="39" s="2" customFormat="1" ht="16.8" customHeight="1">
      <c r="A39" s="39"/>
      <c r="B39" s="45"/>
      <c r="C39" s="285" t="s">
        <v>266</v>
      </c>
      <c r="D39" s="286" t="s">
        <v>267</v>
      </c>
      <c r="E39" s="287" t="s">
        <v>19</v>
      </c>
      <c r="F39" s="288">
        <v>36</v>
      </c>
      <c r="G39" s="39"/>
      <c r="H39" s="45"/>
    </row>
    <row r="40" s="2" customFormat="1" ht="16.8" customHeight="1">
      <c r="A40" s="39"/>
      <c r="B40" s="45"/>
      <c r="C40" s="289" t="s">
        <v>266</v>
      </c>
      <c r="D40" s="289" t="s">
        <v>562</v>
      </c>
      <c r="E40" s="18" t="s">
        <v>19</v>
      </c>
      <c r="F40" s="290">
        <v>36</v>
      </c>
      <c r="G40" s="39"/>
      <c r="H40" s="45"/>
    </row>
    <row r="41" s="2" customFormat="1" ht="16.8" customHeight="1">
      <c r="A41" s="39"/>
      <c r="B41" s="45"/>
      <c r="C41" s="291" t="s">
        <v>768</v>
      </c>
      <c r="D41" s="39"/>
      <c r="E41" s="39"/>
      <c r="F41" s="39"/>
      <c r="G41" s="39"/>
      <c r="H41" s="45"/>
    </row>
    <row r="42" s="2" customFormat="1" ht="16.8" customHeight="1">
      <c r="A42" s="39"/>
      <c r="B42" s="45"/>
      <c r="C42" s="289" t="s">
        <v>558</v>
      </c>
      <c r="D42" s="289" t="s">
        <v>769</v>
      </c>
      <c r="E42" s="18" t="s">
        <v>139</v>
      </c>
      <c r="F42" s="290">
        <v>36</v>
      </c>
      <c r="G42" s="39"/>
      <c r="H42" s="45"/>
    </row>
    <row r="43" s="2" customFormat="1" ht="16.8" customHeight="1">
      <c r="A43" s="39"/>
      <c r="B43" s="45"/>
      <c r="C43" s="289" t="s">
        <v>292</v>
      </c>
      <c r="D43" s="289" t="s">
        <v>770</v>
      </c>
      <c r="E43" s="18" t="s">
        <v>139</v>
      </c>
      <c r="F43" s="290">
        <v>26.832000000000001</v>
      </c>
      <c r="G43" s="39"/>
      <c r="H43" s="45"/>
    </row>
    <row r="44" s="2" customFormat="1">
      <c r="A44" s="39"/>
      <c r="B44" s="45"/>
      <c r="C44" s="289" t="s">
        <v>564</v>
      </c>
      <c r="D44" s="289" t="s">
        <v>771</v>
      </c>
      <c r="E44" s="18" t="s">
        <v>139</v>
      </c>
      <c r="F44" s="290">
        <v>36</v>
      </c>
      <c r="G44" s="39"/>
      <c r="H44" s="45"/>
    </row>
    <row r="45" s="2" customFormat="1" ht="16.8" customHeight="1">
      <c r="A45" s="39"/>
      <c r="B45" s="45"/>
      <c r="C45" s="289" t="s">
        <v>600</v>
      </c>
      <c r="D45" s="289" t="s">
        <v>772</v>
      </c>
      <c r="E45" s="18" t="s">
        <v>139</v>
      </c>
      <c r="F45" s="290">
        <v>36</v>
      </c>
      <c r="G45" s="39"/>
      <c r="H45" s="45"/>
    </row>
    <row r="46" s="2" customFormat="1" ht="16.8" customHeight="1">
      <c r="A46" s="39"/>
      <c r="B46" s="45"/>
      <c r="C46" s="289" t="s">
        <v>612</v>
      </c>
      <c r="D46" s="289" t="s">
        <v>773</v>
      </c>
      <c r="E46" s="18" t="s">
        <v>139</v>
      </c>
      <c r="F46" s="290">
        <v>55.020000000000003</v>
      </c>
      <c r="G46" s="39"/>
      <c r="H46" s="45"/>
    </row>
    <row r="47" s="2" customFormat="1" ht="16.8" customHeight="1">
      <c r="A47" s="39"/>
      <c r="B47" s="45"/>
      <c r="C47" s="289" t="s">
        <v>619</v>
      </c>
      <c r="D47" s="289" t="s">
        <v>774</v>
      </c>
      <c r="E47" s="18" t="s">
        <v>139</v>
      </c>
      <c r="F47" s="290">
        <v>55.020000000000003</v>
      </c>
      <c r="G47" s="39"/>
      <c r="H47" s="45"/>
    </row>
    <row r="48" s="2" customFormat="1" ht="16.8" customHeight="1">
      <c r="A48" s="39"/>
      <c r="B48" s="45"/>
      <c r="C48" s="289" t="s">
        <v>624</v>
      </c>
      <c r="D48" s="289" t="s">
        <v>775</v>
      </c>
      <c r="E48" s="18" t="s">
        <v>139</v>
      </c>
      <c r="F48" s="290">
        <v>55.020000000000003</v>
      </c>
      <c r="G48" s="39"/>
      <c r="H48" s="45"/>
    </row>
    <row r="49" s="2" customFormat="1">
      <c r="A49" s="39"/>
      <c r="B49" s="45"/>
      <c r="C49" s="289" t="s">
        <v>629</v>
      </c>
      <c r="D49" s="289" t="s">
        <v>776</v>
      </c>
      <c r="E49" s="18" t="s">
        <v>139</v>
      </c>
      <c r="F49" s="290">
        <v>18.059999999999999</v>
      </c>
      <c r="G49" s="39"/>
      <c r="H49" s="45"/>
    </row>
    <row r="50" s="2" customFormat="1" ht="16.8" customHeight="1">
      <c r="A50" s="39"/>
      <c r="B50" s="45"/>
      <c r="C50" s="289" t="s">
        <v>569</v>
      </c>
      <c r="D50" s="289" t="s">
        <v>570</v>
      </c>
      <c r="E50" s="18" t="s">
        <v>139</v>
      </c>
      <c r="F50" s="290">
        <v>41.399999999999999</v>
      </c>
      <c r="G50" s="39"/>
      <c r="H50" s="45"/>
    </row>
    <row r="51" s="2" customFormat="1" ht="7.44" customHeight="1">
      <c r="A51" s="39"/>
      <c r="B51" s="166"/>
      <c r="C51" s="167"/>
      <c r="D51" s="167"/>
      <c r="E51" s="167"/>
      <c r="F51" s="167"/>
      <c r="G51" s="167"/>
      <c r="H51" s="45"/>
    </row>
    <row r="52" s="2" customFormat="1">
      <c r="A52" s="39"/>
      <c r="B52" s="39"/>
      <c r="C52" s="39"/>
      <c r="D52" s="39"/>
      <c r="E52" s="39"/>
      <c r="F52" s="39"/>
      <c r="G52" s="39"/>
      <c r="H52" s="39"/>
    </row>
  </sheetData>
  <sheetProtection sheet="1" formatColumns="0" formatRows="0" objects="1" scenarios="1" spinCount="100000" saltValue="yxHScX8q9FyR6iHNQr1bNWAyD4Frz4xYTN2FAoMZYacNSJWADBM1yTGK2CMmJfe8+H6updqRoYH5MS8QS8ixPQ==" hashValue="o9r9g8/xSjj/XVyh7iRM+1OhaMaBB8COoZlKtdoaoxCMeFTaFQGD2yD1JMRqSFMa1/gNm5n6dPqCTKVCZIkyd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2" customWidth="1"/>
    <col min="2" max="2" width="1.667969" style="292" customWidth="1"/>
    <col min="3" max="4" width="5" style="292" customWidth="1"/>
    <col min="5" max="5" width="11.66016" style="292" customWidth="1"/>
    <col min="6" max="6" width="9.160156" style="292" customWidth="1"/>
    <col min="7" max="7" width="5" style="292" customWidth="1"/>
    <col min="8" max="8" width="77.83203" style="292" customWidth="1"/>
    <col min="9" max="10" width="20" style="292" customWidth="1"/>
    <col min="11" max="11" width="1.667969" style="292" customWidth="1"/>
  </cols>
  <sheetData>
    <row r="1" s="1" customFormat="1" ht="37.5" customHeight="1"/>
    <row r="2" s="1" customFormat="1" ht="7.5" customHeight="1">
      <c r="B2" s="293"/>
      <c r="C2" s="294"/>
      <c r="D2" s="294"/>
      <c r="E2" s="294"/>
      <c r="F2" s="294"/>
      <c r="G2" s="294"/>
      <c r="H2" s="294"/>
      <c r="I2" s="294"/>
      <c r="J2" s="294"/>
      <c r="K2" s="295"/>
    </row>
    <row r="3" s="15" customFormat="1" ht="45" customHeight="1">
      <c r="B3" s="296"/>
      <c r="C3" s="297" t="s">
        <v>777</v>
      </c>
      <c r="D3" s="297"/>
      <c r="E3" s="297"/>
      <c r="F3" s="297"/>
      <c r="G3" s="297"/>
      <c r="H3" s="297"/>
      <c r="I3" s="297"/>
      <c r="J3" s="297"/>
      <c r="K3" s="298"/>
    </row>
    <row r="4" s="1" customFormat="1" ht="25.5" customHeight="1">
      <c r="B4" s="299"/>
      <c r="C4" s="300" t="s">
        <v>778</v>
      </c>
      <c r="D4" s="300"/>
      <c r="E4" s="300"/>
      <c r="F4" s="300"/>
      <c r="G4" s="300"/>
      <c r="H4" s="300"/>
      <c r="I4" s="300"/>
      <c r="J4" s="300"/>
      <c r="K4" s="301"/>
    </row>
    <row r="5" s="1" customFormat="1" ht="5.25" customHeight="1">
      <c r="B5" s="299"/>
      <c r="C5" s="302"/>
      <c r="D5" s="302"/>
      <c r="E5" s="302"/>
      <c r="F5" s="302"/>
      <c r="G5" s="302"/>
      <c r="H5" s="302"/>
      <c r="I5" s="302"/>
      <c r="J5" s="302"/>
      <c r="K5" s="301"/>
    </row>
    <row r="6" s="1" customFormat="1" ht="15" customHeight="1">
      <c r="B6" s="299"/>
      <c r="C6" s="303" t="s">
        <v>779</v>
      </c>
      <c r="D6" s="303"/>
      <c r="E6" s="303"/>
      <c r="F6" s="303"/>
      <c r="G6" s="303"/>
      <c r="H6" s="303"/>
      <c r="I6" s="303"/>
      <c r="J6" s="303"/>
      <c r="K6" s="301"/>
    </row>
    <row r="7" s="1" customFormat="1" ht="15" customHeight="1">
      <c r="B7" s="304"/>
      <c r="C7" s="303" t="s">
        <v>780</v>
      </c>
      <c r="D7" s="303"/>
      <c r="E7" s="303"/>
      <c r="F7" s="303"/>
      <c r="G7" s="303"/>
      <c r="H7" s="303"/>
      <c r="I7" s="303"/>
      <c r="J7" s="303"/>
      <c r="K7" s="301"/>
    </row>
    <row r="8" s="1" customFormat="1" ht="12.75" customHeight="1">
      <c r="B8" s="304"/>
      <c r="C8" s="303"/>
      <c r="D8" s="303"/>
      <c r="E8" s="303"/>
      <c r="F8" s="303"/>
      <c r="G8" s="303"/>
      <c r="H8" s="303"/>
      <c r="I8" s="303"/>
      <c r="J8" s="303"/>
      <c r="K8" s="301"/>
    </row>
    <row r="9" s="1" customFormat="1" ht="15" customHeight="1">
      <c r="B9" s="304"/>
      <c r="C9" s="303" t="s">
        <v>781</v>
      </c>
      <c r="D9" s="303"/>
      <c r="E9" s="303"/>
      <c r="F9" s="303"/>
      <c r="G9" s="303"/>
      <c r="H9" s="303"/>
      <c r="I9" s="303"/>
      <c r="J9" s="303"/>
      <c r="K9" s="301"/>
    </row>
    <row r="10" s="1" customFormat="1" ht="15" customHeight="1">
      <c r="B10" s="304"/>
      <c r="C10" s="303"/>
      <c r="D10" s="303" t="s">
        <v>782</v>
      </c>
      <c r="E10" s="303"/>
      <c r="F10" s="303"/>
      <c r="G10" s="303"/>
      <c r="H10" s="303"/>
      <c r="I10" s="303"/>
      <c r="J10" s="303"/>
      <c r="K10" s="301"/>
    </row>
    <row r="11" s="1" customFormat="1" ht="15" customHeight="1">
      <c r="B11" s="304"/>
      <c r="C11" s="305"/>
      <c r="D11" s="303" t="s">
        <v>783</v>
      </c>
      <c r="E11" s="303"/>
      <c r="F11" s="303"/>
      <c r="G11" s="303"/>
      <c r="H11" s="303"/>
      <c r="I11" s="303"/>
      <c r="J11" s="303"/>
      <c r="K11" s="301"/>
    </row>
    <row r="12" s="1" customFormat="1" ht="15" customHeight="1">
      <c r="B12" s="304"/>
      <c r="C12" s="305"/>
      <c r="D12" s="303"/>
      <c r="E12" s="303"/>
      <c r="F12" s="303"/>
      <c r="G12" s="303"/>
      <c r="H12" s="303"/>
      <c r="I12" s="303"/>
      <c r="J12" s="303"/>
      <c r="K12" s="301"/>
    </row>
    <row r="13" s="1" customFormat="1" ht="15" customHeight="1">
      <c r="B13" s="304"/>
      <c r="C13" s="305"/>
      <c r="D13" s="306" t="s">
        <v>784</v>
      </c>
      <c r="E13" s="303"/>
      <c r="F13" s="303"/>
      <c r="G13" s="303"/>
      <c r="H13" s="303"/>
      <c r="I13" s="303"/>
      <c r="J13" s="303"/>
      <c r="K13" s="301"/>
    </row>
    <row r="14" s="1" customFormat="1" ht="12.75" customHeight="1">
      <c r="B14" s="304"/>
      <c r="C14" s="305"/>
      <c r="D14" s="305"/>
      <c r="E14" s="305"/>
      <c r="F14" s="305"/>
      <c r="G14" s="305"/>
      <c r="H14" s="305"/>
      <c r="I14" s="305"/>
      <c r="J14" s="305"/>
      <c r="K14" s="301"/>
    </row>
    <row r="15" s="1" customFormat="1" ht="15" customHeight="1">
      <c r="B15" s="304"/>
      <c r="C15" s="305"/>
      <c r="D15" s="303" t="s">
        <v>785</v>
      </c>
      <c r="E15" s="303"/>
      <c r="F15" s="303"/>
      <c r="G15" s="303"/>
      <c r="H15" s="303"/>
      <c r="I15" s="303"/>
      <c r="J15" s="303"/>
      <c r="K15" s="301"/>
    </row>
    <row r="16" s="1" customFormat="1" ht="15" customHeight="1">
      <c r="B16" s="304"/>
      <c r="C16" s="305"/>
      <c r="D16" s="303" t="s">
        <v>786</v>
      </c>
      <c r="E16" s="303"/>
      <c r="F16" s="303"/>
      <c r="G16" s="303"/>
      <c r="H16" s="303"/>
      <c r="I16" s="303"/>
      <c r="J16" s="303"/>
      <c r="K16" s="301"/>
    </row>
    <row r="17" s="1" customFormat="1" ht="15" customHeight="1">
      <c r="B17" s="304"/>
      <c r="C17" s="305"/>
      <c r="D17" s="303" t="s">
        <v>787</v>
      </c>
      <c r="E17" s="303"/>
      <c r="F17" s="303"/>
      <c r="G17" s="303"/>
      <c r="H17" s="303"/>
      <c r="I17" s="303"/>
      <c r="J17" s="303"/>
      <c r="K17" s="301"/>
    </row>
    <row r="18" s="1" customFormat="1" ht="15" customHeight="1">
      <c r="B18" s="304"/>
      <c r="C18" s="305"/>
      <c r="D18" s="305"/>
      <c r="E18" s="307" t="s">
        <v>80</v>
      </c>
      <c r="F18" s="303" t="s">
        <v>788</v>
      </c>
      <c r="G18" s="303"/>
      <c r="H18" s="303"/>
      <c r="I18" s="303"/>
      <c r="J18" s="303"/>
      <c r="K18" s="301"/>
    </row>
    <row r="19" s="1" customFormat="1" ht="15" customHeight="1">
      <c r="B19" s="304"/>
      <c r="C19" s="305"/>
      <c r="D19" s="305"/>
      <c r="E19" s="307" t="s">
        <v>789</v>
      </c>
      <c r="F19" s="303" t="s">
        <v>790</v>
      </c>
      <c r="G19" s="303"/>
      <c r="H19" s="303"/>
      <c r="I19" s="303"/>
      <c r="J19" s="303"/>
      <c r="K19" s="301"/>
    </row>
    <row r="20" s="1" customFormat="1" ht="15" customHeight="1">
      <c r="B20" s="304"/>
      <c r="C20" s="305"/>
      <c r="D20" s="305"/>
      <c r="E20" s="307" t="s">
        <v>791</v>
      </c>
      <c r="F20" s="303" t="s">
        <v>792</v>
      </c>
      <c r="G20" s="303"/>
      <c r="H20" s="303"/>
      <c r="I20" s="303"/>
      <c r="J20" s="303"/>
      <c r="K20" s="301"/>
    </row>
    <row r="21" s="1" customFormat="1" ht="15" customHeight="1">
      <c r="B21" s="304"/>
      <c r="C21" s="305"/>
      <c r="D21" s="305"/>
      <c r="E21" s="307" t="s">
        <v>793</v>
      </c>
      <c r="F21" s="303" t="s">
        <v>96</v>
      </c>
      <c r="G21" s="303"/>
      <c r="H21" s="303"/>
      <c r="I21" s="303"/>
      <c r="J21" s="303"/>
      <c r="K21" s="301"/>
    </row>
    <row r="22" s="1" customFormat="1" ht="15" customHeight="1">
      <c r="B22" s="304"/>
      <c r="C22" s="305"/>
      <c r="D22" s="305"/>
      <c r="E22" s="307" t="s">
        <v>794</v>
      </c>
      <c r="F22" s="303" t="s">
        <v>795</v>
      </c>
      <c r="G22" s="303"/>
      <c r="H22" s="303"/>
      <c r="I22" s="303"/>
      <c r="J22" s="303"/>
      <c r="K22" s="301"/>
    </row>
    <row r="23" s="1" customFormat="1" ht="15" customHeight="1">
      <c r="B23" s="304"/>
      <c r="C23" s="305"/>
      <c r="D23" s="305"/>
      <c r="E23" s="307" t="s">
        <v>87</v>
      </c>
      <c r="F23" s="303" t="s">
        <v>796</v>
      </c>
      <c r="G23" s="303"/>
      <c r="H23" s="303"/>
      <c r="I23" s="303"/>
      <c r="J23" s="303"/>
      <c r="K23" s="301"/>
    </row>
    <row r="24" s="1" customFormat="1" ht="12.75" customHeight="1">
      <c r="B24" s="304"/>
      <c r="C24" s="305"/>
      <c r="D24" s="305"/>
      <c r="E24" s="305"/>
      <c r="F24" s="305"/>
      <c r="G24" s="305"/>
      <c r="H24" s="305"/>
      <c r="I24" s="305"/>
      <c r="J24" s="305"/>
      <c r="K24" s="301"/>
    </row>
    <row r="25" s="1" customFormat="1" ht="15" customHeight="1">
      <c r="B25" s="304"/>
      <c r="C25" s="303" t="s">
        <v>797</v>
      </c>
      <c r="D25" s="303"/>
      <c r="E25" s="303"/>
      <c r="F25" s="303"/>
      <c r="G25" s="303"/>
      <c r="H25" s="303"/>
      <c r="I25" s="303"/>
      <c r="J25" s="303"/>
      <c r="K25" s="301"/>
    </row>
    <row r="26" s="1" customFormat="1" ht="15" customHeight="1">
      <c r="B26" s="304"/>
      <c r="C26" s="303" t="s">
        <v>798</v>
      </c>
      <c r="D26" s="303"/>
      <c r="E26" s="303"/>
      <c r="F26" s="303"/>
      <c r="G26" s="303"/>
      <c r="H26" s="303"/>
      <c r="I26" s="303"/>
      <c r="J26" s="303"/>
      <c r="K26" s="301"/>
    </row>
    <row r="27" s="1" customFormat="1" ht="15" customHeight="1">
      <c r="B27" s="304"/>
      <c r="C27" s="303"/>
      <c r="D27" s="303" t="s">
        <v>799</v>
      </c>
      <c r="E27" s="303"/>
      <c r="F27" s="303"/>
      <c r="G27" s="303"/>
      <c r="H27" s="303"/>
      <c r="I27" s="303"/>
      <c r="J27" s="303"/>
      <c r="K27" s="301"/>
    </row>
    <row r="28" s="1" customFormat="1" ht="15" customHeight="1">
      <c r="B28" s="304"/>
      <c r="C28" s="305"/>
      <c r="D28" s="303" t="s">
        <v>800</v>
      </c>
      <c r="E28" s="303"/>
      <c r="F28" s="303"/>
      <c r="G28" s="303"/>
      <c r="H28" s="303"/>
      <c r="I28" s="303"/>
      <c r="J28" s="303"/>
      <c r="K28" s="301"/>
    </row>
    <row r="29" s="1" customFormat="1" ht="12.75" customHeight="1">
      <c r="B29" s="304"/>
      <c r="C29" s="305"/>
      <c r="D29" s="305"/>
      <c r="E29" s="305"/>
      <c r="F29" s="305"/>
      <c r="G29" s="305"/>
      <c r="H29" s="305"/>
      <c r="I29" s="305"/>
      <c r="J29" s="305"/>
      <c r="K29" s="301"/>
    </row>
    <row r="30" s="1" customFormat="1" ht="15" customHeight="1">
      <c r="B30" s="304"/>
      <c r="C30" s="305"/>
      <c r="D30" s="303" t="s">
        <v>801</v>
      </c>
      <c r="E30" s="303"/>
      <c r="F30" s="303"/>
      <c r="G30" s="303"/>
      <c r="H30" s="303"/>
      <c r="I30" s="303"/>
      <c r="J30" s="303"/>
      <c r="K30" s="301"/>
    </row>
    <row r="31" s="1" customFormat="1" ht="15" customHeight="1">
      <c r="B31" s="304"/>
      <c r="C31" s="305"/>
      <c r="D31" s="303" t="s">
        <v>802</v>
      </c>
      <c r="E31" s="303"/>
      <c r="F31" s="303"/>
      <c r="G31" s="303"/>
      <c r="H31" s="303"/>
      <c r="I31" s="303"/>
      <c r="J31" s="303"/>
      <c r="K31" s="301"/>
    </row>
    <row r="32" s="1" customFormat="1" ht="12.75" customHeight="1">
      <c r="B32" s="304"/>
      <c r="C32" s="305"/>
      <c r="D32" s="305"/>
      <c r="E32" s="305"/>
      <c r="F32" s="305"/>
      <c r="G32" s="305"/>
      <c r="H32" s="305"/>
      <c r="I32" s="305"/>
      <c r="J32" s="305"/>
      <c r="K32" s="301"/>
    </row>
    <row r="33" s="1" customFormat="1" ht="15" customHeight="1">
      <c r="B33" s="304"/>
      <c r="C33" s="305"/>
      <c r="D33" s="303" t="s">
        <v>803</v>
      </c>
      <c r="E33" s="303"/>
      <c r="F33" s="303"/>
      <c r="G33" s="303"/>
      <c r="H33" s="303"/>
      <c r="I33" s="303"/>
      <c r="J33" s="303"/>
      <c r="K33" s="301"/>
    </row>
    <row r="34" s="1" customFormat="1" ht="15" customHeight="1">
      <c r="B34" s="304"/>
      <c r="C34" s="305"/>
      <c r="D34" s="303" t="s">
        <v>804</v>
      </c>
      <c r="E34" s="303"/>
      <c r="F34" s="303"/>
      <c r="G34" s="303"/>
      <c r="H34" s="303"/>
      <c r="I34" s="303"/>
      <c r="J34" s="303"/>
      <c r="K34" s="301"/>
    </row>
    <row r="35" s="1" customFormat="1" ht="15" customHeight="1">
      <c r="B35" s="304"/>
      <c r="C35" s="305"/>
      <c r="D35" s="303" t="s">
        <v>805</v>
      </c>
      <c r="E35" s="303"/>
      <c r="F35" s="303"/>
      <c r="G35" s="303"/>
      <c r="H35" s="303"/>
      <c r="I35" s="303"/>
      <c r="J35" s="303"/>
      <c r="K35" s="301"/>
    </row>
    <row r="36" s="1" customFormat="1" ht="15" customHeight="1">
      <c r="B36" s="304"/>
      <c r="C36" s="305"/>
      <c r="D36" s="303"/>
      <c r="E36" s="306" t="s">
        <v>119</v>
      </c>
      <c r="F36" s="303"/>
      <c r="G36" s="303" t="s">
        <v>806</v>
      </c>
      <c r="H36" s="303"/>
      <c r="I36" s="303"/>
      <c r="J36" s="303"/>
      <c r="K36" s="301"/>
    </row>
    <row r="37" s="1" customFormat="1" ht="30.75" customHeight="1">
      <c r="B37" s="304"/>
      <c r="C37" s="305"/>
      <c r="D37" s="303"/>
      <c r="E37" s="306" t="s">
        <v>807</v>
      </c>
      <c r="F37" s="303"/>
      <c r="G37" s="303" t="s">
        <v>808</v>
      </c>
      <c r="H37" s="303"/>
      <c r="I37" s="303"/>
      <c r="J37" s="303"/>
      <c r="K37" s="301"/>
    </row>
    <row r="38" s="1" customFormat="1" ht="15" customHeight="1">
      <c r="B38" s="304"/>
      <c r="C38" s="305"/>
      <c r="D38" s="303"/>
      <c r="E38" s="306" t="s">
        <v>55</v>
      </c>
      <c r="F38" s="303"/>
      <c r="G38" s="303" t="s">
        <v>809</v>
      </c>
      <c r="H38" s="303"/>
      <c r="I38" s="303"/>
      <c r="J38" s="303"/>
      <c r="K38" s="301"/>
    </row>
    <row r="39" s="1" customFormat="1" ht="15" customHeight="1">
      <c r="B39" s="304"/>
      <c r="C39" s="305"/>
      <c r="D39" s="303"/>
      <c r="E39" s="306" t="s">
        <v>56</v>
      </c>
      <c r="F39" s="303"/>
      <c r="G39" s="303" t="s">
        <v>810</v>
      </c>
      <c r="H39" s="303"/>
      <c r="I39" s="303"/>
      <c r="J39" s="303"/>
      <c r="K39" s="301"/>
    </row>
    <row r="40" s="1" customFormat="1" ht="15" customHeight="1">
      <c r="B40" s="304"/>
      <c r="C40" s="305"/>
      <c r="D40" s="303"/>
      <c r="E40" s="306" t="s">
        <v>120</v>
      </c>
      <c r="F40" s="303"/>
      <c r="G40" s="303" t="s">
        <v>811</v>
      </c>
      <c r="H40" s="303"/>
      <c r="I40" s="303"/>
      <c r="J40" s="303"/>
      <c r="K40" s="301"/>
    </row>
    <row r="41" s="1" customFormat="1" ht="15" customHeight="1">
      <c r="B41" s="304"/>
      <c r="C41" s="305"/>
      <c r="D41" s="303"/>
      <c r="E41" s="306" t="s">
        <v>121</v>
      </c>
      <c r="F41" s="303"/>
      <c r="G41" s="303" t="s">
        <v>812</v>
      </c>
      <c r="H41" s="303"/>
      <c r="I41" s="303"/>
      <c r="J41" s="303"/>
      <c r="K41" s="301"/>
    </row>
    <row r="42" s="1" customFormat="1" ht="15" customHeight="1">
      <c r="B42" s="304"/>
      <c r="C42" s="305"/>
      <c r="D42" s="303"/>
      <c r="E42" s="306" t="s">
        <v>813</v>
      </c>
      <c r="F42" s="303"/>
      <c r="G42" s="303" t="s">
        <v>814</v>
      </c>
      <c r="H42" s="303"/>
      <c r="I42" s="303"/>
      <c r="J42" s="303"/>
      <c r="K42" s="301"/>
    </row>
    <row r="43" s="1" customFormat="1" ht="15" customHeight="1">
      <c r="B43" s="304"/>
      <c r="C43" s="305"/>
      <c r="D43" s="303"/>
      <c r="E43" s="306"/>
      <c r="F43" s="303"/>
      <c r="G43" s="303" t="s">
        <v>815</v>
      </c>
      <c r="H43" s="303"/>
      <c r="I43" s="303"/>
      <c r="J43" s="303"/>
      <c r="K43" s="301"/>
    </row>
    <row r="44" s="1" customFormat="1" ht="15" customHeight="1">
      <c r="B44" s="304"/>
      <c r="C44" s="305"/>
      <c r="D44" s="303"/>
      <c r="E44" s="306" t="s">
        <v>816</v>
      </c>
      <c r="F44" s="303"/>
      <c r="G44" s="303" t="s">
        <v>817</v>
      </c>
      <c r="H44" s="303"/>
      <c r="I44" s="303"/>
      <c r="J44" s="303"/>
      <c r="K44" s="301"/>
    </row>
    <row r="45" s="1" customFormat="1" ht="15" customHeight="1">
      <c r="B45" s="304"/>
      <c r="C45" s="305"/>
      <c r="D45" s="303"/>
      <c r="E45" s="306" t="s">
        <v>123</v>
      </c>
      <c r="F45" s="303"/>
      <c r="G45" s="303" t="s">
        <v>818</v>
      </c>
      <c r="H45" s="303"/>
      <c r="I45" s="303"/>
      <c r="J45" s="303"/>
      <c r="K45" s="301"/>
    </row>
    <row r="46" s="1" customFormat="1" ht="12.75" customHeight="1">
      <c r="B46" s="304"/>
      <c r="C46" s="305"/>
      <c r="D46" s="303"/>
      <c r="E46" s="303"/>
      <c r="F46" s="303"/>
      <c r="G46" s="303"/>
      <c r="H46" s="303"/>
      <c r="I46" s="303"/>
      <c r="J46" s="303"/>
      <c r="K46" s="301"/>
    </row>
    <row r="47" s="1" customFormat="1" ht="15" customHeight="1">
      <c r="B47" s="304"/>
      <c r="C47" s="305"/>
      <c r="D47" s="303" t="s">
        <v>819</v>
      </c>
      <c r="E47" s="303"/>
      <c r="F47" s="303"/>
      <c r="G47" s="303"/>
      <c r="H47" s="303"/>
      <c r="I47" s="303"/>
      <c r="J47" s="303"/>
      <c r="K47" s="301"/>
    </row>
    <row r="48" s="1" customFormat="1" ht="15" customHeight="1">
      <c r="B48" s="304"/>
      <c r="C48" s="305"/>
      <c r="D48" s="305"/>
      <c r="E48" s="303" t="s">
        <v>820</v>
      </c>
      <c r="F48" s="303"/>
      <c r="G48" s="303"/>
      <c r="H48" s="303"/>
      <c r="I48" s="303"/>
      <c r="J48" s="303"/>
      <c r="K48" s="301"/>
    </row>
    <row r="49" s="1" customFormat="1" ht="15" customHeight="1">
      <c r="B49" s="304"/>
      <c r="C49" s="305"/>
      <c r="D49" s="305"/>
      <c r="E49" s="303" t="s">
        <v>821</v>
      </c>
      <c r="F49" s="303"/>
      <c r="G49" s="303"/>
      <c r="H49" s="303"/>
      <c r="I49" s="303"/>
      <c r="J49" s="303"/>
      <c r="K49" s="301"/>
    </row>
    <row r="50" s="1" customFormat="1" ht="15" customHeight="1">
      <c r="B50" s="304"/>
      <c r="C50" s="305"/>
      <c r="D50" s="305"/>
      <c r="E50" s="303" t="s">
        <v>822</v>
      </c>
      <c r="F50" s="303"/>
      <c r="G50" s="303"/>
      <c r="H50" s="303"/>
      <c r="I50" s="303"/>
      <c r="J50" s="303"/>
      <c r="K50" s="301"/>
    </row>
    <row r="51" s="1" customFormat="1" ht="15" customHeight="1">
      <c r="B51" s="304"/>
      <c r="C51" s="305"/>
      <c r="D51" s="303" t="s">
        <v>823</v>
      </c>
      <c r="E51" s="303"/>
      <c r="F51" s="303"/>
      <c r="G51" s="303"/>
      <c r="H51" s="303"/>
      <c r="I51" s="303"/>
      <c r="J51" s="303"/>
      <c r="K51" s="301"/>
    </row>
    <row r="52" s="1" customFormat="1" ht="25.5" customHeight="1">
      <c r="B52" s="299"/>
      <c r="C52" s="300" t="s">
        <v>824</v>
      </c>
      <c r="D52" s="300"/>
      <c r="E52" s="300"/>
      <c r="F52" s="300"/>
      <c r="G52" s="300"/>
      <c r="H52" s="300"/>
      <c r="I52" s="300"/>
      <c r="J52" s="300"/>
      <c r="K52" s="301"/>
    </row>
    <row r="53" s="1" customFormat="1" ht="5.25" customHeight="1">
      <c r="B53" s="299"/>
      <c r="C53" s="302"/>
      <c r="D53" s="302"/>
      <c r="E53" s="302"/>
      <c r="F53" s="302"/>
      <c r="G53" s="302"/>
      <c r="H53" s="302"/>
      <c r="I53" s="302"/>
      <c r="J53" s="302"/>
      <c r="K53" s="301"/>
    </row>
    <row r="54" s="1" customFormat="1" ht="15" customHeight="1">
      <c r="B54" s="299"/>
      <c r="C54" s="303" t="s">
        <v>825</v>
      </c>
      <c r="D54" s="303"/>
      <c r="E54" s="303"/>
      <c r="F54" s="303"/>
      <c r="G54" s="303"/>
      <c r="H54" s="303"/>
      <c r="I54" s="303"/>
      <c r="J54" s="303"/>
      <c r="K54" s="301"/>
    </row>
    <row r="55" s="1" customFormat="1" ht="15" customHeight="1">
      <c r="B55" s="299"/>
      <c r="C55" s="303" t="s">
        <v>826</v>
      </c>
      <c r="D55" s="303"/>
      <c r="E55" s="303"/>
      <c r="F55" s="303"/>
      <c r="G55" s="303"/>
      <c r="H55" s="303"/>
      <c r="I55" s="303"/>
      <c r="J55" s="303"/>
      <c r="K55" s="301"/>
    </row>
    <row r="56" s="1" customFormat="1" ht="12.75" customHeight="1">
      <c r="B56" s="299"/>
      <c r="C56" s="303"/>
      <c r="D56" s="303"/>
      <c r="E56" s="303"/>
      <c r="F56" s="303"/>
      <c r="G56" s="303"/>
      <c r="H56" s="303"/>
      <c r="I56" s="303"/>
      <c r="J56" s="303"/>
      <c r="K56" s="301"/>
    </row>
    <row r="57" s="1" customFormat="1" ht="15" customHeight="1">
      <c r="B57" s="299"/>
      <c r="C57" s="303" t="s">
        <v>827</v>
      </c>
      <c r="D57" s="303"/>
      <c r="E57" s="303"/>
      <c r="F57" s="303"/>
      <c r="G57" s="303"/>
      <c r="H57" s="303"/>
      <c r="I57" s="303"/>
      <c r="J57" s="303"/>
      <c r="K57" s="301"/>
    </row>
    <row r="58" s="1" customFormat="1" ht="15" customHeight="1">
      <c r="B58" s="299"/>
      <c r="C58" s="305"/>
      <c r="D58" s="303" t="s">
        <v>828</v>
      </c>
      <c r="E58" s="303"/>
      <c r="F58" s="303"/>
      <c r="G58" s="303"/>
      <c r="H58" s="303"/>
      <c r="I58" s="303"/>
      <c r="J58" s="303"/>
      <c r="K58" s="301"/>
    </row>
    <row r="59" s="1" customFormat="1" ht="15" customHeight="1">
      <c r="B59" s="299"/>
      <c r="C59" s="305"/>
      <c r="D59" s="303" t="s">
        <v>829</v>
      </c>
      <c r="E59" s="303"/>
      <c r="F59" s="303"/>
      <c r="G59" s="303"/>
      <c r="H59" s="303"/>
      <c r="I59" s="303"/>
      <c r="J59" s="303"/>
      <c r="K59" s="301"/>
    </row>
    <row r="60" s="1" customFormat="1" ht="15" customHeight="1">
      <c r="B60" s="299"/>
      <c r="C60" s="305"/>
      <c r="D60" s="303" t="s">
        <v>830</v>
      </c>
      <c r="E60" s="303"/>
      <c r="F60" s="303"/>
      <c r="G60" s="303"/>
      <c r="H60" s="303"/>
      <c r="I60" s="303"/>
      <c r="J60" s="303"/>
      <c r="K60" s="301"/>
    </row>
    <row r="61" s="1" customFormat="1" ht="15" customHeight="1">
      <c r="B61" s="299"/>
      <c r="C61" s="305"/>
      <c r="D61" s="303" t="s">
        <v>831</v>
      </c>
      <c r="E61" s="303"/>
      <c r="F61" s="303"/>
      <c r="G61" s="303"/>
      <c r="H61" s="303"/>
      <c r="I61" s="303"/>
      <c r="J61" s="303"/>
      <c r="K61" s="301"/>
    </row>
    <row r="62" s="1" customFormat="1" ht="15" customHeight="1">
      <c r="B62" s="299"/>
      <c r="C62" s="305"/>
      <c r="D62" s="308" t="s">
        <v>832</v>
      </c>
      <c r="E62" s="308"/>
      <c r="F62" s="308"/>
      <c r="G62" s="308"/>
      <c r="H62" s="308"/>
      <c r="I62" s="308"/>
      <c r="J62" s="308"/>
      <c r="K62" s="301"/>
    </row>
    <row r="63" s="1" customFormat="1" ht="15" customHeight="1">
      <c r="B63" s="299"/>
      <c r="C63" s="305"/>
      <c r="D63" s="303" t="s">
        <v>833</v>
      </c>
      <c r="E63" s="303"/>
      <c r="F63" s="303"/>
      <c r="G63" s="303"/>
      <c r="H63" s="303"/>
      <c r="I63" s="303"/>
      <c r="J63" s="303"/>
      <c r="K63" s="301"/>
    </row>
    <row r="64" s="1" customFormat="1" ht="12.75" customHeight="1">
      <c r="B64" s="299"/>
      <c r="C64" s="305"/>
      <c r="D64" s="305"/>
      <c r="E64" s="309"/>
      <c r="F64" s="305"/>
      <c r="G64" s="305"/>
      <c r="H64" s="305"/>
      <c r="I64" s="305"/>
      <c r="J64" s="305"/>
      <c r="K64" s="301"/>
    </row>
    <row r="65" s="1" customFormat="1" ht="15" customHeight="1">
      <c r="B65" s="299"/>
      <c r="C65" s="305"/>
      <c r="D65" s="303" t="s">
        <v>834</v>
      </c>
      <c r="E65" s="303"/>
      <c r="F65" s="303"/>
      <c r="G65" s="303"/>
      <c r="H65" s="303"/>
      <c r="I65" s="303"/>
      <c r="J65" s="303"/>
      <c r="K65" s="301"/>
    </row>
    <row r="66" s="1" customFormat="1" ht="15" customHeight="1">
      <c r="B66" s="299"/>
      <c r="C66" s="305"/>
      <c r="D66" s="308" t="s">
        <v>835</v>
      </c>
      <c r="E66" s="308"/>
      <c r="F66" s="308"/>
      <c r="G66" s="308"/>
      <c r="H66" s="308"/>
      <c r="I66" s="308"/>
      <c r="J66" s="308"/>
      <c r="K66" s="301"/>
    </row>
    <row r="67" s="1" customFormat="1" ht="15" customHeight="1">
      <c r="B67" s="299"/>
      <c r="C67" s="305"/>
      <c r="D67" s="303" t="s">
        <v>836</v>
      </c>
      <c r="E67" s="303"/>
      <c r="F67" s="303"/>
      <c r="G67" s="303"/>
      <c r="H67" s="303"/>
      <c r="I67" s="303"/>
      <c r="J67" s="303"/>
      <c r="K67" s="301"/>
    </row>
    <row r="68" s="1" customFormat="1" ht="15" customHeight="1">
      <c r="B68" s="299"/>
      <c r="C68" s="305"/>
      <c r="D68" s="303" t="s">
        <v>837</v>
      </c>
      <c r="E68" s="303"/>
      <c r="F68" s="303"/>
      <c r="G68" s="303"/>
      <c r="H68" s="303"/>
      <c r="I68" s="303"/>
      <c r="J68" s="303"/>
      <c r="K68" s="301"/>
    </row>
    <row r="69" s="1" customFormat="1" ht="15" customHeight="1">
      <c r="B69" s="299"/>
      <c r="C69" s="305"/>
      <c r="D69" s="303" t="s">
        <v>838</v>
      </c>
      <c r="E69" s="303"/>
      <c r="F69" s="303"/>
      <c r="G69" s="303"/>
      <c r="H69" s="303"/>
      <c r="I69" s="303"/>
      <c r="J69" s="303"/>
      <c r="K69" s="301"/>
    </row>
    <row r="70" s="1" customFormat="1" ht="15" customHeight="1">
      <c r="B70" s="299"/>
      <c r="C70" s="305"/>
      <c r="D70" s="303" t="s">
        <v>839</v>
      </c>
      <c r="E70" s="303"/>
      <c r="F70" s="303"/>
      <c r="G70" s="303"/>
      <c r="H70" s="303"/>
      <c r="I70" s="303"/>
      <c r="J70" s="303"/>
      <c r="K70" s="301"/>
    </row>
    <row r="71" s="1" customFormat="1" ht="12.75" customHeight="1">
      <c r="B71" s="310"/>
      <c r="C71" s="311"/>
      <c r="D71" s="311"/>
      <c r="E71" s="311"/>
      <c r="F71" s="311"/>
      <c r="G71" s="311"/>
      <c r="H71" s="311"/>
      <c r="I71" s="311"/>
      <c r="J71" s="311"/>
      <c r="K71" s="312"/>
    </row>
    <row r="72" s="1" customFormat="1" ht="18.75" customHeight="1">
      <c r="B72" s="313"/>
      <c r="C72" s="313"/>
      <c r="D72" s="313"/>
      <c r="E72" s="313"/>
      <c r="F72" s="313"/>
      <c r="G72" s="313"/>
      <c r="H72" s="313"/>
      <c r="I72" s="313"/>
      <c r="J72" s="313"/>
      <c r="K72" s="314"/>
    </row>
    <row r="73" s="1" customFormat="1" ht="18.75" customHeight="1">
      <c r="B73" s="314"/>
      <c r="C73" s="314"/>
      <c r="D73" s="314"/>
      <c r="E73" s="314"/>
      <c r="F73" s="314"/>
      <c r="G73" s="314"/>
      <c r="H73" s="314"/>
      <c r="I73" s="314"/>
      <c r="J73" s="314"/>
      <c r="K73" s="314"/>
    </row>
    <row r="74" s="1" customFormat="1" ht="7.5" customHeight="1">
      <c r="B74" s="315"/>
      <c r="C74" s="316"/>
      <c r="D74" s="316"/>
      <c r="E74" s="316"/>
      <c r="F74" s="316"/>
      <c r="G74" s="316"/>
      <c r="H74" s="316"/>
      <c r="I74" s="316"/>
      <c r="J74" s="316"/>
      <c r="K74" s="317"/>
    </row>
    <row r="75" s="1" customFormat="1" ht="45" customHeight="1">
      <c r="B75" s="318"/>
      <c r="C75" s="319" t="s">
        <v>840</v>
      </c>
      <c r="D75" s="319"/>
      <c r="E75" s="319"/>
      <c r="F75" s="319"/>
      <c r="G75" s="319"/>
      <c r="H75" s="319"/>
      <c r="I75" s="319"/>
      <c r="J75" s="319"/>
      <c r="K75" s="320"/>
    </row>
    <row r="76" s="1" customFormat="1" ht="17.25" customHeight="1">
      <c r="B76" s="318"/>
      <c r="C76" s="321" t="s">
        <v>841</v>
      </c>
      <c r="D76" s="321"/>
      <c r="E76" s="321"/>
      <c r="F76" s="321" t="s">
        <v>842</v>
      </c>
      <c r="G76" s="322"/>
      <c r="H76" s="321" t="s">
        <v>56</v>
      </c>
      <c r="I76" s="321" t="s">
        <v>59</v>
      </c>
      <c r="J76" s="321" t="s">
        <v>843</v>
      </c>
      <c r="K76" s="320"/>
    </row>
    <row r="77" s="1" customFormat="1" ht="17.25" customHeight="1">
      <c r="B77" s="318"/>
      <c r="C77" s="323" t="s">
        <v>844</v>
      </c>
      <c r="D77" s="323"/>
      <c r="E77" s="323"/>
      <c r="F77" s="324" t="s">
        <v>845</v>
      </c>
      <c r="G77" s="325"/>
      <c r="H77" s="323"/>
      <c r="I77" s="323"/>
      <c r="J77" s="323" t="s">
        <v>846</v>
      </c>
      <c r="K77" s="320"/>
    </row>
    <row r="78" s="1" customFormat="1" ht="5.25" customHeight="1">
      <c r="B78" s="318"/>
      <c r="C78" s="326"/>
      <c r="D78" s="326"/>
      <c r="E78" s="326"/>
      <c r="F78" s="326"/>
      <c r="G78" s="327"/>
      <c r="H78" s="326"/>
      <c r="I78" s="326"/>
      <c r="J78" s="326"/>
      <c r="K78" s="320"/>
    </row>
    <row r="79" s="1" customFormat="1" ht="15" customHeight="1">
      <c r="B79" s="318"/>
      <c r="C79" s="306" t="s">
        <v>55</v>
      </c>
      <c r="D79" s="328"/>
      <c r="E79" s="328"/>
      <c r="F79" s="329" t="s">
        <v>847</v>
      </c>
      <c r="G79" s="330"/>
      <c r="H79" s="306" t="s">
        <v>848</v>
      </c>
      <c r="I79" s="306" t="s">
        <v>849</v>
      </c>
      <c r="J79" s="306">
        <v>20</v>
      </c>
      <c r="K79" s="320"/>
    </row>
    <row r="80" s="1" customFormat="1" ht="15" customHeight="1">
      <c r="B80" s="318"/>
      <c r="C80" s="306" t="s">
        <v>850</v>
      </c>
      <c r="D80" s="306"/>
      <c r="E80" s="306"/>
      <c r="F80" s="329" t="s">
        <v>847</v>
      </c>
      <c r="G80" s="330"/>
      <c r="H80" s="306" t="s">
        <v>851</v>
      </c>
      <c r="I80" s="306" t="s">
        <v>849</v>
      </c>
      <c r="J80" s="306">
        <v>120</v>
      </c>
      <c r="K80" s="320"/>
    </row>
    <row r="81" s="1" customFormat="1" ht="15" customHeight="1">
      <c r="B81" s="331"/>
      <c r="C81" s="306" t="s">
        <v>852</v>
      </c>
      <c r="D81" s="306"/>
      <c r="E81" s="306"/>
      <c r="F81" s="329" t="s">
        <v>853</v>
      </c>
      <c r="G81" s="330"/>
      <c r="H81" s="306" t="s">
        <v>854</v>
      </c>
      <c r="I81" s="306" t="s">
        <v>849</v>
      </c>
      <c r="J81" s="306">
        <v>50</v>
      </c>
      <c r="K81" s="320"/>
    </row>
    <row r="82" s="1" customFormat="1" ht="15" customHeight="1">
      <c r="B82" s="331"/>
      <c r="C82" s="306" t="s">
        <v>855</v>
      </c>
      <c r="D82" s="306"/>
      <c r="E82" s="306"/>
      <c r="F82" s="329" t="s">
        <v>847</v>
      </c>
      <c r="G82" s="330"/>
      <c r="H82" s="306" t="s">
        <v>856</v>
      </c>
      <c r="I82" s="306" t="s">
        <v>857</v>
      </c>
      <c r="J82" s="306"/>
      <c r="K82" s="320"/>
    </row>
    <row r="83" s="1" customFormat="1" ht="15" customHeight="1">
      <c r="B83" s="331"/>
      <c r="C83" s="332" t="s">
        <v>858</v>
      </c>
      <c r="D83" s="332"/>
      <c r="E83" s="332"/>
      <c r="F83" s="333" t="s">
        <v>853</v>
      </c>
      <c r="G83" s="332"/>
      <c r="H83" s="332" t="s">
        <v>859</v>
      </c>
      <c r="I83" s="332" t="s">
        <v>849</v>
      </c>
      <c r="J83" s="332">
        <v>15</v>
      </c>
      <c r="K83" s="320"/>
    </row>
    <row r="84" s="1" customFormat="1" ht="15" customHeight="1">
      <c r="B84" s="331"/>
      <c r="C84" s="332" t="s">
        <v>860</v>
      </c>
      <c r="D84" s="332"/>
      <c r="E84" s="332"/>
      <c r="F84" s="333" t="s">
        <v>853</v>
      </c>
      <c r="G84" s="332"/>
      <c r="H84" s="332" t="s">
        <v>861</v>
      </c>
      <c r="I84" s="332" t="s">
        <v>849</v>
      </c>
      <c r="J84" s="332">
        <v>15</v>
      </c>
      <c r="K84" s="320"/>
    </row>
    <row r="85" s="1" customFormat="1" ht="15" customHeight="1">
      <c r="B85" s="331"/>
      <c r="C85" s="332" t="s">
        <v>862</v>
      </c>
      <c r="D85" s="332"/>
      <c r="E85" s="332"/>
      <c r="F85" s="333" t="s">
        <v>853</v>
      </c>
      <c r="G85" s="332"/>
      <c r="H85" s="332" t="s">
        <v>863</v>
      </c>
      <c r="I85" s="332" t="s">
        <v>849</v>
      </c>
      <c r="J85" s="332">
        <v>20</v>
      </c>
      <c r="K85" s="320"/>
    </row>
    <row r="86" s="1" customFormat="1" ht="15" customHeight="1">
      <c r="B86" s="331"/>
      <c r="C86" s="332" t="s">
        <v>864</v>
      </c>
      <c r="D86" s="332"/>
      <c r="E86" s="332"/>
      <c r="F86" s="333" t="s">
        <v>853</v>
      </c>
      <c r="G86" s="332"/>
      <c r="H86" s="332" t="s">
        <v>865</v>
      </c>
      <c r="I86" s="332" t="s">
        <v>849</v>
      </c>
      <c r="J86" s="332">
        <v>20</v>
      </c>
      <c r="K86" s="320"/>
    </row>
    <row r="87" s="1" customFormat="1" ht="15" customHeight="1">
      <c r="B87" s="331"/>
      <c r="C87" s="306" t="s">
        <v>866</v>
      </c>
      <c r="D87" s="306"/>
      <c r="E87" s="306"/>
      <c r="F87" s="329" t="s">
        <v>853</v>
      </c>
      <c r="G87" s="330"/>
      <c r="H87" s="306" t="s">
        <v>867</v>
      </c>
      <c r="I87" s="306" t="s">
        <v>849</v>
      </c>
      <c r="J87" s="306">
        <v>50</v>
      </c>
      <c r="K87" s="320"/>
    </row>
    <row r="88" s="1" customFormat="1" ht="15" customHeight="1">
      <c r="B88" s="331"/>
      <c r="C88" s="306" t="s">
        <v>868</v>
      </c>
      <c r="D88" s="306"/>
      <c r="E88" s="306"/>
      <c r="F88" s="329" t="s">
        <v>853</v>
      </c>
      <c r="G88" s="330"/>
      <c r="H88" s="306" t="s">
        <v>869</v>
      </c>
      <c r="I88" s="306" t="s">
        <v>849</v>
      </c>
      <c r="J88" s="306">
        <v>20</v>
      </c>
      <c r="K88" s="320"/>
    </row>
    <row r="89" s="1" customFormat="1" ht="15" customHeight="1">
      <c r="B89" s="331"/>
      <c r="C89" s="306" t="s">
        <v>870</v>
      </c>
      <c r="D89" s="306"/>
      <c r="E89" s="306"/>
      <c r="F89" s="329" t="s">
        <v>853</v>
      </c>
      <c r="G89" s="330"/>
      <c r="H89" s="306" t="s">
        <v>871</v>
      </c>
      <c r="I89" s="306" t="s">
        <v>849</v>
      </c>
      <c r="J89" s="306">
        <v>20</v>
      </c>
      <c r="K89" s="320"/>
    </row>
    <row r="90" s="1" customFormat="1" ht="15" customHeight="1">
      <c r="B90" s="331"/>
      <c r="C90" s="306" t="s">
        <v>872</v>
      </c>
      <c r="D90" s="306"/>
      <c r="E90" s="306"/>
      <c r="F90" s="329" t="s">
        <v>853</v>
      </c>
      <c r="G90" s="330"/>
      <c r="H90" s="306" t="s">
        <v>873</v>
      </c>
      <c r="I90" s="306" t="s">
        <v>849</v>
      </c>
      <c r="J90" s="306">
        <v>50</v>
      </c>
      <c r="K90" s="320"/>
    </row>
    <row r="91" s="1" customFormat="1" ht="15" customHeight="1">
      <c r="B91" s="331"/>
      <c r="C91" s="306" t="s">
        <v>874</v>
      </c>
      <c r="D91" s="306"/>
      <c r="E91" s="306"/>
      <c r="F91" s="329" t="s">
        <v>853</v>
      </c>
      <c r="G91" s="330"/>
      <c r="H91" s="306" t="s">
        <v>874</v>
      </c>
      <c r="I91" s="306" t="s">
        <v>849</v>
      </c>
      <c r="J91" s="306">
        <v>50</v>
      </c>
      <c r="K91" s="320"/>
    </row>
    <row r="92" s="1" customFormat="1" ht="15" customHeight="1">
      <c r="B92" s="331"/>
      <c r="C92" s="306" t="s">
        <v>875</v>
      </c>
      <c r="D92" s="306"/>
      <c r="E92" s="306"/>
      <c r="F92" s="329" t="s">
        <v>853</v>
      </c>
      <c r="G92" s="330"/>
      <c r="H92" s="306" t="s">
        <v>876</v>
      </c>
      <c r="I92" s="306" t="s">
        <v>849</v>
      </c>
      <c r="J92" s="306">
        <v>255</v>
      </c>
      <c r="K92" s="320"/>
    </row>
    <row r="93" s="1" customFormat="1" ht="15" customHeight="1">
      <c r="B93" s="331"/>
      <c r="C93" s="306" t="s">
        <v>877</v>
      </c>
      <c r="D93" s="306"/>
      <c r="E93" s="306"/>
      <c r="F93" s="329" t="s">
        <v>847</v>
      </c>
      <c r="G93" s="330"/>
      <c r="H93" s="306" t="s">
        <v>878</v>
      </c>
      <c r="I93" s="306" t="s">
        <v>879</v>
      </c>
      <c r="J93" s="306"/>
      <c r="K93" s="320"/>
    </row>
    <row r="94" s="1" customFormat="1" ht="15" customHeight="1">
      <c r="B94" s="331"/>
      <c r="C94" s="306" t="s">
        <v>880</v>
      </c>
      <c r="D94" s="306"/>
      <c r="E94" s="306"/>
      <c r="F94" s="329" t="s">
        <v>847</v>
      </c>
      <c r="G94" s="330"/>
      <c r="H94" s="306" t="s">
        <v>881</v>
      </c>
      <c r="I94" s="306" t="s">
        <v>882</v>
      </c>
      <c r="J94" s="306"/>
      <c r="K94" s="320"/>
    </row>
    <row r="95" s="1" customFormat="1" ht="15" customHeight="1">
      <c r="B95" s="331"/>
      <c r="C95" s="306" t="s">
        <v>883</v>
      </c>
      <c r="D95" s="306"/>
      <c r="E95" s="306"/>
      <c r="F95" s="329" t="s">
        <v>847</v>
      </c>
      <c r="G95" s="330"/>
      <c r="H95" s="306" t="s">
        <v>883</v>
      </c>
      <c r="I95" s="306" t="s">
        <v>882</v>
      </c>
      <c r="J95" s="306"/>
      <c r="K95" s="320"/>
    </row>
    <row r="96" s="1" customFormat="1" ht="15" customHeight="1">
      <c r="B96" s="331"/>
      <c r="C96" s="306" t="s">
        <v>40</v>
      </c>
      <c r="D96" s="306"/>
      <c r="E96" s="306"/>
      <c r="F96" s="329" t="s">
        <v>847</v>
      </c>
      <c r="G96" s="330"/>
      <c r="H96" s="306" t="s">
        <v>884</v>
      </c>
      <c r="I96" s="306" t="s">
        <v>882</v>
      </c>
      <c r="J96" s="306"/>
      <c r="K96" s="320"/>
    </row>
    <row r="97" s="1" customFormat="1" ht="15" customHeight="1">
      <c r="B97" s="331"/>
      <c r="C97" s="306" t="s">
        <v>50</v>
      </c>
      <c r="D97" s="306"/>
      <c r="E97" s="306"/>
      <c r="F97" s="329" t="s">
        <v>847</v>
      </c>
      <c r="G97" s="330"/>
      <c r="H97" s="306" t="s">
        <v>885</v>
      </c>
      <c r="I97" s="306" t="s">
        <v>882</v>
      </c>
      <c r="J97" s="306"/>
      <c r="K97" s="320"/>
    </row>
    <row r="98" s="1" customFormat="1" ht="15" customHeight="1">
      <c r="B98" s="334"/>
      <c r="C98" s="335"/>
      <c r="D98" s="335"/>
      <c r="E98" s="335"/>
      <c r="F98" s="335"/>
      <c r="G98" s="335"/>
      <c r="H98" s="335"/>
      <c r="I98" s="335"/>
      <c r="J98" s="335"/>
      <c r="K98" s="336"/>
    </row>
    <row r="99" s="1" customFormat="1" ht="18.75" customHeight="1">
      <c r="B99" s="337"/>
      <c r="C99" s="338"/>
      <c r="D99" s="338"/>
      <c r="E99" s="338"/>
      <c r="F99" s="338"/>
      <c r="G99" s="338"/>
      <c r="H99" s="338"/>
      <c r="I99" s="338"/>
      <c r="J99" s="338"/>
      <c r="K99" s="337"/>
    </row>
    <row r="100" s="1" customFormat="1" ht="18.75" customHeight="1"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</row>
    <row r="101" s="1" customFormat="1" ht="7.5" customHeight="1">
      <c r="B101" s="315"/>
      <c r="C101" s="316"/>
      <c r="D101" s="316"/>
      <c r="E101" s="316"/>
      <c r="F101" s="316"/>
      <c r="G101" s="316"/>
      <c r="H101" s="316"/>
      <c r="I101" s="316"/>
      <c r="J101" s="316"/>
      <c r="K101" s="317"/>
    </row>
    <row r="102" s="1" customFormat="1" ht="45" customHeight="1">
      <c r="B102" s="318"/>
      <c r="C102" s="319" t="s">
        <v>886</v>
      </c>
      <c r="D102" s="319"/>
      <c r="E102" s="319"/>
      <c r="F102" s="319"/>
      <c r="G102" s="319"/>
      <c r="H102" s="319"/>
      <c r="I102" s="319"/>
      <c r="J102" s="319"/>
      <c r="K102" s="320"/>
    </row>
    <row r="103" s="1" customFormat="1" ht="17.25" customHeight="1">
      <c r="B103" s="318"/>
      <c r="C103" s="321" t="s">
        <v>841</v>
      </c>
      <c r="D103" s="321"/>
      <c r="E103" s="321"/>
      <c r="F103" s="321" t="s">
        <v>842</v>
      </c>
      <c r="G103" s="322"/>
      <c r="H103" s="321" t="s">
        <v>56</v>
      </c>
      <c r="I103" s="321" t="s">
        <v>59</v>
      </c>
      <c r="J103" s="321" t="s">
        <v>843</v>
      </c>
      <c r="K103" s="320"/>
    </row>
    <row r="104" s="1" customFormat="1" ht="17.25" customHeight="1">
      <c r="B104" s="318"/>
      <c r="C104" s="323" t="s">
        <v>844</v>
      </c>
      <c r="D104" s="323"/>
      <c r="E104" s="323"/>
      <c r="F104" s="324" t="s">
        <v>845</v>
      </c>
      <c r="G104" s="325"/>
      <c r="H104" s="323"/>
      <c r="I104" s="323"/>
      <c r="J104" s="323" t="s">
        <v>846</v>
      </c>
      <c r="K104" s="320"/>
    </row>
    <row r="105" s="1" customFormat="1" ht="5.25" customHeight="1">
      <c r="B105" s="318"/>
      <c r="C105" s="321"/>
      <c r="D105" s="321"/>
      <c r="E105" s="321"/>
      <c r="F105" s="321"/>
      <c r="G105" s="339"/>
      <c r="H105" s="321"/>
      <c r="I105" s="321"/>
      <c r="J105" s="321"/>
      <c r="K105" s="320"/>
    </row>
    <row r="106" s="1" customFormat="1" ht="15" customHeight="1">
      <c r="B106" s="318"/>
      <c r="C106" s="306" t="s">
        <v>55</v>
      </c>
      <c r="D106" s="328"/>
      <c r="E106" s="328"/>
      <c r="F106" s="329" t="s">
        <v>847</v>
      </c>
      <c r="G106" s="306"/>
      <c r="H106" s="306" t="s">
        <v>887</v>
      </c>
      <c r="I106" s="306" t="s">
        <v>849</v>
      </c>
      <c r="J106" s="306">
        <v>20</v>
      </c>
      <c r="K106" s="320"/>
    </row>
    <row r="107" s="1" customFormat="1" ht="15" customHeight="1">
      <c r="B107" s="318"/>
      <c r="C107" s="306" t="s">
        <v>850</v>
      </c>
      <c r="D107" s="306"/>
      <c r="E107" s="306"/>
      <c r="F107" s="329" t="s">
        <v>847</v>
      </c>
      <c r="G107" s="306"/>
      <c r="H107" s="306" t="s">
        <v>887</v>
      </c>
      <c r="I107" s="306" t="s">
        <v>849</v>
      </c>
      <c r="J107" s="306">
        <v>120</v>
      </c>
      <c r="K107" s="320"/>
    </row>
    <row r="108" s="1" customFormat="1" ht="15" customHeight="1">
      <c r="B108" s="331"/>
      <c r="C108" s="306" t="s">
        <v>852</v>
      </c>
      <c r="D108" s="306"/>
      <c r="E108" s="306"/>
      <c r="F108" s="329" t="s">
        <v>853</v>
      </c>
      <c r="G108" s="306"/>
      <c r="H108" s="306" t="s">
        <v>887</v>
      </c>
      <c r="I108" s="306" t="s">
        <v>849</v>
      </c>
      <c r="J108" s="306">
        <v>50</v>
      </c>
      <c r="K108" s="320"/>
    </row>
    <row r="109" s="1" customFormat="1" ht="15" customHeight="1">
      <c r="B109" s="331"/>
      <c r="C109" s="306" t="s">
        <v>855</v>
      </c>
      <c r="D109" s="306"/>
      <c r="E109" s="306"/>
      <c r="F109" s="329" t="s">
        <v>847</v>
      </c>
      <c r="G109" s="306"/>
      <c r="H109" s="306" t="s">
        <v>887</v>
      </c>
      <c r="I109" s="306" t="s">
        <v>857</v>
      </c>
      <c r="J109" s="306"/>
      <c r="K109" s="320"/>
    </row>
    <row r="110" s="1" customFormat="1" ht="15" customHeight="1">
      <c r="B110" s="331"/>
      <c r="C110" s="306" t="s">
        <v>866</v>
      </c>
      <c r="D110" s="306"/>
      <c r="E110" s="306"/>
      <c r="F110" s="329" t="s">
        <v>853</v>
      </c>
      <c r="G110" s="306"/>
      <c r="H110" s="306" t="s">
        <v>887</v>
      </c>
      <c r="I110" s="306" t="s">
        <v>849</v>
      </c>
      <c r="J110" s="306">
        <v>50</v>
      </c>
      <c r="K110" s="320"/>
    </row>
    <row r="111" s="1" customFormat="1" ht="15" customHeight="1">
      <c r="B111" s="331"/>
      <c r="C111" s="306" t="s">
        <v>874</v>
      </c>
      <c r="D111" s="306"/>
      <c r="E111" s="306"/>
      <c r="F111" s="329" t="s">
        <v>853</v>
      </c>
      <c r="G111" s="306"/>
      <c r="H111" s="306" t="s">
        <v>887</v>
      </c>
      <c r="I111" s="306" t="s">
        <v>849</v>
      </c>
      <c r="J111" s="306">
        <v>50</v>
      </c>
      <c r="K111" s="320"/>
    </row>
    <row r="112" s="1" customFormat="1" ht="15" customHeight="1">
      <c r="B112" s="331"/>
      <c r="C112" s="306" t="s">
        <v>872</v>
      </c>
      <c r="D112" s="306"/>
      <c r="E112" s="306"/>
      <c r="F112" s="329" t="s">
        <v>853</v>
      </c>
      <c r="G112" s="306"/>
      <c r="H112" s="306" t="s">
        <v>887</v>
      </c>
      <c r="I112" s="306" t="s">
        <v>849</v>
      </c>
      <c r="J112" s="306">
        <v>50</v>
      </c>
      <c r="K112" s="320"/>
    </row>
    <row r="113" s="1" customFormat="1" ht="15" customHeight="1">
      <c r="B113" s="331"/>
      <c r="C113" s="306" t="s">
        <v>55</v>
      </c>
      <c r="D113" s="306"/>
      <c r="E113" s="306"/>
      <c r="F113" s="329" t="s">
        <v>847</v>
      </c>
      <c r="G113" s="306"/>
      <c r="H113" s="306" t="s">
        <v>888</v>
      </c>
      <c r="I113" s="306" t="s">
        <v>849</v>
      </c>
      <c r="J113" s="306">
        <v>20</v>
      </c>
      <c r="K113" s="320"/>
    </row>
    <row r="114" s="1" customFormat="1" ht="15" customHeight="1">
      <c r="B114" s="331"/>
      <c r="C114" s="306" t="s">
        <v>889</v>
      </c>
      <c r="D114" s="306"/>
      <c r="E114" s="306"/>
      <c r="F114" s="329" t="s">
        <v>847</v>
      </c>
      <c r="G114" s="306"/>
      <c r="H114" s="306" t="s">
        <v>890</v>
      </c>
      <c r="I114" s="306" t="s">
        <v>849</v>
      </c>
      <c r="J114" s="306">
        <v>120</v>
      </c>
      <c r="K114" s="320"/>
    </row>
    <row r="115" s="1" customFormat="1" ht="15" customHeight="1">
      <c r="B115" s="331"/>
      <c r="C115" s="306" t="s">
        <v>40</v>
      </c>
      <c r="D115" s="306"/>
      <c r="E115" s="306"/>
      <c r="F115" s="329" t="s">
        <v>847</v>
      </c>
      <c r="G115" s="306"/>
      <c r="H115" s="306" t="s">
        <v>891</v>
      </c>
      <c r="I115" s="306" t="s">
        <v>882</v>
      </c>
      <c r="J115" s="306"/>
      <c r="K115" s="320"/>
    </row>
    <row r="116" s="1" customFormat="1" ht="15" customHeight="1">
      <c r="B116" s="331"/>
      <c r="C116" s="306" t="s">
        <v>50</v>
      </c>
      <c r="D116" s="306"/>
      <c r="E116" s="306"/>
      <c r="F116" s="329" t="s">
        <v>847</v>
      </c>
      <c r="G116" s="306"/>
      <c r="H116" s="306" t="s">
        <v>892</v>
      </c>
      <c r="I116" s="306" t="s">
        <v>882</v>
      </c>
      <c r="J116" s="306"/>
      <c r="K116" s="320"/>
    </row>
    <row r="117" s="1" customFormat="1" ht="15" customHeight="1">
      <c r="B117" s="331"/>
      <c r="C117" s="306" t="s">
        <v>59</v>
      </c>
      <c r="D117" s="306"/>
      <c r="E117" s="306"/>
      <c r="F117" s="329" t="s">
        <v>847</v>
      </c>
      <c r="G117" s="306"/>
      <c r="H117" s="306" t="s">
        <v>893</v>
      </c>
      <c r="I117" s="306" t="s">
        <v>894</v>
      </c>
      <c r="J117" s="306"/>
      <c r="K117" s="320"/>
    </row>
    <row r="118" s="1" customFormat="1" ht="15" customHeight="1">
      <c r="B118" s="334"/>
      <c r="C118" s="340"/>
      <c r="D118" s="340"/>
      <c r="E118" s="340"/>
      <c r="F118" s="340"/>
      <c r="G118" s="340"/>
      <c r="H118" s="340"/>
      <c r="I118" s="340"/>
      <c r="J118" s="340"/>
      <c r="K118" s="336"/>
    </row>
    <row r="119" s="1" customFormat="1" ht="18.75" customHeight="1">
      <c r="B119" s="341"/>
      <c r="C119" s="342"/>
      <c r="D119" s="342"/>
      <c r="E119" s="342"/>
      <c r="F119" s="343"/>
      <c r="G119" s="342"/>
      <c r="H119" s="342"/>
      <c r="I119" s="342"/>
      <c r="J119" s="342"/>
      <c r="K119" s="341"/>
    </row>
    <row r="120" s="1" customFormat="1" ht="18.75" customHeight="1"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</row>
    <row r="121" s="1" customFormat="1" ht="7.5" customHeight="1">
      <c r="B121" s="344"/>
      <c r="C121" s="345"/>
      <c r="D121" s="345"/>
      <c r="E121" s="345"/>
      <c r="F121" s="345"/>
      <c r="G121" s="345"/>
      <c r="H121" s="345"/>
      <c r="I121" s="345"/>
      <c r="J121" s="345"/>
      <c r="K121" s="346"/>
    </row>
    <row r="122" s="1" customFormat="1" ht="45" customHeight="1">
      <c r="B122" s="347"/>
      <c r="C122" s="297" t="s">
        <v>895</v>
      </c>
      <c r="D122" s="297"/>
      <c r="E122" s="297"/>
      <c r="F122" s="297"/>
      <c r="G122" s="297"/>
      <c r="H122" s="297"/>
      <c r="I122" s="297"/>
      <c r="J122" s="297"/>
      <c r="K122" s="348"/>
    </row>
    <row r="123" s="1" customFormat="1" ht="17.25" customHeight="1">
      <c r="B123" s="349"/>
      <c r="C123" s="321" t="s">
        <v>841</v>
      </c>
      <c r="D123" s="321"/>
      <c r="E123" s="321"/>
      <c r="F123" s="321" t="s">
        <v>842</v>
      </c>
      <c r="G123" s="322"/>
      <c r="H123" s="321" t="s">
        <v>56</v>
      </c>
      <c r="I123" s="321" t="s">
        <v>59</v>
      </c>
      <c r="J123" s="321" t="s">
        <v>843</v>
      </c>
      <c r="K123" s="350"/>
    </row>
    <row r="124" s="1" customFormat="1" ht="17.25" customHeight="1">
      <c r="B124" s="349"/>
      <c r="C124" s="323" t="s">
        <v>844</v>
      </c>
      <c r="D124" s="323"/>
      <c r="E124" s="323"/>
      <c r="F124" s="324" t="s">
        <v>845</v>
      </c>
      <c r="G124" s="325"/>
      <c r="H124" s="323"/>
      <c r="I124" s="323"/>
      <c r="J124" s="323" t="s">
        <v>846</v>
      </c>
      <c r="K124" s="350"/>
    </row>
    <row r="125" s="1" customFormat="1" ht="5.25" customHeight="1">
      <c r="B125" s="351"/>
      <c r="C125" s="326"/>
      <c r="D125" s="326"/>
      <c r="E125" s="326"/>
      <c r="F125" s="326"/>
      <c r="G125" s="352"/>
      <c r="H125" s="326"/>
      <c r="I125" s="326"/>
      <c r="J125" s="326"/>
      <c r="K125" s="353"/>
    </row>
    <row r="126" s="1" customFormat="1" ht="15" customHeight="1">
      <c r="B126" s="351"/>
      <c r="C126" s="306" t="s">
        <v>850</v>
      </c>
      <c r="D126" s="328"/>
      <c r="E126" s="328"/>
      <c r="F126" s="329" t="s">
        <v>847</v>
      </c>
      <c r="G126" s="306"/>
      <c r="H126" s="306" t="s">
        <v>887</v>
      </c>
      <c r="I126" s="306" t="s">
        <v>849</v>
      </c>
      <c r="J126" s="306">
        <v>120</v>
      </c>
      <c r="K126" s="354"/>
    </row>
    <row r="127" s="1" customFormat="1" ht="15" customHeight="1">
      <c r="B127" s="351"/>
      <c r="C127" s="306" t="s">
        <v>896</v>
      </c>
      <c r="D127" s="306"/>
      <c r="E127" s="306"/>
      <c r="F127" s="329" t="s">
        <v>847</v>
      </c>
      <c r="G127" s="306"/>
      <c r="H127" s="306" t="s">
        <v>897</v>
      </c>
      <c r="I127" s="306" t="s">
        <v>849</v>
      </c>
      <c r="J127" s="306" t="s">
        <v>898</v>
      </c>
      <c r="K127" s="354"/>
    </row>
    <row r="128" s="1" customFormat="1" ht="15" customHeight="1">
      <c r="B128" s="351"/>
      <c r="C128" s="306" t="s">
        <v>87</v>
      </c>
      <c r="D128" s="306"/>
      <c r="E128" s="306"/>
      <c r="F128" s="329" t="s">
        <v>847</v>
      </c>
      <c r="G128" s="306"/>
      <c r="H128" s="306" t="s">
        <v>899</v>
      </c>
      <c r="I128" s="306" t="s">
        <v>849</v>
      </c>
      <c r="J128" s="306" t="s">
        <v>898</v>
      </c>
      <c r="K128" s="354"/>
    </row>
    <row r="129" s="1" customFormat="1" ht="15" customHeight="1">
      <c r="B129" s="351"/>
      <c r="C129" s="306" t="s">
        <v>858</v>
      </c>
      <c r="D129" s="306"/>
      <c r="E129" s="306"/>
      <c r="F129" s="329" t="s">
        <v>853</v>
      </c>
      <c r="G129" s="306"/>
      <c r="H129" s="306" t="s">
        <v>859</v>
      </c>
      <c r="I129" s="306" t="s">
        <v>849</v>
      </c>
      <c r="J129" s="306">
        <v>15</v>
      </c>
      <c r="K129" s="354"/>
    </row>
    <row r="130" s="1" customFormat="1" ht="15" customHeight="1">
      <c r="B130" s="351"/>
      <c r="C130" s="332" t="s">
        <v>860</v>
      </c>
      <c r="D130" s="332"/>
      <c r="E130" s="332"/>
      <c r="F130" s="333" t="s">
        <v>853</v>
      </c>
      <c r="G130" s="332"/>
      <c r="H130" s="332" t="s">
        <v>861</v>
      </c>
      <c r="I130" s="332" t="s">
        <v>849</v>
      </c>
      <c r="J130" s="332">
        <v>15</v>
      </c>
      <c r="K130" s="354"/>
    </row>
    <row r="131" s="1" customFormat="1" ht="15" customHeight="1">
      <c r="B131" s="351"/>
      <c r="C131" s="332" t="s">
        <v>862</v>
      </c>
      <c r="D131" s="332"/>
      <c r="E131" s="332"/>
      <c r="F131" s="333" t="s">
        <v>853</v>
      </c>
      <c r="G131" s="332"/>
      <c r="H131" s="332" t="s">
        <v>863</v>
      </c>
      <c r="I131" s="332" t="s">
        <v>849</v>
      </c>
      <c r="J131" s="332">
        <v>20</v>
      </c>
      <c r="K131" s="354"/>
    </row>
    <row r="132" s="1" customFormat="1" ht="15" customHeight="1">
      <c r="B132" s="351"/>
      <c r="C132" s="332" t="s">
        <v>864</v>
      </c>
      <c r="D132" s="332"/>
      <c r="E132" s="332"/>
      <c r="F132" s="333" t="s">
        <v>853</v>
      </c>
      <c r="G132" s="332"/>
      <c r="H132" s="332" t="s">
        <v>865</v>
      </c>
      <c r="I132" s="332" t="s">
        <v>849</v>
      </c>
      <c r="J132" s="332">
        <v>20</v>
      </c>
      <c r="K132" s="354"/>
    </row>
    <row r="133" s="1" customFormat="1" ht="15" customHeight="1">
      <c r="B133" s="351"/>
      <c r="C133" s="306" t="s">
        <v>852</v>
      </c>
      <c r="D133" s="306"/>
      <c r="E133" s="306"/>
      <c r="F133" s="329" t="s">
        <v>853</v>
      </c>
      <c r="G133" s="306"/>
      <c r="H133" s="306" t="s">
        <v>887</v>
      </c>
      <c r="I133" s="306" t="s">
        <v>849</v>
      </c>
      <c r="J133" s="306">
        <v>50</v>
      </c>
      <c r="K133" s="354"/>
    </row>
    <row r="134" s="1" customFormat="1" ht="15" customHeight="1">
      <c r="B134" s="351"/>
      <c r="C134" s="306" t="s">
        <v>866</v>
      </c>
      <c r="D134" s="306"/>
      <c r="E134" s="306"/>
      <c r="F134" s="329" t="s">
        <v>853</v>
      </c>
      <c r="G134" s="306"/>
      <c r="H134" s="306" t="s">
        <v>887</v>
      </c>
      <c r="I134" s="306" t="s">
        <v>849</v>
      </c>
      <c r="J134" s="306">
        <v>50</v>
      </c>
      <c r="K134" s="354"/>
    </row>
    <row r="135" s="1" customFormat="1" ht="15" customHeight="1">
      <c r="B135" s="351"/>
      <c r="C135" s="306" t="s">
        <v>872</v>
      </c>
      <c r="D135" s="306"/>
      <c r="E135" s="306"/>
      <c r="F135" s="329" t="s">
        <v>853</v>
      </c>
      <c r="G135" s="306"/>
      <c r="H135" s="306" t="s">
        <v>887</v>
      </c>
      <c r="I135" s="306" t="s">
        <v>849</v>
      </c>
      <c r="J135" s="306">
        <v>50</v>
      </c>
      <c r="K135" s="354"/>
    </row>
    <row r="136" s="1" customFormat="1" ht="15" customHeight="1">
      <c r="B136" s="351"/>
      <c r="C136" s="306" t="s">
        <v>874</v>
      </c>
      <c r="D136" s="306"/>
      <c r="E136" s="306"/>
      <c r="F136" s="329" t="s">
        <v>853</v>
      </c>
      <c r="G136" s="306"/>
      <c r="H136" s="306" t="s">
        <v>887</v>
      </c>
      <c r="I136" s="306" t="s">
        <v>849</v>
      </c>
      <c r="J136" s="306">
        <v>50</v>
      </c>
      <c r="K136" s="354"/>
    </row>
    <row r="137" s="1" customFormat="1" ht="15" customHeight="1">
      <c r="B137" s="351"/>
      <c r="C137" s="306" t="s">
        <v>875</v>
      </c>
      <c r="D137" s="306"/>
      <c r="E137" s="306"/>
      <c r="F137" s="329" t="s">
        <v>853</v>
      </c>
      <c r="G137" s="306"/>
      <c r="H137" s="306" t="s">
        <v>900</v>
      </c>
      <c r="I137" s="306" t="s">
        <v>849</v>
      </c>
      <c r="J137" s="306">
        <v>255</v>
      </c>
      <c r="K137" s="354"/>
    </row>
    <row r="138" s="1" customFormat="1" ht="15" customHeight="1">
      <c r="B138" s="351"/>
      <c r="C138" s="306" t="s">
        <v>877</v>
      </c>
      <c r="D138" s="306"/>
      <c r="E138" s="306"/>
      <c r="F138" s="329" t="s">
        <v>847</v>
      </c>
      <c r="G138" s="306"/>
      <c r="H138" s="306" t="s">
        <v>901</v>
      </c>
      <c r="I138" s="306" t="s">
        <v>879</v>
      </c>
      <c r="J138" s="306"/>
      <c r="K138" s="354"/>
    </row>
    <row r="139" s="1" customFormat="1" ht="15" customHeight="1">
      <c r="B139" s="351"/>
      <c r="C139" s="306" t="s">
        <v>880</v>
      </c>
      <c r="D139" s="306"/>
      <c r="E139" s="306"/>
      <c r="F139" s="329" t="s">
        <v>847</v>
      </c>
      <c r="G139" s="306"/>
      <c r="H139" s="306" t="s">
        <v>902</v>
      </c>
      <c r="I139" s="306" t="s">
        <v>882</v>
      </c>
      <c r="J139" s="306"/>
      <c r="K139" s="354"/>
    </row>
    <row r="140" s="1" customFormat="1" ht="15" customHeight="1">
      <c r="B140" s="351"/>
      <c r="C140" s="306" t="s">
        <v>883</v>
      </c>
      <c r="D140" s="306"/>
      <c r="E140" s="306"/>
      <c r="F140" s="329" t="s">
        <v>847</v>
      </c>
      <c r="G140" s="306"/>
      <c r="H140" s="306" t="s">
        <v>883</v>
      </c>
      <c r="I140" s="306" t="s">
        <v>882</v>
      </c>
      <c r="J140" s="306"/>
      <c r="K140" s="354"/>
    </row>
    <row r="141" s="1" customFormat="1" ht="15" customHeight="1">
      <c r="B141" s="351"/>
      <c r="C141" s="306" t="s">
        <v>40</v>
      </c>
      <c r="D141" s="306"/>
      <c r="E141" s="306"/>
      <c r="F141" s="329" t="s">
        <v>847</v>
      </c>
      <c r="G141" s="306"/>
      <c r="H141" s="306" t="s">
        <v>903</v>
      </c>
      <c r="I141" s="306" t="s">
        <v>882</v>
      </c>
      <c r="J141" s="306"/>
      <c r="K141" s="354"/>
    </row>
    <row r="142" s="1" customFormat="1" ht="15" customHeight="1">
      <c r="B142" s="351"/>
      <c r="C142" s="306" t="s">
        <v>904</v>
      </c>
      <c r="D142" s="306"/>
      <c r="E142" s="306"/>
      <c r="F142" s="329" t="s">
        <v>847</v>
      </c>
      <c r="G142" s="306"/>
      <c r="H142" s="306" t="s">
        <v>905</v>
      </c>
      <c r="I142" s="306" t="s">
        <v>882</v>
      </c>
      <c r="J142" s="306"/>
      <c r="K142" s="354"/>
    </row>
    <row r="143" s="1" customFormat="1" ht="15" customHeight="1">
      <c r="B143" s="355"/>
      <c r="C143" s="356"/>
      <c r="D143" s="356"/>
      <c r="E143" s="356"/>
      <c r="F143" s="356"/>
      <c r="G143" s="356"/>
      <c r="H143" s="356"/>
      <c r="I143" s="356"/>
      <c r="J143" s="356"/>
      <c r="K143" s="357"/>
    </row>
    <row r="144" s="1" customFormat="1" ht="18.75" customHeight="1">
      <c r="B144" s="342"/>
      <c r="C144" s="342"/>
      <c r="D144" s="342"/>
      <c r="E144" s="342"/>
      <c r="F144" s="343"/>
      <c r="G144" s="342"/>
      <c r="H144" s="342"/>
      <c r="I144" s="342"/>
      <c r="J144" s="342"/>
      <c r="K144" s="342"/>
    </row>
    <row r="145" s="1" customFormat="1" ht="18.75" customHeight="1"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</row>
    <row r="146" s="1" customFormat="1" ht="7.5" customHeight="1">
      <c r="B146" s="315"/>
      <c r="C146" s="316"/>
      <c r="D146" s="316"/>
      <c r="E146" s="316"/>
      <c r="F146" s="316"/>
      <c r="G146" s="316"/>
      <c r="H146" s="316"/>
      <c r="I146" s="316"/>
      <c r="J146" s="316"/>
      <c r="K146" s="317"/>
    </row>
    <row r="147" s="1" customFormat="1" ht="45" customHeight="1">
      <c r="B147" s="318"/>
      <c r="C147" s="319" t="s">
        <v>906</v>
      </c>
      <c r="D147" s="319"/>
      <c r="E147" s="319"/>
      <c r="F147" s="319"/>
      <c r="G147" s="319"/>
      <c r="H147" s="319"/>
      <c r="I147" s="319"/>
      <c r="J147" s="319"/>
      <c r="K147" s="320"/>
    </row>
    <row r="148" s="1" customFormat="1" ht="17.25" customHeight="1">
      <c r="B148" s="318"/>
      <c r="C148" s="321" t="s">
        <v>841</v>
      </c>
      <c r="D148" s="321"/>
      <c r="E148" s="321"/>
      <c r="F148" s="321" t="s">
        <v>842</v>
      </c>
      <c r="G148" s="322"/>
      <c r="H148" s="321" t="s">
        <v>56</v>
      </c>
      <c r="I148" s="321" t="s">
        <v>59</v>
      </c>
      <c r="J148" s="321" t="s">
        <v>843</v>
      </c>
      <c r="K148" s="320"/>
    </row>
    <row r="149" s="1" customFormat="1" ht="17.25" customHeight="1">
      <c r="B149" s="318"/>
      <c r="C149" s="323" t="s">
        <v>844</v>
      </c>
      <c r="D149" s="323"/>
      <c r="E149" s="323"/>
      <c r="F149" s="324" t="s">
        <v>845</v>
      </c>
      <c r="G149" s="325"/>
      <c r="H149" s="323"/>
      <c r="I149" s="323"/>
      <c r="J149" s="323" t="s">
        <v>846</v>
      </c>
      <c r="K149" s="320"/>
    </row>
    <row r="150" s="1" customFormat="1" ht="5.25" customHeight="1">
      <c r="B150" s="331"/>
      <c r="C150" s="326"/>
      <c r="D150" s="326"/>
      <c r="E150" s="326"/>
      <c r="F150" s="326"/>
      <c r="G150" s="327"/>
      <c r="H150" s="326"/>
      <c r="I150" s="326"/>
      <c r="J150" s="326"/>
      <c r="K150" s="354"/>
    </row>
    <row r="151" s="1" customFormat="1" ht="15" customHeight="1">
      <c r="B151" s="331"/>
      <c r="C151" s="358" t="s">
        <v>850</v>
      </c>
      <c r="D151" s="306"/>
      <c r="E151" s="306"/>
      <c r="F151" s="359" t="s">
        <v>847</v>
      </c>
      <c r="G151" s="306"/>
      <c r="H151" s="358" t="s">
        <v>887</v>
      </c>
      <c r="I151" s="358" t="s">
        <v>849</v>
      </c>
      <c r="J151" s="358">
        <v>120</v>
      </c>
      <c r="K151" s="354"/>
    </row>
    <row r="152" s="1" customFormat="1" ht="15" customHeight="1">
      <c r="B152" s="331"/>
      <c r="C152" s="358" t="s">
        <v>896</v>
      </c>
      <c r="D152" s="306"/>
      <c r="E152" s="306"/>
      <c r="F152" s="359" t="s">
        <v>847</v>
      </c>
      <c r="G152" s="306"/>
      <c r="H152" s="358" t="s">
        <v>907</v>
      </c>
      <c r="I152" s="358" t="s">
        <v>849</v>
      </c>
      <c r="J152" s="358" t="s">
        <v>898</v>
      </c>
      <c r="K152" s="354"/>
    </row>
    <row r="153" s="1" customFormat="1" ht="15" customHeight="1">
      <c r="B153" s="331"/>
      <c r="C153" s="358" t="s">
        <v>87</v>
      </c>
      <c r="D153" s="306"/>
      <c r="E153" s="306"/>
      <c r="F153" s="359" t="s">
        <v>847</v>
      </c>
      <c r="G153" s="306"/>
      <c r="H153" s="358" t="s">
        <v>908</v>
      </c>
      <c r="I153" s="358" t="s">
        <v>849</v>
      </c>
      <c r="J153" s="358" t="s">
        <v>898</v>
      </c>
      <c r="K153" s="354"/>
    </row>
    <row r="154" s="1" customFormat="1" ht="15" customHeight="1">
      <c r="B154" s="331"/>
      <c r="C154" s="358" t="s">
        <v>852</v>
      </c>
      <c r="D154" s="306"/>
      <c r="E154" s="306"/>
      <c r="F154" s="359" t="s">
        <v>853</v>
      </c>
      <c r="G154" s="306"/>
      <c r="H154" s="358" t="s">
        <v>887</v>
      </c>
      <c r="I154" s="358" t="s">
        <v>849</v>
      </c>
      <c r="J154" s="358">
        <v>50</v>
      </c>
      <c r="K154" s="354"/>
    </row>
    <row r="155" s="1" customFormat="1" ht="15" customHeight="1">
      <c r="B155" s="331"/>
      <c r="C155" s="358" t="s">
        <v>855</v>
      </c>
      <c r="D155" s="306"/>
      <c r="E155" s="306"/>
      <c r="F155" s="359" t="s">
        <v>847</v>
      </c>
      <c r="G155" s="306"/>
      <c r="H155" s="358" t="s">
        <v>887</v>
      </c>
      <c r="I155" s="358" t="s">
        <v>857</v>
      </c>
      <c r="J155" s="358"/>
      <c r="K155" s="354"/>
    </row>
    <row r="156" s="1" customFormat="1" ht="15" customHeight="1">
      <c r="B156" s="331"/>
      <c r="C156" s="358" t="s">
        <v>866</v>
      </c>
      <c r="D156" s="306"/>
      <c r="E156" s="306"/>
      <c r="F156" s="359" t="s">
        <v>853</v>
      </c>
      <c r="G156" s="306"/>
      <c r="H156" s="358" t="s">
        <v>887</v>
      </c>
      <c r="I156" s="358" t="s">
        <v>849</v>
      </c>
      <c r="J156" s="358">
        <v>50</v>
      </c>
      <c r="K156" s="354"/>
    </row>
    <row r="157" s="1" customFormat="1" ht="15" customHeight="1">
      <c r="B157" s="331"/>
      <c r="C157" s="358" t="s">
        <v>874</v>
      </c>
      <c r="D157" s="306"/>
      <c r="E157" s="306"/>
      <c r="F157" s="359" t="s">
        <v>853</v>
      </c>
      <c r="G157" s="306"/>
      <c r="H157" s="358" t="s">
        <v>887</v>
      </c>
      <c r="I157" s="358" t="s">
        <v>849</v>
      </c>
      <c r="J157" s="358">
        <v>50</v>
      </c>
      <c r="K157" s="354"/>
    </row>
    <row r="158" s="1" customFormat="1" ht="15" customHeight="1">
      <c r="B158" s="331"/>
      <c r="C158" s="358" t="s">
        <v>872</v>
      </c>
      <c r="D158" s="306"/>
      <c r="E158" s="306"/>
      <c r="F158" s="359" t="s">
        <v>853</v>
      </c>
      <c r="G158" s="306"/>
      <c r="H158" s="358" t="s">
        <v>887</v>
      </c>
      <c r="I158" s="358" t="s">
        <v>849</v>
      </c>
      <c r="J158" s="358">
        <v>50</v>
      </c>
      <c r="K158" s="354"/>
    </row>
    <row r="159" s="1" customFormat="1" ht="15" customHeight="1">
      <c r="B159" s="331"/>
      <c r="C159" s="358" t="s">
        <v>104</v>
      </c>
      <c r="D159" s="306"/>
      <c r="E159" s="306"/>
      <c r="F159" s="359" t="s">
        <v>847</v>
      </c>
      <c r="G159" s="306"/>
      <c r="H159" s="358" t="s">
        <v>909</v>
      </c>
      <c r="I159" s="358" t="s">
        <v>849</v>
      </c>
      <c r="J159" s="358" t="s">
        <v>910</v>
      </c>
      <c r="K159" s="354"/>
    </row>
    <row r="160" s="1" customFormat="1" ht="15" customHeight="1">
      <c r="B160" s="331"/>
      <c r="C160" s="358" t="s">
        <v>911</v>
      </c>
      <c r="D160" s="306"/>
      <c r="E160" s="306"/>
      <c r="F160" s="359" t="s">
        <v>847</v>
      </c>
      <c r="G160" s="306"/>
      <c r="H160" s="358" t="s">
        <v>912</v>
      </c>
      <c r="I160" s="358" t="s">
        <v>882</v>
      </c>
      <c r="J160" s="358"/>
      <c r="K160" s="354"/>
    </row>
    <row r="161" s="1" customFormat="1" ht="15" customHeight="1">
      <c r="B161" s="360"/>
      <c r="C161" s="340"/>
      <c r="D161" s="340"/>
      <c r="E161" s="340"/>
      <c r="F161" s="340"/>
      <c r="G161" s="340"/>
      <c r="H161" s="340"/>
      <c r="I161" s="340"/>
      <c r="J161" s="340"/>
      <c r="K161" s="361"/>
    </row>
    <row r="162" s="1" customFormat="1" ht="18.75" customHeight="1">
      <c r="B162" s="342"/>
      <c r="C162" s="352"/>
      <c r="D162" s="352"/>
      <c r="E162" s="352"/>
      <c r="F162" s="362"/>
      <c r="G162" s="352"/>
      <c r="H162" s="352"/>
      <c r="I162" s="352"/>
      <c r="J162" s="352"/>
      <c r="K162" s="342"/>
    </row>
    <row r="163" s="1" customFormat="1" ht="18.75" customHeight="1">
      <c r="B163" s="314"/>
      <c r="C163" s="314"/>
      <c r="D163" s="314"/>
      <c r="E163" s="314"/>
      <c r="F163" s="314"/>
      <c r="G163" s="314"/>
      <c r="H163" s="314"/>
      <c r="I163" s="314"/>
      <c r="J163" s="314"/>
      <c r="K163" s="314"/>
    </row>
    <row r="164" s="1" customFormat="1" ht="7.5" customHeight="1">
      <c r="B164" s="293"/>
      <c r="C164" s="294"/>
      <c r="D164" s="294"/>
      <c r="E164" s="294"/>
      <c r="F164" s="294"/>
      <c r="G164" s="294"/>
      <c r="H164" s="294"/>
      <c r="I164" s="294"/>
      <c r="J164" s="294"/>
      <c r="K164" s="295"/>
    </row>
    <row r="165" s="1" customFormat="1" ht="45" customHeight="1">
      <c r="B165" s="296"/>
      <c r="C165" s="297" t="s">
        <v>913</v>
      </c>
      <c r="D165" s="297"/>
      <c r="E165" s="297"/>
      <c r="F165" s="297"/>
      <c r="G165" s="297"/>
      <c r="H165" s="297"/>
      <c r="I165" s="297"/>
      <c r="J165" s="297"/>
      <c r="K165" s="298"/>
    </row>
    <row r="166" s="1" customFormat="1" ht="17.25" customHeight="1">
      <c r="B166" s="296"/>
      <c r="C166" s="321" t="s">
        <v>841</v>
      </c>
      <c r="D166" s="321"/>
      <c r="E166" s="321"/>
      <c r="F166" s="321" t="s">
        <v>842</v>
      </c>
      <c r="G166" s="363"/>
      <c r="H166" s="364" t="s">
        <v>56</v>
      </c>
      <c r="I166" s="364" t="s">
        <v>59</v>
      </c>
      <c r="J166" s="321" t="s">
        <v>843</v>
      </c>
      <c r="K166" s="298"/>
    </row>
    <row r="167" s="1" customFormat="1" ht="17.25" customHeight="1">
      <c r="B167" s="299"/>
      <c r="C167" s="323" t="s">
        <v>844</v>
      </c>
      <c r="D167" s="323"/>
      <c r="E167" s="323"/>
      <c r="F167" s="324" t="s">
        <v>845</v>
      </c>
      <c r="G167" s="365"/>
      <c r="H167" s="366"/>
      <c r="I167" s="366"/>
      <c r="J167" s="323" t="s">
        <v>846</v>
      </c>
      <c r="K167" s="301"/>
    </row>
    <row r="168" s="1" customFormat="1" ht="5.25" customHeight="1">
      <c r="B168" s="331"/>
      <c r="C168" s="326"/>
      <c r="D168" s="326"/>
      <c r="E168" s="326"/>
      <c r="F168" s="326"/>
      <c r="G168" s="327"/>
      <c r="H168" s="326"/>
      <c r="I168" s="326"/>
      <c r="J168" s="326"/>
      <c r="K168" s="354"/>
    </row>
    <row r="169" s="1" customFormat="1" ht="15" customHeight="1">
      <c r="B169" s="331"/>
      <c r="C169" s="306" t="s">
        <v>850</v>
      </c>
      <c r="D169" s="306"/>
      <c r="E169" s="306"/>
      <c r="F169" s="329" t="s">
        <v>847</v>
      </c>
      <c r="G169" s="306"/>
      <c r="H169" s="306" t="s">
        <v>887</v>
      </c>
      <c r="I169" s="306" t="s">
        <v>849</v>
      </c>
      <c r="J169" s="306">
        <v>120</v>
      </c>
      <c r="K169" s="354"/>
    </row>
    <row r="170" s="1" customFormat="1" ht="15" customHeight="1">
      <c r="B170" s="331"/>
      <c r="C170" s="306" t="s">
        <v>896</v>
      </c>
      <c r="D170" s="306"/>
      <c r="E170" s="306"/>
      <c r="F170" s="329" t="s">
        <v>847</v>
      </c>
      <c r="G170" s="306"/>
      <c r="H170" s="306" t="s">
        <v>897</v>
      </c>
      <c r="I170" s="306" t="s">
        <v>849</v>
      </c>
      <c r="J170" s="306" t="s">
        <v>898</v>
      </c>
      <c r="K170" s="354"/>
    </row>
    <row r="171" s="1" customFormat="1" ht="15" customHeight="1">
      <c r="B171" s="331"/>
      <c r="C171" s="306" t="s">
        <v>87</v>
      </c>
      <c r="D171" s="306"/>
      <c r="E171" s="306"/>
      <c r="F171" s="329" t="s">
        <v>847</v>
      </c>
      <c r="G171" s="306"/>
      <c r="H171" s="306" t="s">
        <v>914</v>
      </c>
      <c r="I171" s="306" t="s">
        <v>849</v>
      </c>
      <c r="J171" s="306" t="s">
        <v>898</v>
      </c>
      <c r="K171" s="354"/>
    </row>
    <row r="172" s="1" customFormat="1" ht="15" customHeight="1">
      <c r="B172" s="331"/>
      <c r="C172" s="306" t="s">
        <v>852</v>
      </c>
      <c r="D172" s="306"/>
      <c r="E172" s="306"/>
      <c r="F172" s="329" t="s">
        <v>853</v>
      </c>
      <c r="G172" s="306"/>
      <c r="H172" s="306" t="s">
        <v>914</v>
      </c>
      <c r="I172" s="306" t="s">
        <v>849</v>
      </c>
      <c r="J172" s="306">
        <v>50</v>
      </c>
      <c r="K172" s="354"/>
    </row>
    <row r="173" s="1" customFormat="1" ht="15" customHeight="1">
      <c r="B173" s="331"/>
      <c r="C173" s="306" t="s">
        <v>855</v>
      </c>
      <c r="D173" s="306"/>
      <c r="E173" s="306"/>
      <c r="F173" s="329" t="s">
        <v>847</v>
      </c>
      <c r="G173" s="306"/>
      <c r="H173" s="306" t="s">
        <v>914</v>
      </c>
      <c r="I173" s="306" t="s">
        <v>857</v>
      </c>
      <c r="J173" s="306"/>
      <c r="K173" s="354"/>
    </row>
    <row r="174" s="1" customFormat="1" ht="15" customHeight="1">
      <c r="B174" s="331"/>
      <c r="C174" s="306" t="s">
        <v>866</v>
      </c>
      <c r="D174" s="306"/>
      <c r="E174" s="306"/>
      <c r="F174" s="329" t="s">
        <v>853</v>
      </c>
      <c r="G174" s="306"/>
      <c r="H174" s="306" t="s">
        <v>914</v>
      </c>
      <c r="I174" s="306" t="s">
        <v>849</v>
      </c>
      <c r="J174" s="306">
        <v>50</v>
      </c>
      <c r="K174" s="354"/>
    </row>
    <row r="175" s="1" customFormat="1" ht="15" customHeight="1">
      <c r="B175" s="331"/>
      <c r="C175" s="306" t="s">
        <v>874</v>
      </c>
      <c r="D175" s="306"/>
      <c r="E175" s="306"/>
      <c r="F175" s="329" t="s">
        <v>853</v>
      </c>
      <c r="G175" s="306"/>
      <c r="H175" s="306" t="s">
        <v>914</v>
      </c>
      <c r="I175" s="306" t="s">
        <v>849</v>
      </c>
      <c r="J175" s="306">
        <v>50</v>
      </c>
      <c r="K175" s="354"/>
    </row>
    <row r="176" s="1" customFormat="1" ht="15" customHeight="1">
      <c r="B176" s="331"/>
      <c r="C176" s="306" t="s">
        <v>872</v>
      </c>
      <c r="D176" s="306"/>
      <c r="E176" s="306"/>
      <c r="F176" s="329" t="s">
        <v>853</v>
      </c>
      <c r="G176" s="306"/>
      <c r="H176" s="306" t="s">
        <v>914</v>
      </c>
      <c r="I176" s="306" t="s">
        <v>849</v>
      </c>
      <c r="J176" s="306">
        <v>50</v>
      </c>
      <c r="K176" s="354"/>
    </row>
    <row r="177" s="1" customFormat="1" ht="15" customHeight="1">
      <c r="B177" s="331"/>
      <c r="C177" s="306" t="s">
        <v>119</v>
      </c>
      <c r="D177" s="306"/>
      <c r="E177" s="306"/>
      <c r="F177" s="329" t="s">
        <v>847</v>
      </c>
      <c r="G177" s="306"/>
      <c r="H177" s="306" t="s">
        <v>915</v>
      </c>
      <c r="I177" s="306" t="s">
        <v>916</v>
      </c>
      <c r="J177" s="306"/>
      <c r="K177" s="354"/>
    </row>
    <row r="178" s="1" customFormat="1" ht="15" customHeight="1">
      <c r="B178" s="331"/>
      <c r="C178" s="306" t="s">
        <v>59</v>
      </c>
      <c r="D178" s="306"/>
      <c r="E178" s="306"/>
      <c r="F178" s="329" t="s">
        <v>847</v>
      </c>
      <c r="G178" s="306"/>
      <c r="H178" s="306" t="s">
        <v>917</v>
      </c>
      <c r="I178" s="306" t="s">
        <v>918</v>
      </c>
      <c r="J178" s="306">
        <v>1</v>
      </c>
      <c r="K178" s="354"/>
    </row>
    <row r="179" s="1" customFormat="1" ht="15" customHeight="1">
      <c r="B179" s="331"/>
      <c r="C179" s="306" t="s">
        <v>55</v>
      </c>
      <c r="D179" s="306"/>
      <c r="E179" s="306"/>
      <c r="F179" s="329" t="s">
        <v>847</v>
      </c>
      <c r="G179" s="306"/>
      <c r="H179" s="306" t="s">
        <v>919</v>
      </c>
      <c r="I179" s="306" t="s">
        <v>849</v>
      </c>
      <c r="J179" s="306">
        <v>20</v>
      </c>
      <c r="K179" s="354"/>
    </row>
    <row r="180" s="1" customFormat="1" ht="15" customHeight="1">
      <c r="B180" s="331"/>
      <c r="C180" s="306" t="s">
        <v>56</v>
      </c>
      <c r="D180" s="306"/>
      <c r="E180" s="306"/>
      <c r="F180" s="329" t="s">
        <v>847</v>
      </c>
      <c r="G180" s="306"/>
      <c r="H180" s="306" t="s">
        <v>920</v>
      </c>
      <c r="I180" s="306" t="s">
        <v>849</v>
      </c>
      <c r="J180" s="306">
        <v>255</v>
      </c>
      <c r="K180" s="354"/>
    </row>
    <row r="181" s="1" customFormat="1" ht="15" customHeight="1">
      <c r="B181" s="331"/>
      <c r="C181" s="306" t="s">
        <v>120</v>
      </c>
      <c r="D181" s="306"/>
      <c r="E181" s="306"/>
      <c r="F181" s="329" t="s">
        <v>847</v>
      </c>
      <c r="G181" s="306"/>
      <c r="H181" s="306" t="s">
        <v>811</v>
      </c>
      <c r="I181" s="306" t="s">
        <v>849</v>
      </c>
      <c r="J181" s="306">
        <v>10</v>
      </c>
      <c r="K181" s="354"/>
    </row>
    <row r="182" s="1" customFormat="1" ht="15" customHeight="1">
      <c r="B182" s="331"/>
      <c r="C182" s="306" t="s">
        <v>121</v>
      </c>
      <c r="D182" s="306"/>
      <c r="E182" s="306"/>
      <c r="F182" s="329" t="s">
        <v>847</v>
      </c>
      <c r="G182" s="306"/>
      <c r="H182" s="306" t="s">
        <v>921</v>
      </c>
      <c r="I182" s="306" t="s">
        <v>882</v>
      </c>
      <c r="J182" s="306"/>
      <c r="K182" s="354"/>
    </row>
    <row r="183" s="1" customFormat="1" ht="15" customHeight="1">
      <c r="B183" s="331"/>
      <c r="C183" s="306" t="s">
        <v>922</v>
      </c>
      <c r="D183" s="306"/>
      <c r="E183" s="306"/>
      <c r="F183" s="329" t="s">
        <v>847</v>
      </c>
      <c r="G183" s="306"/>
      <c r="H183" s="306" t="s">
        <v>923</v>
      </c>
      <c r="I183" s="306" t="s">
        <v>882</v>
      </c>
      <c r="J183" s="306"/>
      <c r="K183" s="354"/>
    </row>
    <row r="184" s="1" customFormat="1" ht="15" customHeight="1">
      <c r="B184" s="331"/>
      <c r="C184" s="306" t="s">
        <v>911</v>
      </c>
      <c r="D184" s="306"/>
      <c r="E184" s="306"/>
      <c r="F184" s="329" t="s">
        <v>847</v>
      </c>
      <c r="G184" s="306"/>
      <c r="H184" s="306" t="s">
        <v>924</v>
      </c>
      <c r="I184" s="306" t="s">
        <v>882</v>
      </c>
      <c r="J184" s="306"/>
      <c r="K184" s="354"/>
    </row>
    <row r="185" s="1" customFormat="1" ht="15" customHeight="1">
      <c r="B185" s="331"/>
      <c r="C185" s="306" t="s">
        <v>123</v>
      </c>
      <c r="D185" s="306"/>
      <c r="E185" s="306"/>
      <c r="F185" s="329" t="s">
        <v>853</v>
      </c>
      <c r="G185" s="306"/>
      <c r="H185" s="306" t="s">
        <v>925</v>
      </c>
      <c r="I185" s="306" t="s">
        <v>849</v>
      </c>
      <c r="J185" s="306">
        <v>50</v>
      </c>
      <c r="K185" s="354"/>
    </row>
    <row r="186" s="1" customFormat="1" ht="15" customHeight="1">
      <c r="B186" s="331"/>
      <c r="C186" s="306" t="s">
        <v>926</v>
      </c>
      <c r="D186" s="306"/>
      <c r="E186" s="306"/>
      <c r="F186" s="329" t="s">
        <v>853</v>
      </c>
      <c r="G186" s="306"/>
      <c r="H186" s="306" t="s">
        <v>927</v>
      </c>
      <c r="I186" s="306" t="s">
        <v>928</v>
      </c>
      <c r="J186" s="306"/>
      <c r="K186" s="354"/>
    </row>
    <row r="187" s="1" customFormat="1" ht="15" customHeight="1">
      <c r="B187" s="331"/>
      <c r="C187" s="306" t="s">
        <v>929</v>
      </c>
      <c r="D187" s="306"/>
      <c r="E187" s="306"/>
      <c r="F187" s="329" t="s">
        <v>853</v>
      </c>
      <c r="G187" s="306"/>
      <c r="H187" s="306" t="s">
        <v>930</v>
      </c>
      <c r="I187" s="306" t="s">
        <v>928</v>
      </c>
      <c r="J187" s="306"/>
      <c r="K187" s="354"/>
    </row>
    <row r="188" s="1" customFormat="1" ht="15" customHeight="1">
      <c r="B188" s="331"/>
      <c r="C188" s="306" t="s">
        <v>931</v>
      </c>
      <c r="D188" s="306"/>
      <c r="E188" s="306"/>
      <c r="F188" s="329" t="s">
        <v>853</v>
      </c>
      <c r="G188" s="306"/>
      <c r="H188" s="306" t="s">
        <v>932</v>
      </c>
      <c r="I188" s="306" t="s">
        <v>928</v>
      </c>
      <c r="J188" s="306"/>
      <c r="K188" s="354"/>
    </row>
    <row r="189" s="1" customFormat="1" ht="15" customHeight="1">
      <c r="B189" s="331"/>
      <c r="C189" s="367" t="s">
        <v>933</v>
      </c>
      <c r="D189" s="306"/>
      <c r="E189" s="306"/>
      <c r="F189" s="329" t="s">
        <v>853</v>
      </c>
      <c r="G189" s="306"/>
      <c r="H189" s="306" t="s">
        <v>934</v>
      </c>
      <c r="I189" s="306" t="s">
        <v>935</v>
      </c>
      <c r="J189" s="368" t="s">
        <v>936</v>
      </c>
      <c r="K189" s="354"/>
    </row>
    <row r="190" s="16" customFormat="1" ht="15" customHeight="1">
      <c r="B190" s="369"/>
      <c r="C190" s="370" t="s">
        <v>937</v>
      </c>
      <c r="D190" s="371"/>
      <c r="E190" s="371"/>
      <c r="F190" s="372" t="s">
        <v>853</v>
      </c>
      <c r="G190" s="371"/>
      <c r="H190" s="371" t="s">
        <v>938</v>
      </c>
      <c r="I190" s="371" t="s">
        <v>935</v>
      </c>
      <c r="J190" s="373" t="s">
        <v>936</v>
      </c>
      <c r="K190" s="374"/>
    </row>
    <row r="191" s="1" customFormat="1" ht="15" customHeight="1">
      <c r="B191" s="331"/>
      <c r="C191" s="367" t="s">
        <v>44</v>
      </c>
      <c r="D191" s="306"/>
      <c r="E191" s="306"/>
      <c r="F191" s="329" t="s">
        <v>847</v>
      </c>
      <c r="G191" s="306"/>
      <c r="H191" s="303" t="s">
        <v>939</v>
      </c>
      <c r="I191" s="306" t="s">
        <v>940</v>
      </c>
      <c r="J191" s="306"/>
      <c r="K191" s="354"/>
    </row>
    <row r="192" s="1" customFormat="1" ht="15" customHeight="1">
      <c r="B192" s="331"/>
      <c r="C192" s="367" t="s">
        <v>941</v>
      </c>
      <c r="D192" s="306"/>
      <c r="E192" s="306"/>
      <c r="F192" s="329" t="s">
        <v>847</v>
      </c>
      <c r="G192" s="306"/>
      <c r="H192" s="306" t="s">
        <v>942</v>
      </c>
      <c r="I192" s="306" t="s">
        <v>882</v>
      </c>
      <c r="J192" s="306"/>
      <c r="K192" s="354"/>
    </row>
    <row r="193" s="1" customFormat="1" ht="15" customHeight="1">
      <c r="B193" s="331"/>
      <c r="C193" s="367" t="s">
        <v>943</v>
      </c>
      <c r="D193" s="306"/>
      <c r="E193" s="306"/>
      <c r="F193" s="329" t="s">
        <v>847</v>
      </c>
      <c r="G193" s="306"/>
      <c r="H193" s="306" t="s">
        <v>944</v>
      </c>
      <c r="I193" s="306" t="s">
        <v>882</v>
      </c>
      <c r="J193" s="306"/>
      <c r="K193" s="354"/>
    </row>
    <row r="194" s="1" customFormat="1" ht="15" customHeight="1">
      <c r="B194" s="331"/>
      <c r="C194" s="367" t="s">
        <v>945</v>
      </c>
      <c r="D194" s="306"/>
      <c r="E194" s="306"/>
      <c r="F194" s="329" t="s">
        <v>853</v>
      </c>
      <c r="G194" s="306"/>
      <c r="H194" s="306" t="s">
        <v>946</v>
      </c>
      <c r="I194" s="306" t="s">
        <v>882</v>
      </c>
      <c r="J194" s="306"/>
      <c r="K194" s="354"/>
    </row>
    <row r="195" s="1" customFormat="1" ht="15" customHeight="1">
      <c r="B195" s="360"/>
      <c r="C195" s="375"/>
      <c r="D195" s="340"/>
      <c r="E195" s="340"/>
      <c r="F195" s="340"/>
      <c r="G195" s="340"/>
      <c r="H195" s="340"/>
      <c r="I195" s="340"/>
      <c r="J195" s="340"/>
      <c r="K195" s="361"/>
    </row>
    <row r="196" s="1" customFormat="1" ht="18.75" customHeight="1">
      <c r="B196" s="342"/>
      <c r="C196" s="352"/>
      <c r="D196" s="352"/>
      <c r="E196" s="352"/>
      <c r="F196" s="362"/>
      <c r="G196" s="352"/>
      <c r="H196" s="352"/>
      <c r="I196" s="352"/>
      <c r="J196" s="352"/>
      <c r="K196" s="342"/>
    </row>
    <row r="197" s="1" customFormat="1" ht="18.75" customHeight="1">
      <c r="B197" s="342"/>
      <c r="C197" s="352"/>
      <c r="D197" s="352"/>
      <c r="E197" s="352"/>
      <c r="F197" s="362"/>
      <c r="G197" s="352"/>
      <c r="H197" s="352"/>
      <c r="I197" s="352"/>
      <c r="J197" s="352"/>
      <c r="K197" s="342"/>
    </row>
    <row r="198" s="1" customFormat="1" ht="18.75" customHeight="1">
      <c r="B198" s="314"/>
      <c r="C198" s="314"/>
      <c r="D198" s="314"/>
      <c r="E198" s="314"/>
      <c r="F198" s="314"/>
      <c r="G198" s="314"/>
      <c r="H198" s="314"/>
      <c r="I198" s="314"/>
      <c r="J198" s="314"/>
      <c r="K198" s="314"/>
    </row>
    <row r="199" s="1" customFormat="1" ht="13.5">
      <c r="B199" s="293"/>
      <c r="C199" s="294"/>
      <c r="D199" s="294"/>
      <c r="E199" s="294"/>
      <c r="F199" s="294"/>
      <c r="G199" s="294"/>
      <c r="H199" s="294"/>
      <c r="I199" s="294"/>
      <c r="J199" s="294"/>
      <c r="K199" s="295"/>
    </row>
    <row r="200" s="1" customFormat="1" ht="21">
      <c r="B200" s="296"/>
      <c r="C200" s="297" t="s">
        <v>947</v>
      </c>
      <c r="D200" s="297"/>
      <c r="E200" s="297"/>
      <c r="F200" s="297"/>
      <c r="G200" s="297"/>
      <c r="H200" s="297"/>
      <c r="I200" s="297"/>
      <c r="J200" s="297"/>
      <c r="K200" s="298"/>
    </row>
    <row r="201" s="1" customFormat="1" ht="25.5" customHeight="1">
      <c r="B201" s="296"/>
      <c r="C201" s="376" t="s">
        <v>948</v>
      </c>
      <c r="D201" s="376"/>
      <c r="E201" s="376"/>
      <c r="F201" s="376" t="s">
        <v>949</v>
      </c>
      <c r="G201" s="377"/>
      <c r="H201" s="376" t="s">
        <v>950</v>
      </c>
      <c r="I201" s="376"/>
      <c r="J201" s="376"/>
      <c r="K201" s="298"/>
    </row>
    <row r="202" s="1" customFormat="1" ht="5.25" customHeight="1">
      <c r="B202" s="331"/>
      <c r="C202" s="326"/>
      <c r="D202" s="326"/>
      <c r="E202" s="326"/>
      <c r="F202" s="326"/>
      <c r="G202" s="352"/>
      <c r="H202" s="326"/>
      <c r="I202" s="326"/>
      <c r="J202" s="326"/>
      <c r="K202" s="354"/>
    </row>
    <row r="203" s="1" customFormat="1" ht="15" customHeight="1">
      <c r="B203" s="331"/>
      <c r="C203" s="306" t="s">
        <v>940</v>
      </c>
      <c r="D203" s="306"/>
      <c r="E203" s="306"/>
      <c r="F203" s="329" t="s">
        <v>45</v>
      </c>
      <c r="G203" s="306"/>
      <c r="H203" s="306" t="s">
        <v>951</v>
      </c>
      <c r="I203" s="306"/>
      <c r="J203" s="306"/>
      <c r="K203" s="354"/>
    </row>
    <row r="204" s="1" customFormat="1" ht="15" customHeight="1">
      <c r="B204" s="331"/>
      <c r="C204" s="306"/>
      <c r="D204" s="306"/>
      <c r="E204" s="306"/>
      <c r="F204" s="329" t="s">
        <v>46</v>
      </c>
      <c r="G204" s="306"/>
      <c r="H204" s="306" t="s">
        <v>952</v>
      </c>
      <c r="I204" s="306"/>
      <c r="J204" s="306"/>
      <c r="K204" s="354"/>
    </row>
    <row r="205" s="1" customFormat="1" ht="15" customHeight="1">
      <c r="B205" s="331"/>
      <c r="C205" s="306"/>
      <c r="D205" s="306"/>
      <c r="E205" s="306"/>
      <c r="F205" s="329" t="s">
        <v>49</v>
      </c>
      <c r="G205" s="306"/>
      <c r="H205" s="306" t="s">
        <v>953</v>
      </c>
      <c r="I205" s="306"/>
      <c r="J205" s="306"/>
      <c r="K205" s="354"/>
    </row>
    <row r="206" s="1" customFormat="1" ht="15" customHeight="1">
      <c r="B206" s="331"/>
      <c r="C206" s="306"/>
      <c r="D206" s="306"/>
      <c r="E206" s="306"/>
      <c r="F206" s="329" t="s">
        <v>47</v>
      </c>
      <c r="G206" s="306"/>
      <c r="H206" s="306" t="s">
        <v>954</v>
      </c>
      <c r="I206" s="306"/>
      <c r="J206" s="306"/>
      <c r="K206" s="354"/>
    </row>
    <row r="207" s="1" customFormat="1" ht="15" customHeight="1">
      <c r="B207" s="331"/>
      <c r="C207" s="306"/>
      <c r="D207" s="306"/>
      <c r="E207" s="306"/>
      <c r="F207" s="329" t="s">
        <v>48</v>
      </c>
      <c r="G207" s="306"/>
      <c r="H207" s="306" t="s">
        <v>955</v>
      </c>
      <c r="I207" s="306"/>
      <c r="J207" s="306"/>
      <c r="K207" s="354"/>
    </row>
    <row r="208" s="1" customFormat="1" ht="15" customHeight="1">
      <c r="B208" s="331"/>
      <c r="C208" s="306"/>
      <c r="D208" s="306"/>
      <c r="E208" s="306"/>
      <c r="F208" s="329"/>
      <c r="G208" s="306"/>
      <c r="H208" s="306"/>
      <c r="I208" s="306"/>
      <c r="J208" s="306"/>
      <c r="K208" s="354"/>
    </row>
    <row r="209" s="1" customFormat="1" ht="15" customHeight="1">
      <c r="B209" s="331"/>
      <c r="C209" s="306" t="s">
        <v>894</v>
      </c>
      <c r="D209" s="306"/>
      <c r="E209" s="306"/>
      <c r="F209" s="329" t="s">
        <v>80</v>
      </c>
      <c r="G209" s="306"/>
      <c r="H209" s="306" t="s">
        <v>956</v>
      </c>
      <c r="I209" s="306"/>
      <c r="J209" s="306"/>
      <c r="K209" s="354"/>
    </row>
    <row r="210" s="1" customFormat="1" ht="15" customHeight="1">
      <c r="B210" s="331"/>
      <c r="C210" s="306"/>
      <c r="D210" s="306"/>
      <c r="E210" s="306"/>
      <c r="F210" s="329" t="s">
        <v>791</v>
      </c>
      <c r="G210" s="306"/>
      <c r="H210" s="306" t="s">
        <v>792</v>
      </c>
      <c r="I210" s="306"/>
      <c r="J210" s="306"/>
      <c r="K210" s="354"/>
    </row>
    <row r="211" s="1" customFormat="1" ht="15" customHeight="1">
      <c r="B211" s="331"/>
      <c r="C211" s="306"/>
      <c r="D211" s="306"/>
      <c r="E211" s="306"/>
      <c r="F211" s="329" t="s">
        <v>789</v>
      </c>
      <c r="G211" s="306"/>
      <c r="H211" s="306" t="s">
        <v>957</v>
      </c>
      <c r="I211" s="306"/>
      <c r="J211" s="306"/>
      <c r="K211" s="354"/>
    </row>
    <row r="212" s="1" customFormat="1" ht="15" customHeight="1">
      <c r="B212" s="378"/>
      <c r="C212" s="306"/>
      <c r="D212" s="306"/>
      <c r="E212" s="306"/>
      <c r="F212" s="329" t="s">
        <v>793</v>
      </c>
      <c r="G212" s="367"/>
      <c r="H212" s="358" t="s">
        <v>96</v>
      </c>
      <c r="I212" s="358"/>
      <c r="J212" s="358"/>
      <c r="K212" s="379"/>
    </row>
    <row r="213" s="1" customFormat="1" ht="15" customHeight="1">
      <c r="B213" s="378"/>
      <c r="C213" s="306"/>
      <c r="D213" s="306"/>
      <c r="E213" s="306"/>
      <c r="F213" s="329" t="s">
        <v>794</v>
      </c>
      <c r="G213" s="367"/>
      <c r="H213" s="358" t="s">
        <v>958</v>
      </c>
      <c r="I213" s="358"/>
      <c r="J213" s="358"/>
      <c r="K213" s="379"/>
    </row>
    <row r="214" s="1" customFormat="1" ht="15" customHeight="1">
      <c r="B214" s="378"/>
      <c r="C214" s="306"/>
      <c r="D214" s="306"/>
      <c r="E214" s="306"/>
      <c r="F214" s="329"/>
      <c r="G214" s="367"/>
      <c r="H214" s="358"/>
      <c r="I214" s="358"/>
      <c r="J214" s="358"/>
      <c r="K214" s="379"/>
    </row>
    <row r="215" s="1" customFormat="1" ht="15" customHeight="1">
      <c r="B215" s="378"/>
      <c r="C215" s="306" t="s">
        <v>918</v>
      </c>
      <c r="D215" s="306"/>
      <c r="E215" s="306"/>
      <c r="F215" s="329">
        <v>1</v>
      </c>
      <c r="G215" s="367"/>
      <c r="H215" s="358" t="s">
        <v>959</v>
      </c>
      <c r="I215" s="358"/>
      <c r="J215" s="358"/>
      <c r="K215" s="379"/>
    </row>
    <row r="216" s="1" customFormat="1" ht="15" customHeight="1">
      <c r="B216" s="378"/>
      <c r="C216" s="306"/>
      <c r="D216" s="306"/>
      <c r="E216" s="306"/>
      <c r="F216" s="329">
        <v>2</v>
      </c>
      <c r="G216" s="367"/>
      <c r="H216" s="358" t="s">
        <v>960</v>
      </c>
      <c r="I216" s="358"/>
      <c r="J216" s="358"/>
      <c r="K216" s="379"/>
    </row>
    <row r="217" s="1" customFormat="1" ht="15" customHeight="1">
      <c r="B217" s="378"/>
      <c r="C217" s="306"/>
      <c r="D217" s="306"/>
      <c r="E217" s="306"/>
      <c r="F217" s="329">
        <v>3</v>
      </c>
      <c r="G217" s="367"/>
      <c r="H217" s="358" t="s">
        <v>961</v>
      </c>
      <c r="I217" s="358"/>
      <c r="J217" s="358"/>
      <c r="K217" s="379"/>
    </row>
    <row r="218" s="1" customFormat="1" ht="15" customHeight="1">
      <c r="B218" s="378"/>
      <c r="C218" s="306"/>
      <c r="D218" s="306"/>
      <c r="E218" s="306"/>
      <c r="F218" s="329">
        <v>4</v>
      </c>
      <c r="G218" s="367"/>
      <c r="H218" s="358" t="s">
        <v>962</v>
      </c>
      <c r="I218" s="358"/>
      <c r="J218" s="358"/>
      <c r="K218" s="379"/>
    </row>
    <row r="219" s="1" customFormat="1" ht="12.75" customHeight="1">
      <c r="B219" s="380"/>
      <c r="C219" s="381"/>
      <c r="D219" s="381"/>
      <c r="E219" s="381"/>
      <c r="F219" s="381"/>
      <c r="G219" s="381"/>
      <c r="H219" s="381"/>
      <c r="I219" s="381"/>
      <c r="J219" s="381"/>
      <c r="K219" s="38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2025-05-05T10:11:34Z</dcterms:created>
  <dcterms:modified xsi:type="dcterms:W3CDTF">2025-05-05T10:11:41Z</dcterms:modified>
</cp:coreProperties>
</file>