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b - Architektonicko-..." sheetId="2" r:id="rId2"/>
    <sheet name="99 - Vedlejší a ostatní n..." sheetId="3" r:id="rId3"/>
    <sheet name="Pokyny pro vyplnění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'D.1.1b - Architektonicko-...'!$C$90:$K$109</definedName>
    <definedName name="_xlnm.Print_Area" localSheetId="1">'D.1.1b - Architektonicko-...'!$C$4:$J$41,'D.1.1b - Architektonicko-...'!$C$47:$J$70,'D.1.1b - Architektonicko-...'!$C$76:$K$109</definedName>
    <definedName name="_xlnm.Print_Titles" localSheetId="1">'D.1.1b - Architektonicko-...'!$90:$90</definedName>
    <definedName name="_xlnm._FilterDatabase" localSheetId="2" hidden="1">'99 - Vedlejší a ostatní n...'!$C$81:$K$90</definedName>
    <definedName name="_xlnm.Print_Area" localSheetId="2">'99 - Vedlejší a ostatní n...'!$C$4:$J$39,'99 - Vedlejší a ostatní n...'!$C$45:$J$63,'99 - Vedlejší a ostatní n...'!$C$69:$K$90</definedName>
    <definedName name="_xlnm.Print_Titles" localSheetId="2">'99 - Vedlejší a ostatní n...'!$81:$81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7"/>
  <c i="3" r="J35"/>
  <c i="1" r="AX57"/>
  <c i="3" r="BI89"/>
  <c r="BH89"/>
  <c r="BG89"/>
  <c r="BF89"/>
  <c r="T89"/>
  <c r="T88"/>
  <c r="R89"/>
  <c r="R88"/>
  <c r="P89"/>
  <c r="P88"/>
  <c r="BI85"/>
  <c r="BH85"/>
  <c r="BG85"/>
  <c r="BF85"/>
  <c r="T85"/>
  <c r="T84"/>
  <c r="T83"/>
  <c r="T82"/>
  <c r="R85"/>
  <c r="R84"/>
  <c r="P85"/>
  <c r="P84"/>
  <c r="P83"/>
  <c r="P82"/>
  <c i="1" r="AU57"/>
  <c i="3" r="J79"/>
  <c r="F78"/>
  <c r="F76"/>
  <c r="E74"/>
  <c r="J55"/>
  <c r="F54"/>
  <c r="F52"/>
  <c r="E50"/>
  <c r="J21"/>
  <c r="E21"/>
  <c r="J54"/>
  <c r="J20"/>
  <c r="J18"/>
  <c r="E18"/>
  <c r="F79"/>
  <c r="J17"/>
  <c r="J12"/>
  <c r="J76"/>
  <c r="E7"/>
  <c r="E72"/>
  <c i="2" r="J39"/>
  <c r="J38"/>
  <c i="1" r="AY56"/>
  <c i="2" r="J37"/>
  <c i="1" r="AX56"/>
  <c i="2"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99"/>
  <c r="BH99"/>
  <c r="BG99"/>
  <c r="BF99"/>
  <c r="T99"/>
  <c r="T98"/>
  <c r="R99"/>
  <c r="R98"/>
  <c r="P99"/>
  <c r="P98"/>
  <c r="BI96"/>
  <c r="BH96"/>
  <c r="BG96"/>
  <c r="BF96"/>
  <c r="T96"/>
  <c r="T95"/>
  <c r="R96"/>
  <c r="R95"/>
  <c r="P96"/>
  <c r="P95"/>
  <c r="BI94"/>
  <c r="BH94"/>
  <c r="BG94"/>
  <c r="BF94"/>
  <c r="T94"/>
  <c r="T93"/>
  <c r="T92"/>
  <c r="R94"/>
  <c r="R93"/>
  <c r="P94"/>
  <c r="P93"/>
  <c r="J88"/>
  <c r="F87"/>
  <c r="F85"/>
  <c r="E83"/>
  <c r="J59"/>
  <c r="F58"/>
  <c r="F56"/>
  <c r="E54"/>
  <c r="J23"/>
  <c r="E23"/>
  <c r="J87"/>
  <c r="J22"/>
  <c r="J20"/>
  <c r="E20"/>
  <c r="F88"/>
  <c r="J19"/>
  <c r="J14"/>
  <c r="J85"/>
  <c r="E7"/>
  <c r="E79"/>
  <c i="1" r="L50"/>
  <c r="AM50"/>
  <c r="AM49"/>
  <c r="L49"/>
  <c r="AM47"/>
  <c r="L47"/>
  <c r="L45"/>
  <c r="L44"/>
  <c i="2" r="J104"/>
  <c r="J108"/>
  <c i="3" r="J85"/>
  <c i="2" r="BK106"/>
  <c r="BK103"/>
  <c r="BK99"/>
  <c r="BK108"/>
  <c i="3" r="BK85"/>
  <c r="J89"/>
  <c i="2" r="BK104"/>
  <c r="J96"/>
  <c i="3" r="J34"/>
  <c i="2" r="J106"/>
  <c r="BK94"/>
  <c r="J94"/>
  <c r="J99"/>
  <c i="3" r="BK89"/>
  <c i="2" r="BK96"/>
  <c r="J103"/>
  <c i="1" r="AS55"/>
  <c i="2" l="1" r="R92"/>
  <c i="3" r="R83"/>
  <c r="R82"/>
  <c i="2" r="P92"/>
  <c r="R102"/>
  <c r="R101"/>
  <c r="R91"/>
  <c r="T102"/>
  <c r="T101"/>
  <c r="T91"/>
  <c r="P102"/>
  <c r="P101"/>
  <c r="BK102"/>
  <c r="J102"/>
  <c r="J69"/>
  <c r="BK98"/>
  <c r="J98"/>
  <c r="J67"/>
  <c r="BK93"/>
  <c r="J93"/>
  <c r="J65"/>
  <c r="BK95"/>
  <c r="J95"/>
  <c r="J66"/>
  <c i="3" r="BK84"/>
  <c r="J84"/>
  <c r="J61"/>
  <c r="BK88"/>
  <c r="J88"/>
  <c r="J62"/>
  <c r="J52"/>
  <c r="J78"/>
  <c r="BE89"/>
  <c i="1" r="AW57"/>
  <c i="3" r="E48"/>
  <c r="F55"/>
  <c r="BE85"/>
  <c i="2" r="E50"/>
  <c r="J56"/>
  <c r="J58"/>
  <c r="F59"/>
  <c r="BE108"/>
  <c r="BE96"/>
  <c r="BE99"/>
  <c r="BE103"/>
  <c r="BE104"/>
  <c r="BE106"/>
  <c r="BE94"/>
  <c i="1" r="AS54"/>
  <c i="2" r="F38"/>
  <c i="1" r="BC56"/>
  <c r="BC55"/>
  <c r="AY55"/>
  <c i="2" r="F39"/>
  <c i="1" r="BD56"/>
  <c r="BD55"/>
  <c i="3" r="F37"/>
  <c i="1" r="BD57"/>
  <c i="3" r="F35"/>
  <c i="1" r="BB57"/>
  <c i="3" r="F34"/>
  <c i="1" r="BA57"/>
  <c i="2" r="J36"/>
  <c i="1" r="AW56"/>
  <c i="3" r="F36"/>
  <c i="1" r="BC57"/>
  <c i="2" r="F36"/>
  <c i="1" r="BA56"/>
  <c r="BA55"/>
  <c r="AW55"/>
  <c i="2" r="F37"/>
  <c i="1" r="BB56"/>
  <c r="BB55"/>
  <c r="AX55"/>
  <c i="2" l="1" r="P91"/>
  <c i="1" r="AU56"/>
  <c i="2" r="BK92"/>
  <c r="J92"/>
  <c r="J64"/>
  <c r="BK101"/>
  <c r="J101"/>
  <c r="J68"/>
  <c i="3" r="BK83"/>
  <c r="J83"/>
  <c r="J60"/>
  <c i="1" r="AU55"/>
  <c r="AU54"/>
  <c r="BD54"/>
  <c r="W33"/>
  <c i="3" r="J33"/>
  <c i="1" r="AV57"/>
  <c r="AT57"/>
  <c r="BC54"/>
  <c r="W32"/>
  <c i="2" r="F35"/>
  <c i="1" r="AZ56"/>
  <c r="AZ55"/>
  <c r="AV55"/>
  <c r="AT55"/>
  <c i="2" r="J35"/>
  <c i="1" r="AV56"/>
  <c r="AT56"/>
  <c r="BB54"/>
  <c r="W31"/>
  <c r="BA54"/>
  <c r="W30"/>
  <c i="3" r="F33"/>
  <c i="1" r="AZ57"/>
  <c i="2" l="1" r="BK91"/>
  <c r="J91"/>
  <c i="3" r="BK82"/>
  <c r="J82"/>
  <c r="J59"/>
  <c i="2" r="J32"/>
  <c i="1" r="AG56"/>
  <c r="AG55"/>
  <c r="AN55"/>
  <c r="AY54"/>
  <c r="AW54"/>
  <c r="AK30"/>
  <c r="AZ54"/>
  <c r="W29"/>
  <c r="AX54"/>
  <c i="2" l="1" r="J41"/>
  <c r="J63"/>
  <c i="1" r="AN56"/>
  <c r="AV54"/>
  <c r="AK29"/>
  <c i="3" r="J30"/>
  <c i="1" r="AG57"/>
  <c r="AG54"/>
  <c r="AK26"/>
  <c i="3" l="1" r="J39"/>
  <c i="1" r="AK35"/>
  <c r="AN57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<sst xmlns="http://schemas.openxmlformats.org/spreadsheetml/2006/main">
  <si>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</si>
  <si>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</si>
  <si>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</si>
  <si>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</si>
  <si>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</si>
  <si>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{9be42227-c1b7-4af1-8ef4-924cb8c78a1e}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</si>
  <si>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</si>
  <si>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</si>
  <si>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</si>
  <si>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</si>
  <si>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</si>
  <si>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</si>
  <si>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</si>
  <si>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</si>
  <si>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2025_09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</si>
  <si>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</si>
  <si>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</si>
  <si>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Budova J - Polep skleněného stropu</t>
  </si>
  <si>
    <t>KSO:</t>
  </si>
  <si>
    <t/>
  </si>
  <si>
    <t>CC-CZ:</t>
  </si>
  <si>
    <t>Místo:</t>
  </si>
  <si>
    <t>Masarykova nemocnice</t>
  </si>
  <si>
    <t>Datum:</t>
  </si>
  <si>
    <t>24. 3. 2025</t>
  </si>
  <si>
    <t>Zadavatel:</t>
  </si>
  <si>
    <t>IČ:</t>
  </si>
  <si>
    <t>25488627</t>
  </si>
  <si>
    <t>Krajská zdravotní a.s.</t>
  </si>
  <si>
    <t>DIČ:</t>
  </si>
  <si>
    <t>CZ25488627</t>
  </si>
  <si>
    <t>Účastník: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</si>
  <si>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</si>
  <si>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</si>
  <si>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</si>
  <si>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</si>
  <si>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</si>
  <si>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</si>
  <si>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</si>
  <si>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</si>
  <si>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</si>
  <si>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</si>
  <si>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</si>
  <si>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</si>
  <si>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</si>
  <si>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</si>
  <si>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</si>
  <si>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</si>
  <si>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</si>
  <si>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</si>
  <si>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</si>
  <si>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</si>
  <si>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</si>
  <si>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</si>
  <si>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</si>
  <si>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</si>
  <si>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</si>
  <si>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</si>
  <si>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</si>
  <si>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</si>
  <si>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</si>
  <si>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</si>
  <si>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</si>
  <si>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</si>
  <si>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</si>
  <si>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</si>
  <si>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</si>
  <si>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</si>
  <si>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</si>
  <si>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</si>
  <si>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</si>
  <si>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</si>
  <si>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</si>
  <si>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</si>
  <si>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</si>
  <si>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</si>
  <si>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</si>
  <si>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</si>
  <si>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Stavební objekty</t>
  </si>
  <si>
    <t>STA</t>
  </si>
  <si>
    <t>1</t>
  </si>
  <si>
    <t>{136e9899-ef15-4336-b4f2-050043f3d614}</t>
  </si>
  <si>
    <t>2</t>
  </si>
  <si>
    <t>/</t>
  </si>
  <si>
    <t>D.1.1b</t>
  </si>
  <si>
    <t>Architektonicko-stavební řešení - Stavební úpravy</t>
  </si>
  <si>
    <t>Soupis</t>
  </si>
  <si>
    <t>{4018c920-c6f7-4da7-985b-eca3baf88a74}</t>
  </si>
  <si>
    <t>99</t>
  </si>
  <si>
    <t>Vedlejší a ostatní náklady</t>
  </si>
  <si>
    <t>{acc74feb-4151-44a5-b7be-671deaf2743d}</t>
  </si>
  <si>
    <t>KRYCÍ LIST SOUPISU PRACÍ</t>
  </si>
  <si>
    <t>Objekt:</t>
  </si>
  <si>
    <t>D - Stavební objekty</t>
  </si>
  <si>
    <t>Soupis:</t>
  </si>
  <si>
    <t>D.1.1b - Architektonicko-stavební řešení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</si>
  <si>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</si>
  <si>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</si>
  <si>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</si>
  <si>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</si>
  <si>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</si>
  <si>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</si>
  <si>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</si>
  <si>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</si>
  <si>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</si>
  <si>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</si>
  <si>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</si>
  <si>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</si>
  <si>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</si>
  <si>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</si>
  <si>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</si>
  <si>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</si>
  <si>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</si>
  <si>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</si>
  <si>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</si>
  <si>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</si>
  <si>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</si>
  <si>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</si>
  <si>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</si>
  <si>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</si>
  <si>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</si>
  <si>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</si>
  <si>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</si>
  <si>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</si>
  <si>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</si>
  <si>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4_R01</t>
  </si>
  <si>
    <t>Odmaštění skel stropu</t>
  </si>
  <si>
    <t>m2</t>
  </si>
  <si>
    <t>667080967</t>
  </si>
  <si>
    <t>6</t>
  </si>
  <si>
    <t>Úpravy povrchů, podlahy a osazování výplní</t>
  </si>
  <si>
    <t>629995103</t>
  </si>
  <si>
    <t>Očištění vnějších ploch tlakovou vodou omytím tlakovou vodou s přídavkem čističe</t>
  </si>
  <si>
    <t>CS ÚRS 2025 01</t>
  </si>
  <si>
    <t>-585314427</t>
  </si>
  <si>
    <t>Online PSC</t>
  </si>
  <si>
    <t>https://podminky.urs.cz/item/CS_URS_2025_01/629995103</t>
  </si>
  <si>
    <t>998</t>
  </si>
  <si>
    <t>Přesun hmot</t>
  </si>
  <si>
    <t>3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</si>
  <si>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</si>
  <si>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</si>
  <si>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t</t>
  </si>
  <si>
    <t>-2117733463</t>
  </si>
  <si>
    <t>https://podminky.urs.cz/item/CS_URS_2025_01/998011001</t>
  </si>
  <si>
    <t>PSV</t>
  </si>
  <si>
    <t>Práce a dodávky PSV</t>
  </si>
  <si>
    <t>787</t>
  </si>
  <si>
    <t>Dokončovací práce - zasklívání</t>
  </si>
  <si>
    <t>787_R02</t>
  </si>
  <si>
    <t>Vyztužené lávky, které nebudou mít průhyb při pohybu osob s odpovídající nosností. Doporučené rozměry lávky 250 x 60 cm</t>
  </si>
  <si>
    <t>soubor</t>
  </si>
  <si>
    <t>16</t>
  </si>
  <si>
    <t>426207048</t>
  </si>
  <si>
    <t>5</t>
  </si>
  <si>
    <t>787911125</t>
  </si>
  <si>
    <t>Zasklívání - ostatní práce montáž fólie na sklo protisluneční (UV)</t>
  </si>
  <si>
    <t>-2115985247</t>
  </si>
  <si>
    <t>https://podminky.urs.cz/item/CS_URS_2025_01/787911125</t>
  </si>
  <si>
    <t>M</t>
  </si>
  <si>
    <t>787_R01</t>
  </si>
  <si>
    <t>fólie protisluneční pro vnější instalaci stříbrná, odraz sluneční energie 66%, prostup UV max 1%, dvouvrstvá</t>
  </si>
  <si>
    <t>32</t>
  </si>
  <si>
    <t>1794040081</t>
  </si>
  <si>
    <t>VV</t>
  </si>
  <si>
    <t>212*1,03 'Přepočtené koeficientem množství</t>
  </si>
  <si>
    <t>7</t>
  </si>
  <si>
    <t>998787101</t>
  </si>
  <si>
    <t>Přesun hmot pro zasklívání stanovený z hmotnosti přesunovaného materiálu vodorovná dopravní vzdálenost do 50 m základní v objektech výšky do 6 m</t>
  </si>
  <si>
    <t>-143600971</t>
  </si>
  <si>
    <t>https://podminky.urs.cz/item/CS_URS_2025_01/998787101</t>
  </si>
  <si>
    <t>99 -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</si>
  <si>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</si>
  <si>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</si>
  <si>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</si>
  <si>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>VRN</t>
  </si>
  <si>
    <t>Vedlejší rozpočtové náklady</t>
  </si>
  <si>
    <t>VRN3</t>
  </si>
  <si>
    <t>Zařízení staveniště</t>
  </si>
  <si>
    <t>030001000</t>
  </si>
  <si>
    <t>3,0%</t>
  </si>
  <si>
    <t>1024</t>
  </si>
  <si>
    <t>953790928</t>
  </si>
  <si>
    <t>https://podminky.urs.cz/item/CS_URS_2025_01/030001000</t>
  </si>
  <si>
    <t>P</t>
  </si>
  <si>
    <t xml:space="preserve">Poznámka k položce:_x000d_
"vč. instalace dopravních značek dle PD"_x000d_
</t>
  </si>
  <si>
    <t>VRN6</t>
  </si>
  <si>
    <t>Územní vlivy</t>
  </si>
  <si>
    <t>060001000</t>
  </si>
  <si>
    <t>2,0%</t>
  </si>
  <si>
    <t>-1459198503</t>
  </si>
  <si>
    <t>https://podminky.urs.cz/item/CS_URS_2025_01/060001000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</si>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</sst>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75</xdr:row>
      <xdr:rowOff>0</xdr:rowOff>
    </xdr:from>
    <xdr:to>
      <xdr:col>9</xdr:col>
      <xdr:colOff>1215390</xdr:colOff>
      <xdr:row>75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29995103" TargetMode="External" /><Relationship Id="rId2" Type="http://schemas.openxmlformats.org/officeDocument/2006/relationships/hyperlink" Target="https://podminky.urs.cz/item/CS_URS_2025_01/998011001" TargetMode="External" /><Relationship Id="rId3" Type="http://schemas.openxmlformats.org/officeDocument/2006/relationships/hyperlink" Target="https://podminky.urs.cz/item/CS_URS_2025_01/787911125" TargetMode="External" /><Relationship Id="rId4" Type="http://schemas.openxmlformats.org/officeDocument/2006/relationships/hyperlink" Target="https://podminky.urs.cz/item/CS_URS_2025_01/998787101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60001000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2025_09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Budova J - Polep skleněného stropu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Masarykova nemocnice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24. 3. 2025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Krajská zdravotní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Milan Křehla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ROUND(AG55+AG57,2)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ROUND(AS55+AS57,2)</f>
        <v>0</v>
      </c>
      <c r="AT54" s="106">
        <f>ROUND(SUM(AV54:AW54),2)</f>
        <v>0</v>
      </c>
      <c r="AU54" s="107">
        <f>ROUND(AU55+AU57,5)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ROUND(AZ55+AZ57,2)</f>
        <v>0</v>
      </c>
      <c r="BA54" s="106">
        <f>ROUND(BA55+BA57,2)</f>
        <v>0</v>
      </c>
      <c r="BB54" s="106">
        <f>ROUND(BB55+BB57,2)</f>
        <v>0</v>
      </c>
      <c r="BC54" s="106">
        <f>ROUND(BC55+BC57,2)</f>
        <v>0</v>
      </c>
      <c r="BD54" s="108">
        <f>ROUND(BD55+BD57,2)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7"/>
      <c r="B55" s="111"/>
      <c r="C55" s="112"/>
      <c r="D55" s="113" t="s">
        <v>73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ROUND(AG56,2)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79</v>
      </c>
      <c r="AR55" s="118"/>
      <c r="AS55" s="119">
        <f>ROUND(AS56,2)</f>
        <v>0</v>
      </c>
      <c r="AT55" s="120">
        <f>ROUND(SUM(AV55:AW55),2)</f>
        <v>0</v>
      </c>
      <c r="AU55" s="121">
        <f>ROUND(AU56,5)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ROUND(AZ56,2)</f>
        <v>0</v>
      </c>
      <c r="BA55" s="120">
        <f>ROUND(BA56,2)</f>
        <v>0</v>
      </c>
      <c r="BB55" s="120">
        <f>ROUND(BB56,2)</f>
        <v>0</v>
      </c>
      <c r="BC55" s="120">
        <f>ROUND(BC56,2)</f>
        <v>0</v>
      </c>
      <c r="BD55" s="122">
        <f>ROUND(BD56,2)</f>
        <v>0</v>
      </c>
      <c r="BE55" s="7"/>
      <c r="BS55" s="123" t="s">
        <v>73</v>
      </c>
      <c r="BT55" s="123" t="s">
        <v>80</v>
      </c>
      <c r="BU55" s="123" t="s">
        <v>75</v>
      </c>
      <c r="BV55" s="123" t="s">
        <v>76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4" customFormat="1" ht="23.25" customHeight="1">
      <c r="A56" s="124" t="s">
        <v>83</v>
      </c>
      <c r="B56" s="63"/>
      <c r="C56" s="125"/>
      <c r="D56" s="125"/>
      <c r="E56" s="126" t="s">
        <v>84</v>
      </c>
      <c r="F56" s="126"/>
      <c r="G56" s="126"/>
      <c r="H56" s="126"/>
      <c r="I56" s="126"/>
      <c r="J56" s="125"/>
      <c r="K56" s="126" t="s">
        <v>85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'D.1.1b - Architektonicko-...'!J32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86</v>
      </c>
      <c r="AR56" s="65"/>
      <c r="AS56" s="129">
        <v>0</v>
      </c>
      <c r="AT56" s="130">
        <f>ROUND(SUM(AV56:AW56),2)</f>
        <v>0</v>
      </c>
      <c r="AU56" s="131">
        <f>'D.1.1b - Architektonicko-...'!P91</f>
        <v>0</v>
      </c>
      <c r="AV56" s="130">
        <f>'D.1.1b - Architektonicko-...'!J35</f>
        <v>0</v>
      </c>
      <c r="AW56" s="130">
        <f>'D.1.1b - Architektonicko-...'!J36</f>
        <v>0</v>
      </c>
      <c r="AX56" s="130">
        <f>'D.1.1b - Architektonicko-...'!J37</f>
        <v>0</v>
      </c>
      <c r="AY56" s="130">
        <f>'D.1.1b - Architektonicko-...'!J38</f>
        <v>0</v>
      </c>
      <c r="AZ56" s="130">
        <f>'D.1.1b - Architektonicko-...'!F35</f>
        <v>0</v>
      </c>
      <c r="BA56" s="130">
        <f>'D.1.1b - Architektonicko-...'!F36</f>
        <v>0</v>
      </c>
      <c r="BB56" s="130">
        <f>'D.1.1b - Architektonicko-...'!F37</f>
        <v>0</v>
      </c>
      <c r="BC56" s="130">
        <f>'D.1.1b - Architektonicko-...'!F38</f>
        <v>0</v>
      </c>
      <c r="BD56" s="132">
        <f>'D.1.1b - Architektonicko-...'!F39</f>
        <v>0</v>
      </c>
      <c r="BE56" s="4"/>
      <c r="BT56" s="133" t="s">
        <v>82</v>
      </c>
      <c r="BV56" s="133" t="s">
        <v>76</v>
      </c>
      <c r="BW56" s="133" t="s">
        <v>87</v>
      </c>
      <c r="BX56" s="133" t="s">
        <v>81</v>
      </c>
      <c r="CL56" s="133" t="s">
        <v>19</v>
      </c>
    </row>
    <row r="57" s="7" customFormat="1" ht="16.5" customHeight="1">
      <c r="A57" s="124" t="s">
        <v>83</v>
      </c>
      <c r="B57" s="111"/>
      <c r="C57" s="112"/>
      <c r="D57" s="113" t="s">
        <v>88</v>
      </c>
      <c r="E57" s="113"/>
      <c r="F57" s="113"/>
      <c r="G57" s="113"/>
      <c r="H57" s="113"/>
      <c r="I57" s="114"/>
      <c r="J57" s="113" t="s">
        <v>89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6">
        <f>'99 - Vedlejší a ostatní n...'!J30</f>
        <v>0</v>
      </c>
      <c r="AH57" s="114"/>
      <c r="AI57" s="114"/>
      <c r="AJ57" s="114"/>
      <c r="AK57" s="114"/>
      <c r="AL57" s="114"/>
      <c r="AM57" s="114"/>
      <c r="AN57" s="116">
        <f>SUM(AG57,AT57)</f>
        <v>0</v>
      </c>
      <c r="AO57" s="114"/>
      <c r="AP57" s="114"/>
      <c r="AQ57" s="117" t="s">
        <v>79</v>
      </c>
      <c r="AR57" s="118"/>
      <c r="AS57" s="134">
        <v>0</v>
      </c>
      <c r="AT57" s="135">
        <f>ROUND(SUM(AV57:AW57),2)</f>
        <v>0</v>
      </c>
      <c r="AU57" s="136">
        <f>'99 - Vedlejší a ostatní n...'!P82</f>
        <v>0</v>
      </c>
      <c r="AV57" s="135">
        <f>'99 - Vedlejší a ostatní n...'!J33</f>
        <v>0</v>
      </c>
      <c r="AW57" s="135">
        <f>'99 - Vedlejší a ostatní n...'!J34</f>
        <v>0</v>
      </c>
      <c r="AX57" s="135">
        <f>'99 - Vedlejší a ostatní n...'!J35</f>
        <v>0</v>
      </c>
      <c r="AY57" s="135">
        <f>'99 - Vedlejší a ostatní n...'!J36</f>
        <v>0</v>
      </c>
      <c r="AZ57" s="135">
        <f>'99 - Vedlejší a ostatní n...'!F33</f>
        <v>0</v>
      </c>
      <c r="BA57" s="135">
        <f>'99 - Vedlejší a ostatní n...'!F34</f>
        <v>0</v>
      </c>
      <c r="BB57" s="135">
        <f>'99 - Vedlejší a ostatní n...'!F35</f>
        <v>0</v>
      </c>
      <c r="BC57" s="135">
        <f>'99 - Vedlejší a ostatní n...'!F36</f>
        <v>0</v>
      </c>
      <c r="BD57" s="137">
        <f>'99 - Vedlejší a ostatní n...'!F37</f>
        <v>0</v>
      </c>
      <c r="BE57" s="7"/>
      <c r="BT57" s="123" t="s">
        <v>80</v>
      </c>
      <c r="BV57" s="123" t="s">
        <v>76</v>
      </c>
      <c r="BW57" s="123" t="s">
        <v>90</v>
      </c>
      <c r="BX57" s="123" t="s">
        <v>5</v>
      </c>
      <c r="CL57" s="123" t="s">
        <v>19</v>
      </c>
      <c r="CM57" s="123" t="s">
        <v>82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n4tqj6t4AUJBsjuyfmF9Y/raptZ9S/cITAbk7vjcU8NvRJ459VZS/H/Ux3IYLO/zNsMFAnGnlaHddn4md4X3hg==" hashValue="tQaMX4lDTb3gxV1I56QJ3W8rrBTw2OONsu8q4Xm9KY0sjIPLyiNqe8EAuHmL3AXOJIQQPsb5RMFtjESJ/eE3+w==" algorithmName="SHA-512" password="CC35"/>
  <mergeCells count="50"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J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6" location="'D.1.1b - Architektonicko-...'!C2" display="/"/>
    <hyperlink ref="A57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91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Budova J - Polep skleněného stropu</v>
      </c>
      <c r="F7" s="142"/>
      <c r="G7" s="142"/>
      <c r="H7" s="142"/>
      <c r="L7" s="20"/>
    </row>
    <row r="8" s="1" customFormat="1" ht="12" customHeight="1">
      <c r="B8" s="20"/>
      <c r="D8" s="142" t="s">
        <v>92</v>
      </c>
      <c r="L8" s="20"/>
    </row>
    <row r="9" s="2" customFormat="1" ht="16.5" customHeight="1">
      <c r="A9" s="38"/>
      <c r="B9" s="44"/>
      <c r="C9" s="38"/>
      <c r="D9" s="38"/>
      <c r="E9" s="143" t="s">
        <v>93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94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24. 3. 2025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37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38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40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42</v>
      </c>
      <c r="G34" s="38"/>
      <c r="H34" s="38"/>
      <c r="I34" s="154" t="s">
        <v>41</v>
      </c>
      <c r="J34" s="154" t="s">
        <v>43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44</v>
      </c>
      <c r="E35" s="142" t="s">
        <v>45</v>
      </c>
      <c r="F35" s="156">
        <f>ROUND((SUM(BE91:BE109)),  2)</f>
        <v>0</v>
      </c>
      <c r="G35" s="38"/>
      <c r="H35" s="38"/>
      <c r="I35" s="157">
        <v>0.20999999999999999</v>
      </c>
      <c r="J35" s="156">
        <f>ROUND(((SUM(BE91:BE109))*I35),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46</v>
      </c>
      <c r="F36" s="156">
        <f>ROUND((SUM(BF91:BF109)),  2)</f>
        <v>0</v>
      </c>
      <c r="G36" s="38"/>
      <c r="H36" s="38"/>
      <c r="I36" s="157">
        <v>0.12</v>
      </c>
      <c r="J36" s="156">
        <f>ROUND(((SUM(BF91:BF109))*I36),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ROUND((SUM(BG91:BG109)),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48</v>
      </c>
      <c r="F38" s="156">
        <f>ROUND((SUM(BH91:BH109)),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49</v>
      </c>
      <c r="F39" s="156">
        <f>ROUND((SUM(BI91:BI109)),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50</v>
      </c>
      <c r="E41" s="160"/>
      <c r="F41" s="160"/>
      <c r="G41" s="161" t="s">
        <v>51</v>
      </c>
      <c r="H41" s="162" t="s">
        <v>52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Budova J - Polep skleněného stropu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92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93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94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D.1.1b - Architektonicko-stavební řešení - Stavební úpravy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Masarykova nemocnice</v>
      </c>
      <c r="G56" s="40"/>
      <c r="H56" s="40"/>
      <c r="I56" s="32" t="s">
        <v>23</v>
      </c>
      <c r="J56" s="72" t="str">
        <f>IF(J14="","",J14)</f>
        <v>24. 3. 2025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Krajská zdravotní a.s.</v>
      </c>
      <c r="G58" s="40"/>
      <c r="H58" s="40"/>
      <c r="I58" s="32" t="s">
        <v>33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Milan Křehla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97</v>
      </c>
      <c r="D61" s="171"/>
      <c r="E61" s="171"/>
      <c r="F61" s="171"/>
      <c r="G61" s="171"/>
      <c r="H61" s="171"/>
      <c r="I61" s="171"/>
      <c r="J61" s="172" t="s">
        <v>98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72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99</v>
      </c>
    </row>
    <row r="64" s="9" customFormat="1" ht="24.96" customHeight="1">
      <c r="A64" s="9"/>
      <c r="B64" s="174"/>
      <c r="C64" s="175"/>
      <c r="D64" s="176" t="s">
        <v>100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101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102</v>
      </c>
      <c r="E66" s="182"/>
      <c r="F66" s="182"/>
      <c r="G66" s="182"/>
      <c r="H66" s="182"/>
      <c r="I66" s="182"/>
      <c r="J66" s="183">
        <f>J95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103</v>
      </c>
      <c r="E67" s="182"/>
      <c r="F67" s="182"/>
      <c r="G67" s="182"/>
      <c r="H67" s="182"/>
      <c r="I67" s="182"/>
      <c r="J67" s="183">
        <f>J98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104</v>
      </c>
      <c r="E68" s="177"/>
      <c r="F68" s="177"/>
      <c r="G68" s="177"/>
      <c r="H68" s="177"/>
      <c r="I68" s="177"/>
      <c r="J68" s="178">
        <f>J101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0"/>
      <c r="C69" s="125"/>
      <c r="D69" s="181" t="s">
        <v>105</v>
      </c>
      <c r="E69" s="182"/>
      <c r="F69" s="182"/>
      <c r="G69" s="182"/>
      <c r="H69" s="182"/>
      <c r="I69" s="182"/>
      <c r="J69" s="183">
        <f>J102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106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Budova J - Polep skleněného stropu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92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93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94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D.1.1b - Architektonicko-stavební řešení - Stavební úpravy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Masarykova nemocnice</v>
      </c>
      <c r="G85" s="40"/>
      <c r="H85" s="40"/>
      <c r="I85" s="32" t="s">
        <v>23</v>
      </c>
      <c r="J85" s="72" t="str">
        <f>IF(J14="","",J14)</f>
        <v>24. 3. 2025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E17</f>
        <v>Krajská zdravotní a.s.</v>
      </c>
      <c r="G87" s="40"/>
      <c r="H87" s="40"/>
      <c r="I87" s="32" t="s">
        <v>33</v>
      </c>
      <c r="J87" s="36" t="str">
        <f>E23</f>
        <v xml:space="preserve"> 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31</v>
      </c>
      <c r="D88" s="40"/>
      <c r="E88" s="40"/>
      <c r="F88" s="27" t="str">
        <f>IF(E20="","",E20)</f>
        <v>Vyplň údaj</v>
      </c>
      <c r="G88" s="40"/>
      <c r="H88" s="40"/>
      <c r="I88" s="32" t="s">
        <v>36</v>
      </c>
      <c r="J88" s="36" t="str">
        <f>E26</f>
        <v>Milan Křehla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107</v>
      </c>
      <c r="D90" s="188" t="s">
        <v>59</v>
      </c>
      <c r="E90" s="188" t="s">
        <v>55</v>
      </c>
      <c r="F90" s="188" t="s">
        <v>56</v>
      </c>
      <c r="G90" s="188" t="s">
        <v>108</v>
      </c>
      <c r="H90" s="188" t="s">
        <v>109</v>
      </c>
      <c r="I90" s="188" t="s">
        <v>110</v>
      </c>
      <c r="J90" s="188" t="s">
        <v>98</v>
      </c>
      <c r="K90" s="189" t="s">
        <v>111</v>
      </c>
      <c r="L90" s="190"/>
      <c r="M90" s="92" t="s">
        <v>19</v>
      </c>
      <c r="N90" s="93" t="s">
        <v>44</v>
      </c>
      <c r="O90" s="93" t="s">
        <v>112</v>
      </c>
      <c r="P90" s="93" t="s">
        <v>113</v>
      </c>
      <c r="Q90" s="93" t="s">
        <v>114</v>
      </c>
      <c r="R90" s="93" t="s">
        <v>115</v>
      </c>
      <c r="S90" s="93" t="s">
        <v>116</v>
      </c>
      <c r="T90" s="94" t="s">
        <v>117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118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P92+P101</f>
        <v>0</v>
      </c>
      <c r="Q91" s="96"/>
      <c r="R91" s="193">
        <f>R92+R101</f>
        <v>0.478356</v>
      </c>
      <c r="S91" s="96"/>
      <c r="T91" s="194">
        <f>T92+T101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99</v>
      </c>
      <c r="BK91" s="195">
        <f>BK92+BK101</f>
        <v>0</v>
      </c>
    </row>
    <row r="92" s="12" customFormat="1" ht="25.92" customHeight="1">
      <c r="A92" s="12"/>
      <c r="B92" s="196"/>
      <c r="C92" s="197"/>
      <c r="D92" s="198" t="s">
        <v>73</v>
      </c>
      <c r="E92" s="199" t="s">
        <v>119</v>
      </c>
      <c r="F92" s="199" t="s">
        <v>120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P93+P95+P98</f>
        <v>0</v>
      </c>
      <c r="Q92" s="204"/>
      <c r="R92" s="205">
        <f>R93+R95+R98</f>
        <v>0.25651999999999997</v>
      </c>
      <c r="S92" s="204"/>
      <c r="T92" s="206">
        <f>T93+T95+T98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73</v>
      </c>
      <c r="AU92" s="208" t="s">
        <v>74</v>
      </c>
      <c r="AY92" s="207" t="s">
        <v>121</v>
      </c>
      <c r="BK92" s="209">
        <f>BK93+BK95+BK98</f>
        <v>0</v>
      </c>
    </row>
    <row r="93" s="12" customFormat="1" ht="22.8" customHeight="1">
      <c r="A93" s="12"/>
      <c r="B93" s="196"/>
      <c r="C93" s="197"/>
      <c r="D93" s="198" t="s">
        <v>73</v>
      </c>
      <c r="E93" s="210" t="s">
        <v>122</v>
      </c>
      <c r="F93" s="210" t="s">
        <v>123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P94</f>
        <v>0</v>
      </c>
      <c r="Q93" s="204"/>
      <c r="R93" s="205">
        <f>R94</f>
        <v>0.21199999999999999</v>
      </c>
      <c r="S93" s="204"/>
      <c r="T93" s="206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73</v>
      </c>
      <c r="AU93" s="208" t="s">
        <v>80</v>
      </c>
      <c r="AY93" s="207" t="s">
        <v>121</v>
      </c>
      <c r="BK93" s="209">
        <f>BK94</f>
        <v>0</v>
      </c>
    </row>
    <row r="94" s="2" customFormat="1" ht="16.5" customHeight="1">
      <c r="A94" s="38"/>
      <c r="B94" s="39"/>
      <c r="C94" s="212" t="s">
        <v>80</v>
      </c>
      <c r="D94" s="212" t="s">
        <v>124</v>
      </c>
      <c r="E94" s="213" t="s">
        <v>125</v>
      </c>
      <c r="F94" s="214" t="s">
        <v>126</v>
      </c>
      <c r="G94" s="215" t="s">
        <v>127</v>
      </c>
      <c r="H94" s="216">
        <v>212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45</v>
      </c>
      <c r="O94" s="84"/>
      <c r="P94" s="221">
        <f>O94*H94</f>
        <v>0</v>
      </c>
      <c r="Q94" s="221">
        <v>0.001</v>
      </c>
      <c r="R94" s="221">
        <f>Q94*H94</f>
        <v>0.21199999999999999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122</v>
      </c>
      <c r="AT94" s="223" t="s">
        <v>124</v>
      </c>
      <c r="AU94" s="223" t="s">
        <v>82</v>
      </c>
      <c r="AY94" s="17" t="s">
        <v>121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122</v>
      </c>
      <c r="BM94" s="223" t="s">
        <v>128</v>
      </c>
    </row>
    <row r="95" s="12" customFormat="1" ht="22.8" customHeight="1">
      <c r="A95" s="12"/>
      <c r="B95" s="196"/>
      <c r="C95" s="197"/>
      <c r="D95" s="198" t="s">
        <v>73</v>
      </c>
      <c r="E95" s="210" t="s">
        <v>129</v>
      </c>
      <c r="F95" s="210" t="s">
        <v>130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SUM(P96:P97)</f>
        <v>0</v>
      </c>
      <c r="Q95" s="204"/>
      <c r="R95" s="205">
        <f>SUM(R96:R97)</f>
        <v>0.044520000000000004</v>
      </c>
      <c r="S95" s="204"/>
      <c r="T95" s="206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80</v>
      </c>
      <c r="AT95" s="208" t="s">
        <v>73</v>
      </c>
      <c r="AU95" s="208" t="s">
        <v>80</v>
      </c>
      <c r="AY95" s="207" t="s">
        <v>121</v>
      </c>
      <c r="BK95" s="209">
        <f>SUM(BK96:BK97)</f>
        <v>0</v>
      </c>
    </row>
    <row r="96" s="2" customFormat="1" ht="24.15" customHeight="1">
      <c r="A96" s="38"/>
      <c r="B96" s="39"/>
      <c r="C96" s="212" t="s">
        <v>82</v>
      </c>
      <c r="D96" s="212" t="s">
        <v>124</v>
      </c>
      <c r="E96" s="213" t="s">
        <v>131</v>
      </c>
      <c r="F96" s="214" t="s">
        <v>132</v>
      </c>
      <c r="G96" s="215" t="s">
        <v>127</v>
      </c>
      <c r="H96" s="216">
        <v>212</v>
      </c>
      <c r="I96" s="217"/>
      <c r="J96" s="218">
        <f>ROUND(I96*H96,2)</f>
        <v>0</v>
      </c>
      <c r="K96" s="214" t="s">
        <v>133</v>
      </c>
      <c r="L96" s="44"/>
      <c r="M96" s="219" t="s">
        <v>19</v>
      </c>
      <c r="N96" s="220" t="s">
        <v>45</v>
      </c>
      <c r="O96" s="84"/>
      <c r="P96" s="221">
        <f>O96*H96</f>
        <v>0</v>
      </c>
      <c r="Q96" s="221">
        <v>0.00021000000000000001</v>
      </c>
      <c r="R96" s="221">
        <f>Q96*H96</f>
        <v>0.044520000000000004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122</v>
      </c>
      <c r="AT96" s="223" t="s">
        <v>124</v>
      </c>
      <c r="AU96" s="223" t="s">
        <v>82</v>
      </c>
      <c r="AY96" s="17" t="s">
        <v>121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122</v>
      </c>
      <c r="BM96" s="223" t="s">
        <v>134</v>
      </c>
    </row>
    <row r="97" s="2" customFormat="1">
      <c r="A97" s="38"/>
      <c r="B97" s="39"/>
      <c r="C97" s="40"/>
      <c r="D97" s="225" t="s">
        <v>135</v>
      </c>
      <c r="E97" s="40"/>
      <c r="F97" s="226" t="s">
        <v>136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135</v>
      </c>
      <c r="AU97" s="17" t="s">
        <v>82</v>
      </c>
    </row>
    <row r="98" s="12" customFormat="1" ht="22.8" customHeight="1">
      <c r="A98" s="12"/>
      <c r="B98" s="196"/>
      <c r="C98" s="197"/>
      <c r="D98" s="198" t="s">
        <v>73</v>
      </c>
      <c r="E98" s="210" t="s">
        <v>137</v>
      </c>
      <c r="F98" s="210" t="s">
        <v>138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SUM(P99:P100)</f>
        <v>0</v>
      </c>
      <c r="Q98" s="204"/>
      <c r="R98" s="205">
        <f>SUM(R99:R100)</f>
        <v>0</v>
      </c>
      <c r="S98" s="204"/>
      <c r="T98" s="206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80</v>
      </c>
      <c r="AT98" s="208" t="s">
        <v>73</v>
      </c>
      <c r="AU98" s="208" t="s">
        <v>80</v>
      </c>
      <c r="AY98" s="207" t="s">
        <v>121</v>
      </c>
      <c r="BK98" s="209">
        <f>SUM(BK99:BK100)</f>
        <v>0</v>
      </c>
    </row>
    <row r="99" s="2" customFormat="1" ht="55.5" customHeight="1">
      <c r="A99" s="38"/>
      <c r="B99" s="39"/>
      <c r="C99" s="212" t="s">
        <v>139</v>
      </c>
      <c r="D99" s="212" t="s">
        <v>124</v>
      </c>
      <c r="E99" s="213" t="s">
        <v>140</v>
      </c>
      <c r="F99" s="214" t="s">
        <v>141</v>
      </c>
      <c r="G99" s="215" t="s">
        <v>142</v>
      </c>
      <c r="H99" s="216">
        <v>0.25700000000000001</v>
      </c>
      <c r="I99" s="217"/>
      <c r="J99" s="218">
        <f>ROUND(I99*H99,2)</f>
        <v>0</v>
      </c>
      <c r="K99" s="214" t="s">
        <v>133</v>
      </c>
      <c r="L99" s="44"/>
      <c r="M99" s="219" t="s">
        <v>19</v>
      </c>
      <c r="N99" s="220" t="s">
        <v>45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122</v>
      </c>
      <c r="AT99" s="223" t="s">
        <v>124</v>
      </c>
      <c r="AU99" s="223" t="s">
        <v>82</v>
      </c>
      <c r="AY99" s="17" t="s">
        <v>121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122</v>
      </c>
      <c r="BM99" s="223" t="s">
        <v>143</v>
      </c>
    </row>
    <row r="100" s="2" customFormat="1">
      <c r="A100" s="38"/>
      <c r="B100" s="39"/>
      <c r="C100" s="40"/>
      <c r="D100" s="225" t="s">
        <v>135</v>
      </c>
      <c r="E100" s="40"/>
      <c r="F100" s="226" t="s">
        <v>144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135</v>
      </c>
      <c r="AU100" s="17" t="s">
        <v>82</v>
      </c>
    </row>
    <row r="101" s="12" customFormat="1" ht="25.92" customHeight="1">
      <c r="A101" s="12"/>
      <c r="B101" s="196"/>
      <c r="C101" s="197"/>
      <c r="D101" s="198" t="s">
        <v>73</v>
      </c>
      <c r="E101" s="199" t="s">
        <v>145</v>
      </c>
      <c r="F101" s="199" t="s">
        <v>146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</f>
        <v>0</v>
      </c>
      <c r="Q101" s="204"/>
      <c r="R101" s="205">
        <f>R102</f>
        <v>0.22183600000000001</v>
      </c>
      <c r="S101" s="204"/>
      <c r="T101" s="206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82</v>
      </c>
      <c r="AT101" s="208" t="s">
        <v>73</v>
      </c>
      <c r="AU101" s="208" t="s">
        <v>74</v>
      </c>
      <c r="AY101" s="207" t="s">
        <v>121</v>
      </c>
      <c r="BK101" s="209">
        <f>BK102</f>
        <v>0</v>
      </c>
    </row>
    <row r="102" s="12" customFormat="1" ht="22.8" customHeight="1">
      <c r="A102" s="12"/>
      <c r="B102" s="196"/>
      <c r="C102" s="197"/>
      <c r="D102" s="198" t="s">
        <v>73</v>
      </c>
      <c r="E102" s="210" t="s">
        <v>147</v>
      </c>
      <c r="F102" s="210" t="s">
        <v>148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SUM(P103:P109)</f>
        <v>0</v>
      </c>
      <c r="Q102" s="204"/>
      <c r="R102" s="205">
        <f>SUM(R103:R109)</f>
        <v>0.22183600000000001</v>
      </c>
      <c r="S102" s="204"/>
      <c r="T102" s="206">
        <f>SUM(T103:T109)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82</v>
      </c>
      <c r="AT102" s="208" t="s">
        <v>73</v>
      </c>
      <c r="AU102" s="208" t="s">
        <v>80</v>
      </c>
      <c r="AY102" s="207" t="s">
        <v>121</v>
      </c>
      <c r="BK102" s="209">
        <f>SUM(BK103:BK109)</f>
        <v>0</v>
      </c>
    </row>
    <row r="103" s="2" customFormat="1" ht="37.8" customHeight="1">
      <c r="A103" s="38"/>
      <c r="B103" s="39"/>
      <c r="C103" s="212" t="s">
        <v>122</v>
      </c>
      <c r="D103" s="212" t="s">
        <v>124</v>
      </c>
      <c r="E103" s="213" t="s">
        <v>149</v>
      </c>
      <c r="F103" s="214" t="s">
        <v>150</v>
      </c>
      <c r="G103" s="215" t="s">
        <v>151</v>
      </c>
      <c r="H103" s="216">
        <v>4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45</v>
      </c>
      <c r="O103" s="84"/>
      <c r="P103" s="221">
        <f>O103*H103</f>
        <v>0</v>
      </c>
      <c r="Q103" s="221">
        <v>0.050000000000000003</v>
      </c>
      <c r="R103" s="221">
        <f>Q103*H103</f>
        <v>0.20000000000000001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152</v>
      </c>
      <c r="AT103" s="223" t="s">
        <v>124</v>
      </c>
      <c r="AU103" s="223" t="s">
        <v>82</v>
      </c>
      <c r="AY103" s="17" t="s">
        <v>121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152</v>
      </c>
      <c r="BM103" s="223" t="s">
        <v>153</v>
      </c>
    </row>
    <row r="104" s="2" customFormat="1" ht="24.15" customHeight="1">
      <c r="A104" s="38"/>
      <c r="B104" s="39"/>
      <c r="C104" s="212" t="s">
        <v>154</v>
      </c>
      <c r="D104" s="212" t="s">
        <v>124</v>
      </c>
      <c r="E104" s="213" t="s">
        <v>155</v>
      </c>
      <c r="F104" s="214" t="s">
        <v>156</v>
      </c>
      <c r="G104" s="215" t="s">
        <v>127</v>
      </c>
      <c r="H104" s="216">
        <v>212</v>
      </c>
      <c r="I104" s="217"/>
      <c r="J104" s="218">
        <f>ROUND(I104*H104,2)</f>
        <v>0</v>
      </c>
      <c r="K104" s="214" t="s">
        <v>133</v>
      </c>
      <c r="L104" s="44"/>
      <c r="M104" s="219" t="s">
        <v>19</v>
      </c>
      <c r="N104" s="220" t="s">
        <v>45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152</v>
      </c>
      <c r="AT104" s="223" t="s">
        <v>124</v>
      </c>
      <c r="AU104" s="223" t="s">
        <v>82</v>
      </c>
      <c r="AY104" s="17" t="s">
        <v>121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152</v>
      </c>
      <c r="BM104" s="223" t="s">
        <v>157</v>
      </c>
    </row>
    <row r="105" s="2" customFormat="1">
      <c r="A105" s="38"/>
      <c r="B105" s="39"/>
      <c r="C105" s="40"/>
      <c r="D105" s="225" t="s">
        <v>135</v>
      </c>
      <c r="E105" s="40"/>
      <c r="F105" s="226" t="s">
        <v>158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135</v>
      </c>
      <c r="AU105" s="17" t="s">
        <v>82</v>
      </c>
    </row>
    <row r="106" s="2" customFormat="1" ht="33" customHeight="1">
      <c r="A106" s="38"/>
      <c r="B106" s="39"/>
      <c r="C106" s="230" t="s">
        <v>129</v>
      </c>
      <c r="D106" s="230" t="s">
        <v>159</v>
      </c>
      <c r="E106" s="231" t="s">
        <v>160</v>
      </c>
      <c r="F106" s="232" t="s">
        <v>161</v>
      </c>
      <c r="G106" s="233" t="s">
        <v>127</v>
      </c>
      <c r="H106" s="234">
        <v>218.36000000000001</v>
      </c>
      <c r="I106" s="235"/>
      <c r="J106" s="236">
        <f>ROUND(I106*H106,2)</f>
        <v>0</v>
      </c>
      <c r="K106" s="232" t="s">
        <v>19</v>
      </c>
      <c r="L106" s="237"/>
      <c r="M106" s="238" t="s">
        <v>19</v>
      </c>
      <c r="N106" s="239" t="s">
        <v>45</v>
      </c>
      <c r="O106" s="84"/>
      <c r="P106" s="221">
        <f>O106*H106</f>
        <v>0</v>
      </c>
      <c r="Q106" s="221">
        <v>0.00010000000000000001</v>
      </c>
      <c r="R106" s="221">
        <f>Q106*H106</f>
        <v>0.021836000000000001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162</v>
      </c>
      <c r="AT106" s="223" t="s">
        <v>159</v>
      </c>
      <c r="AU106" s="223" t="s">
        <v>82</v>
      </c>
      <c r="AY106" s="17" t="s">
        <v>121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152</v>
      </c>
      <c r="BM106" s="223" t="s">
        <v>163</v>
      </c>
    </row>
    <row r="107" s="13" customFormat="1">
      <c r="A107" s="13"/>
      <c r="B107" s="240"/>
      <c r="C107" s="241"/>
      <c r="D107" s="242" t="s">
        <v>164</v>
      </c>
      <c r="E107" s="241"/>
      <c r="F107" s="243" t="s">
        <v>165</v>
      </c>
      <c r="G107" s="241"/>
      <c r="H107" s="244">
        <v>218.36000000000001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0" t="s">
        <v>164</v>
      </c>
      <c r="AU107" s="250" t="s">
        <v>82</v>
      </c>
      <c r="AV107" s="13" t="s">
        <v>82</v>
      </c>
      <c r="AW107" s="13" t="s">
        <v>4</v>
      </c>
      <c r="AX107" s="13" t="s">
        <v>80</v>
      </c>
      <c r="AY107" s="250" t="s">
        <v>121</v>
      </c>
    </row>
    <row r="108" s="2" customFormat="1" ht="44.25" customHeight="1">
      <c r="A108" s="38"/>
      <c r="B108" s="39"/>
      <c r="C108" s="212" t="s">
        <v>166</v>
      </c>
      <c r="D108" s="212" t="s">
        <v>124</v>
      </c>
      <c r="E108" s="213" t="s">
        <v>167</v>
      </c>
      <c r="F108" s="214" t="s">
        <v>168</v>
      </c>
      <c r="G108" s="215" t="s">
        <v>142</v>
      </c>
      <c r="H108" s="216">
        <v>0.222</v>
      </c>
      <c r="I108" s="217"/>
      <c r="J108" s="218">
        <f>ROUND(I108*H108,2)</f>
        <v>0</v>
      </c>
      <c r="K108" s="214" t="s">
        <v>133</v>
      </c>
      <c r="L108" s="44"/>
      <c r="M108" s="219" t="s">
        <v>19</v>
      </c>
      <c r="N108" s="220" t="s">
        <v>45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152</v>
      </c>
      <c r="AT108" s="223" t="s">
        <v>124</v>
      </c>
      <c r="AU108" s="223" t="s">
        <v>82</v>
      </c>
      <c r="AY108" s="17" t="s">
        <v>121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152</v>
      </c>
      <c r="BM108" s="223" t="s">
        <v>169</v>
      </c>
    </row>
    <row r="109" s="2" customFormat="1">
      <c r="A109" s="38"/>
      <c r="B109" s="39"/>
      <c r="C109" s="40"/>
      <c r="D109" s="225" t="s">
        <v>135</v>
      </c>
      <c r="E109" s="40"/>
      <c r="F109" s="226" t="s">
        <v>170</v>
      </c>
      <c r="G109" s="40"/>
      <c r="H109" s="40"/>
      <c r="I109" s="227"/>
      <c r="J109" s="40"/>
      <c r="K109" s="40"/>
      <c r="L109" s="44"/>
      <c r="M109" s="251"/>
      <c r="N109" s="252"/>
      <c r="O109" s="253"/>
      <c r="P109" s="253"/>
      <c r="Q109" s="253"/>
      <c r="R109" s="253"/>
      <c r="S109" s="253"/>
      <c r="T109" s="254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135</v>
      </c>
      <c r="AU109" s="17" t="s">
        <v>82</v>
      </c>
    </row>
    <row r="110" s="2" customFormat="1" ht="6.96" customHeight="1">
      <c r="A110" s="38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44"/>
      <c r="M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</sheetData>
  <sheetProtection sheet="1" autoFilter="0" formatColumns="0" formatRows="0" objects="1" scenarios="1" spinCount="100000" saltValue="OdghmLrhEuHiT0bn2zCZLFdSc224jAUP20ofTrViUy3O4yZ7NCR5Dn7SOb+533zI/NW1t9IjGQtd0sq03iDT0Q==" hashValue="IfIPvKQ3XFzlEyK1IdX4nyMPwETZ3g+tXuAmbhlSAYHijL+SdFilz7+xNI+9dGELhJ00OmdbwhgC5syAnUwP+A==" algorithmName="SHA-512" password="CC35"/>
  <autoFilter ref="C90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7" r:id="rId1" display="https://podminky.urs.cz/item/CS_URS_2025_01/629995103"/>
    <hyperlink ref="F100" r:id="rId2" display="https://podminky.urs.cz/item/CS_URS_2025_01/998011001"/>
    <hyperlink ref="F105" r:id="rId3" display="https://podminky.urs.cz/item/CS_URS_2025_01/787911125"/>
    <hyperlink ref="F109" r:id="rId4" display="https://podminky.urs.cz/item/CS_URS_2025_01/99878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91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Budova J - Polep skleněného stropu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92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171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24. 3. 2025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30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31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33</v>
      </c>
      <c r="E20" s="38"/>
      <c r="F20" s="38"/>
      <c r="G20" s="38"/>
      <c r="H20" s="38"/>
      <c r="I20" s="142" t="s">
        <v>26</v>
      </c>
      <c r="J20" s="133" t="str">
        <f>IF('Rekapitulace stavby'!AN16="","",'Rekapitulace stavby'!AN16)</f>
        <v/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42" t="s">
        <v>29</v>
      </c>
      <c r="J21" s="133" t="str">
        <f>IF('Rekapitulace stavby'!AN17="","",'Rekapitulace stavby'!AN17)</f>
        <v/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37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40</v>
      </c>
      <c r="E30" s="38"/>
      <c r="F30" s="38"/>
      <c r="G30" s="38"/>
      <c r="H30" s="38"/>
      <c r="I30" s="38"/>
      <c r="J30" s="153">
        <f>ROUND(J82,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42</v>
      </c>
      <c r="G32" s="38"/>
      <c r="H32" s="38"/>
      <c r="I32" s="154" t="s">
        <v>41</v>
      </c>
      <c r="J32" s="154" t="s">
        <v>43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44</v>
      </c>
      <c r="E33" s="142" t="s">
        <v>45</v>
      </c>
      <c r="F33" s="156">
        <f>ROUND((SUM(BE82:BE90)),  2)</f>
        <v>0</v>
      </c>
      <c r="G33" s="38"/>
      <c r="H33" s="38"/>
      <c r="I33" s="157">
        <v>0.20999999999999999</v>
      </c>
      <c r="J33" s="156">
        <f>ROUND(((SUM(BE82:BE90))*I33),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46</v>
      </c>
      <c r="F34" s="156">
        <f>ROUND((SUM(BF82:BF90)),  2)</f>
        <v>0</v>
      </c>
      <c r="G34" s="38"/>
      <c r="H34" s="38"/>
      <c r="I34" s="157">
        <v>0.12</v>
      </c>
      <c r="J34" s="156">
        <f>ROUND(((SUM(BF82:BF90))*I34),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56">
        <f>ROUND((SUM(BG82:BG90)),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56">
        <f>ROUND((SUM(BH82:BH90)),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ROUND((SUM(BI82:BI90)),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50</v>
      </c>
      <c r="E39" s="160"/>
      <c r="F39" s="160"/>
      <c r="G39" s="161" t="s">
        <v>51</v>
      </c>
      <c r="H39" s="162" t="s">
        <v>52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Budova J - Polep skleněného stropu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92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99 - Vedlejší a ostatní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Masarykova nemocnice</v>
      </c>
      <c r="G52" s="40"/>
      <c r="H52" s="40"/>
      <c r="I52" s="32" t="s">
        <v>23</v>
      </c>
      <c r="J52" s="72" t="str">
        <f>IF(J12="","",J12)</f>
        <v>24. 3. 2025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Krajská zdravotní a.s.</v>
      </c>
      <c r="G54" s="40"/>
      <c r="H54" s="40"/>
      <c r="I54" s="32" t="s">
        <v>33</v>
      </c>
      <c r="J54" s="36" t="str">
        <f>E21</f>
        <v xml:space="preserve"> 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Milan Křehla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97</v>
      </c>
      <c r="D57" s="171"/>
      <c r="E57" s="171"/>
      <c r="F57" s="171"/>
      <c r="G57" s="171"/>
      <c r="H57" s="171"/>
      <c r="I57" s="171"/>
      <c r="J57" s="172" t="s">
        <v>98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72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74"/>
      <c r="C60" s="175"/>
      <c r="D60" s="176" t="s">
        <v>172</v>
      </c>
      <c r="E60" s="177"/>
      <c r="F60" s="177"/>
      <c r="G60" s="177"/>
      <c r="H60" s="177"/>
      <c r="I60" s="177"/>
      <c r="J60" s="178">
        <f>J83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173</v>
      </c>
      <c r="E61" s="182"/>
      <c r="F61" s="182"/>
      <c r="G61" s="182"/>
      <c r="H61" s="182"/>
      <c r="I61" s="182"/>
      <c r="J61" s="183">
        <f>J84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174</v>
      </c>
      <c r="E62" s="182"/>
      <c r="F62" s="182"/>
      <c r="G62" s="182"/>
      <c r="H62" s="182"/>
      <c r="I62" s="182"/>
      <c r="J62" s="183">
        <f>J88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106</v>
      </c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9" t="str">
        <f>E7</f>
        <v>Budova J - Polep skleněného stropu</v>
      </c>
      <c r="F72" s="32"/>
      <c r="G72" s="32"/>
      <c r="H72" s="32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92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99 - Vedlejší a ostatní náklady</v>
      </c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Masarykova nemocnice</v>
      </c>
      <c r="G76" s="40"/>
      <c r="H76" s="40"/>
      <c r="I76" s="32" t="s">
        <v>23</v>
      </c>
      <c r="J76" s="72" t="str">
        <f>IF(J12="","",J12)</f>
        <v>24. 3. 2025</v>
      </c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Krajská zdravotní a.s.</v>
      </c>
      <c r="G78" s="40"/>
      <c r="H78" s="40"/>
      <c r="I78" s="32" t="s">
        <v>33</v>
      </c>
      <c r="J78" s="36" t="str">
        <f>E21</f>
        <v xml:space="preserve"> 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31</v>
      </c>
      <c r="D79" s="40"/>
      <c r="E79" s="40"/>
      <c r="F79" s="27" t="str">
        <f>IF(E18="","",E18)</f>
        <v>Vyplň údaj</v>
      </c>
      <c r="G79" s="40"/>
      <c r="H79" s="40"/>
      <c r="I79" s="32" t="s">
        <v>36</v>
      </c>
      <c r="J79" s="36" t="str">
        <f>E24</f>
        <v>Milan Křehla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5"/>
      <c r="B81" s="186"/>
      <c r="C81" s="187" t="s">
        <v>107</v>
      </c>
      <c r="D81" s="188" t="s">
        <v>59</v>
      </c>
      <c r="E81" s="188" t="s">
        <v>55</v>
      </c>
      <c r="F81" s="188" t="s">
        <v>56</v>
      </c>
      <c r="G81" s="188" t="s">
        <v>108</v>
      </c>
      <c r="H81" s="188" t="s">
        <v>109</v>
      </c>
      <c r="I81" s="188" t="s">
        <v>110</v>
      </c>
      <c r="J81" s="188" t="s">
        <v>98</v>
      </c>
      <c r="K81" s="189" t="s">
        <v>111</v>
      </c>
      <c r="L81" s="190"/>
      <c r="M81" s="92" t="s">
        <v>19</v>
      </c>
      <c r="N81" s="93" t="s">
        <v>44</v>
      </c>
      <c r="O81" s="93" t="s">
        <v>112</v>
      </c>
      <c r="P81" s="93" t="s">
        <v>113</v>
      </c>
      <c r="Q81" s="93" t="s">
        <v>114</v>
      </c>
      <c r="R81" s="93" t="s">
        <v>115</v>
      </c>
      <c r="S81" s="93" t="s">
        <v>116</v>
      </c>
      <c r="T81" s="94" t="s">
        <v>117</v>
      </c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</row>
    <row r="82" s="2" customFormat="1" ht="22.8" customHeight="1">
      <c r="A82" s="38"/>
      <c r="B82" s="39"/>
      <c r="C82" s="99" t="s">
        <v>118</v>
      </c>
      <c r="D82" s="40"/>
      <c r="E82" s="40"/>
      <c r="F82" s="40"/>
      <c r="G82" s="40"/>
      <c r="H82" s="40"/>
      <c r="I82" s="40"/>
      <c r="J82" s="191">
        <f>BK82</f>
        <v>0</v>
      </c>
      <c r="K82" s="40"/>
      <c r="L82" s="44"/>
      <c r="M82" s="95"/>
      <c r="N82" s="192"/>
      <c r="O82" s="96"/>
      <c r="P82" s="193">
        <f>P83</f>
        <v>0</v>
      </c>
      <c r="Q82" s="96"/>
      <c r="R82" s="193">
        <f>R83</f>
        <v>0</v>
      </c>
      <c r="S82" s="96"/>
      <c r="T82" s="194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73</v>
      </c>
      <c r="AU82" s="17" t="s">
        <v>99</v>
      </c>
      <c r="BK82" s="195">
        <f>BK83</f>
        <v>0</v>
      </c>
    </row>
    <row r="83" s="12" customFormat="1" ht="25.92" customHeight="1">
      <c r="A83" s="12"/>
      <c r="B83" s="196"/>
      <c r="C83" s="197"/>
      <c r="D83" s="198" t="s">
        <v>73</v>
      </c>
      <c r="E83" s="199" t="s">
        <v>175</v>
      </c>
      <c r="F83" s="199" t="s">
        <v>176</v>
      </c>
      <c r="G83" s="197"/>
      <c r="H83" s="197"/>
      <c r="I83" s="200"/>
      <c r="J83" s="201">
        <f>BK83</f>
        <v>0</v>
      </c>
      <c r="K83" s="197"/>
      <c r="L83" s="202"/>
      <c r="M83" s="203"/>
      <c r="N83" s="204"/>
      <c r="O83" s="204"/>
      <c r="P83" s="205">
        <f>P84+P88</f>
        <v>0</v>
      </c>
      <c r="Q83" s="204"/>
      <c r="R83" s="205">
        <f>R84+R88</f>
        <v>0</v>
      </c>
      <c r="S83" s="204"/>
      <c r="T83" s="206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154</v>
      </c>
      <c r="AT83" s="208" t="s">
        <v>73</v>
      </c>
      <c r="AU83" s="208" t="s">
        <v>74</v>
      </c>
      <c r="AY83" s="207" t="s">
        <v>121</v>
      </c>
      <c r="BK83" s="209">
        <f>BK84+BK88</f>
        <v>0</v>
      </c>
    </row>
    <row r="84" s="12" customFormat="1" ht="22.8" customHeight="1">
      <c r="A84" s="12"/>
      <c r="B84" s="196"/>
      <c r="C84" s="197"/>
      <c r="D84" s="198" t="s">
        <v>73</v>
      </c>
      <c r="E84" s="210" t="s">
        <v>177</v>
      </c>
      <c r="F84" s="210" t="s">
        <v>178</v>
      </c>
      <c r="G84" s="197"/>
      <c r="H84" s="197"/>
      <c r="I84" s="200"/>
      <c r="J84" s="211">
        <f>BK84</f>
        <v>0</v>
      </c>
      <c r="K84" s="197"/>
      <c r="L84" s="202"/>
      <c r="M84" s="203"/>
      <c r="N84" s="204"/>
      <c r="O84" s="204"/>
      <c r="P84" s="205">
        <f>SUM(P85:P87)</f>
        <v>0</v>
      </c>
      <c r="Q84" s="204"/>
      <c r="R84" s="205">
        <f>SUM(R85:R87)</f>
        <v>0</v>
      </c>
      <c r="S84" s="204"/>
      <c r="T84" s="206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154</v>
      </c>
      <c r="AT84" s="208" t="s">
        <v>73</v>
      </c>
      <c r="AU84" s="208" t="s">
        <v>80</v>
      </c>
      <c r="AY84" s="207" t="s">
        <v>121</v>
      </c>
      <c r="BK84" s="209">
        <f>SUM(BK85:BK87)</f>
        <v>0</v>
      </c>
    </row>
    <row r="85" s="2" customFormat="1" ht="16.5" customHeight="1">
      <c r="A85" s="38"/>
      <c r="B85" s="39"/>
      <c r="C85" s="212" t="s">
        <v>80</v>
      </c>
      <c r="D85" s="212" t="s">
        <v>124</v>
      </c>
      <c r="E85" s="213" t="s">
        <v>179</v>
      </c>
      <c r="F85" s="214" t="s">
        <v>178</v>
      </c>
      <c r="G85" s="215" t="s">
        <v>180</v>
      </c>
      <c r="H85" s="216">
        <v>0.029999999999999999</v>
      </c>
      <c r="I85" s="217"/>
      <c r="J85" s="218">
        <f>ROUND(I85*H85,2)</f>
        <v>0</v>
      </c>
      <c r="K85" s="214" t="s">
        <v>133</v>
      </c>
      <c r="L85" s="44"/>
      <c r="M85" s="219" t="s">
        <v>19</v>
      </c>
      <c r="N85" s="220" t="s">
        <v>45</v>
      </c>
      <c r="O85" s="84"/>
      <c r="P85" s="221">
        <f>O85*H85</f>
        <v>0</v>
      </c>
      <c r="Q85" s="221">
        <v>0</v>
      </c>
      <c r="R85" s="221">
        <f>Q85*H85</f>
        <v>0</v>
      </c>
      <c r="S85" s="221">
        <v>0</v>
      </c>
      <c r="T85" s="222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3" t="s">
        <v>181</v>
      </c>
      <c r="AT85" s="223" t="s">
        <v>124</v>
      </c>
      <c r="AU85" s="223" t="s">
        <v>82</v>
      </c>
      <c r="AY85" s="17" t="s">
        <v>121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17" t="s">
        <v>80</v>
      </c>
      <c r="BK85" s="224">
        <f>ROUND(I85*H85,2)</f>
        <v>0</v>
      </c>
      <c r="BL85" s="17" t="s">
        <v>181</v>
      </c>
      <c r="BM85" s="223" t="s">
        <v>182</v>
      </c>
    </row>
    <row r="86" s="2" customFormat="1">
      <c r="A86" s="38"/>
      <c r="B86" s="39"/>
      <c r="C86" s="40"/>
      <c r="D86" s="225" t="s">
        <v>135</v>
      </c>
      <c r="E86" s="40"/>
      <c r="F86" s="226" t="s">
        <v>183</v>
      </c>
      <c r="G86" s="40"/>
      <c r="H86" s="40"/>
      <c r="I86" s="227"/>
      <c r="J86" s="40"/>
      <c r="K86" s="40"/>
      <c r="L86" s="44"/>
      <c r="M86" s="228"/>
      <c r="N86" s="229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135</v>
      </c>
      <c r="AU86" s="17" t="s">
        <v>82</v>
      </c>
    </row>
    <row r="87" s="2" customFormat="1">
      <c r="A87" s="38"/>
      <c r="B87" s="39"/>
      <c r="C87" s="40"/>
      <c r="D87" s="242" t="s">
        <v>184</v>
      </c>
      <c r="E87" s="40"/>
      <c r="F87" s="255" t="s">
        <v>185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184</v>
      </c>
      <c r="AU87" s="17" t="s">
        <v>82</v>
      </c>
    </row>
    <row r="88" s="12" customFormat="1" ht="22.8" customHeight="1">
      <c r="A88" s="12"/>
      <c r="B88" s="196"/>
      <c r="C88" s="197"/>
      <c r="D88" s="198" t="s">
        <v>73</v>
      </c>
      <c r="E88" s="210" t="s">
        <v>186</v>
      </c>
      <c r="F88" s="210" t="s">
        <v>187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SUM(P89:P90)</f>
        <v>0</v>
      </c>
      <c r="Q88" s="204"/>
      <c r="R88" s="205">
        <f>SUM(R89:R90)</f>
        <v>0</v>
      </c>
      <c r="S88" s="204"/>
      <c r="T88" s="206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154</v>
      </c>
      <c r="AT88" s="208" t="s">
        <v>73</v>
      </c>
      <c r="AU88" s="208" t="s">
        <v>80</v>
      </c>
      <c r="AY88" s="207" t="s">
        <v>121</v>
      </c>
      <c r="BK88" s="209">
        <f>SUM(BK89:BK90)</f>
        <v>0</v>
      </c>
    </row>
    <row r="89" s="2" customFormat="1" ht="16.5" customHeight="1">
      <c r="A89" s="38"/>
      <c r="B89" s="39"/>
      <c r="C89" s="212" t="s">
        <v>82</v>
      </c>
      <c r="D89" s="212" t="s">
        <v>124</v>
      </c>
      <c r="E89" s="213" t="s">
        <v>188</v>
      </c>
      <c r="F89" s="214" t="s">
        <v>187</v>
      </c>
      <c r="G89" s="215" t="s">
        <v>189</v>
      </c>
      <c r="H89" s="216">
        <v>0.02</v>
      </c>
      <c r="I89" s="217"/>
      <c r="J89" s="218">
        <f>ROUND(I89*H89,2)</f>
        <v>0</v>
      </c>
      <c r="K89" s="214" t="s">
        <v>133</v>
      </c>
      <c r="L89" s="44"/>
      <c r="M89" s="219" t="s">
        <v>19</v>
      </c>
      <c r="N89" s="220" t="s">
        <v>45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181</v>
      </c>
      <c r="AT89" s="223" t="s">
        <v>124</v>
      </c>
      <c r="AU89" s="223" t="s">
        <v>82</v>
      </c>
      <c r="AY89" s="17" t="s">
        <v>121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80</v>
      </c>
      <c r="BK89" s="224">
        <f>ROUND(I89*H89,2)</f>
        <v>0</v>
      </c>
      <c r="BL89" s="17" t="s">
        <v>181</v>
      </c>
      <c r="BM89" s="223" t="s">
        <v>190</v>
      </c>
    </row>
    <row r="90" s="2" customFormat="1">
      <c r="A90" s="38"/>
      <c r="B90" s="39"/>
      <c r="C90" s="40"/>
      <c r="D90" s="225" t="s">
        <v>135</v>
      </c>
      <c r="E90" s="40"/>
      <c r="F90" s="226" t="s">
        <v>191</v>
      </c>
      <c r="G90" s="40"/>
      <c r="H90" s="40"/>
      <c r="I90" s="227"/>
      <c r="J90" s="40"/>
      <c r="K90" s="40"/>
      <c r="L90" s="44"/>
      <c r="M90" s="251"/>
      <c r="N90" s="252"/>
      <c r="O90" s="253"/>
      <c r="P90" s="253"/>
      <c r="Q90" s="253"/>
      <c r="R90" s="253"/>
      <c r="S90" s="253"/>
      <c r="T90" s="254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135</v>
      </c>
      <c r="AU90" s="17" t="s">
        <v>82</v>
      </c>
    </row>
    <row r="91" s="2" customFormat="1" ht="6.96" customHeight="1">
      <c r="A91" s="3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44"/>
      <c r="M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</sheetData>
  <sheetProtection sheet="1" autoFilter="0" formatColumns="0" formatRows="0" objects="1" scenarios="1" spinCount="100000" saltValue="zTLt/74CpYzPH0SCaWeL+LlzjSo7bjDx+RgN9s6WJqGM/1vXBaDUi3fd/Lq2/hR4ERjmqa2hbtjvik0GElKxVQ==" hashValue="ai6eQqpLHln1DNFipagRBg8hdRhjS5cfwgDUgSUA/cMAn+wDLvxvTuL4TQm3sv5L8X4tlMb/fbaHIFTeQsVMvw==" algorithmName="SHA-512" password="CC35"/>
  <autoFilter ref="C81:K9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1/030001000"/>
    <hyperlink ref="F90" r:id="rId2" display="https://podminky.urs.cz/item/CS_URS_2025_01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4" customFormat="1" ht="45" customHeight="1">
      <c r="B3" s="260"/>
      <c r="C3" s="261" t="s">
        <v>192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193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194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195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196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197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198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199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200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201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202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79</v>
      </c>
      <c r="F18" s="267" t="s">
        <v>203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204</v>
      </c>
      <c r="F19" s="267" t="s">
        <v>205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206</v>
      </c>
      <c r="F20" s="267" t="s">
        <v>207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208</v>
      </c>
      <c r="F21" s="267" t="s">
        <v>89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209</v>
      </c>
      <c r="F22" s="267" t="s">
        <v>210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86</v>
      </c>
      <c r="F23" s="267" t="s">
        <v>211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212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213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214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215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216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217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218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219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220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107</v>
      </c>
      <c r="F36" s="267"/>
      <c r="G36" s="267" t="s">
        <v>221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222</v>
      </c>
      <c r="F37" s="267"/>
      <c r="G37" s="267" t="s">
        <v>223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55</v>
      </c>
      <c r="F38" s="267"/>
      <c r="G38" s="267" t="s">
        <v>224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56</v>
      </c>
      <c r="F39" s="267"/>
      <c r="G39" s="267" t="s">
        <v>225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108</v>
      </c>
      <c r="F40" s="267"/>
      <c r="G40" s="267" t="s">
        <v>226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109</v>
      </c>
      <c r="F41" s="267"/>
      <c r="G41" s="267" t="s">
        <v>227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228</v>
      </c>
      <c r="F42" s="267"/>
      <c r="G42" s="267" t="s">
        <v>229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230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231</v>
      </c>
      <c r="F44" s="267"/>
      <c r="G44" s="267" t="s">
        <v>232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111</v>
      </c>
      <c r="F45" s="267"/>
      <c r="G45" s="267" t="s">
        <v>233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234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235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236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237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238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239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240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241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242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243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244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245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246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247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248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249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250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251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252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253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254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255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256</v>
      </c>
      <c r="D76" s="285"/>
      <c r="E76" s="285"/>
      <c r="F76" s="285" t="s">
        <v>257</v>
      </c>
      <c r="G76" s="286"/>
      <c r="H76" s="285" t="s">
        <v>56</v>
      </c>
      <c r="I76" s="285" t="s">
        <v>59</v>
      </c>
      <c r="J76" s="285" t="s">
        <v>258</v>
      </c>
      <c r="K76" s="284"/>
    </row>
    <row r="77" s="1" customFormat="1" ht="17.25" customHeight="1">
      <c r="B77" s="282"/>
      <c r="C77" s="287" t="s">
        <v>259</v>
      </c>
      <c r="D77" s="287"/>
      <c r="E77" s="287"/>
      <c r="F77" s="288" t="s">
        <v>260</v>
      </c>
      <c r="G77" s="289"/>
      <c r="H77" s="287"/>
      <c r="I77" s="287"/>
      <c r="J77" s="287" t="s">
        <v>261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55</v>
      </c>
      <c r="D79" s="292"/>
      <c r="E79" s="292"/>
      <c r="F79" s="293" t="s">
        <v>262</v>
      </c>
      <c r="G79" s="294"/>
      <c r="H79" s="270" t="s">
        <v>263</v>
      </c>
      <c r="I79" s="270" t="s">
        <v>264</v>
      </c>
      <c r="J79" s="270">
        <v>20</v>
      </c>
      <c r="K79" s="284"/>
    </row>
    <row r="80" s="1" customFormat="1" ht="15" customHeight="1">
      <c r="B80" s="282"/>
      <c r="C80" s="270" t="s">
        <v>265</v>
      </c>
      <c r="D80" s="270"/>
      <c r="E80" s="270"/>
      <c r="F80" s="293" t="s">
        <v>262</v>
      </c>
      <c r="G80" s="294"/>
      <c r="H80" s="270" t="s">
        <v>266</v>
      </c>
      <c r="I80" s="270" t="s">
        <v>264</v>
      </c>
      <c r="J80" s="270">
        <v>120</v>
      </c>
      <c r="K80" s="284"/>
    </row>
    <row r="81" s="1" customFormat="1" ht="15" customHeight="1">
      <c r="B81" s="295"/>
      <c r="C81" s="270" t="s">
        <v>267</v>
      </c>
      <c r="D81" s="270"/>
      <c r="E81" s="270"/>
      <c r="F81" s="293" t="s">
        <v>268</v>
      </c>
      <c r="G81" s="294"/>
      <c r="H81" s="270" t="s">
        <v>269</v>
      </c>
      <c r="I81" s="270" t="s">
        <v>264</v>
      </c>
      <c r="J81" s="270">
        <v>50</v>
      </c>
      <c r="K81" s="284"/>
    </row>
    <row r="82" s="1" customFormat="1" ht="15" customHeight="1">
      <c r="B82" s="295"/>
      <c r="C82" s="270" t="s">
        <v>270</v>
      </c>
      <c r="D82" s="270"/>
      <c r="E82" s="270"/>
      <c r="F82" s="293" t="s">
        <v>262</v>
      </c>
      <c r="G82" s="294"/>
      <c r="H82" s="270" t="s">
        <v>271</v>
      </c>
      <c r="I82" s="270" t="s">
        <v>272</v>
      </c>
      <c r="J82" s="270"/>
      <c r="K82" s="284"/>
    </row>
    <row r="83" s="1" customFormat="1" ht="15" customHeight="1">
      <c r="B83" s="295"/>
      <c r="C83" s="296" t="s">
        <v>273</v>
      </c>
      <c r="D83" s="296"/>
      <c r="E83" s="296"/>
      <c r="F83" s="297" t="s">
        <v>268</v>
      </c>
      <c r="G83" s="296"/>
      <c r="H83" s="296" t="s">
        <v>274</v>
      </c>
      <c r="I83" s="296" t="s">
        <v>264</v>
      </c>
      <c r="J83" s="296">
        <v>15</v>
      </c>
      <c r="K83" s="284"/>
    </row>
    <row r="84" s="1" customFormat="1" ht="15" customHeight="1">
      <c r="B84" s="295"/>
      <c r="C84" s="296" t="s">
        <v>275</v>
      </c>
      <c r="D84" s="296"/>
      <c r="E84" s="296"/>
      <c r="F84" s="297" t="s">
        <v>268</v>
      </c>
      <c r="G84" s="296"/>
      <c r="H84" s="296" t="s">
        <v>276</v>
      </c>
      <c r="I84" s="296" t="s">
        <v>264</v>
      </c>
      <c r="J84" s="296">
        <v>15</v>
      </c>
      <c r="K84" s="284"/>
    </row>
    <row r="85" s="1" customFormat="1" ht="15" customHeight="1">
      <c r="B85" s="295"/>
      <c r="C85" s="296" t="s">
        <v>277</v>
      </c>
      <c r="D85" s="296"/>
      <c r="E85" s="296"/>
      <c r="F85" s="297" t="s">
        <v>268</v>
      </c>
      <c r="G85" s="296"/>
      <c r="H85" s="296" t="s">
        <v>278</v>
      </c>
      <c r="I85" s="296" t="s">
        <v>264</v>
      </c>
      <c r="J85" s="296">
        <v>20</v>
      </c>
      <c r="K85" s="284"/>
    </row>
    <row r="86" s="1" customFormat="1" ht="15" customHeight="1">
      <c r="B86" s="295"/>
      <c r="C86" s="296" t="s">
        <v>279</v>
      </c>
      <c r="D86" s="296"/>
      <c r="E86" s="296"/>
      <c r="F86" s="297" t="s">
        <v>268</v>
      </c>
      <c r="G86" s="296"/>
      <c r="H86" s="296" t="s">
        <v>280</v>
      </c>
      <c r="I86" s="296" t="s">
        <v>264</v>
      </c>
      <c r="J86" s="296">
        <v>20</v>
      </c>
      <c r="K86" s="284"/>
    </row>
    <row r="87" s="1" customFormat="1" ht="15" customHeight="1">
      <c r="B87" s="295"/>
      <c r="C87" s="270" t="s">
        <v>281</v>
      </c>
      <c r="D87" s="270"/>
      <c r="E87" s="270"/>
      <c r="F87" s="293" t="s">
        <v>268</v>
      </c>
      <c r="G87" s="294"/>
      <c r="H87" s="270" t="s">
        <v>282</v>
      </c>
      <c r="I87" s="270" t="s">
        <v>264</v>
      </c>
      <c r="J87" s="270">
        <v>50</v>
      </c>
      <c r="K87" s="284"/>
    </row>
    <row r="88" s="1" customFormat="1" ht="15" customHeight="1">
      <c r="B88" s="295"/>
      <c r="C88" s="270" t="s">
        <v>283</v>
      </c>
      <c r="D88" s="270"/>
      <c r="E88" s="270"/>
      <c r="F88" s="293" t="s">
        <v>268</v>
      </c>
      <c r="G88" s="294"/>
      <c r="H88" s="270" t="s">
        <v>284</v>
      </c>
      <c r="I88" s="270" t="s">
        <v>264</v>
      </c>
      <c r="J88" s="270">
        <v>20</v>
      </c>
      <c r="K88" s="284"/>
    </row>
    <row r="89" s="1" customFormat="1" ht="15" customHeight="1">
      <c r="B89" s="295"/>
      <c r="C89" s="270" t="s">
        <v>285</v>
      </c>
      <c r="D89" s="270"/>
      <c r="E89" s="270"/>
      <c r="F89" s="293" t="s">
        <v>268</v>
      </c>
      <c r="G89" s="294"/>
      <c r="H89" s="270" t="s">
        <v>286</v>
      </c>
      <c r="I89" s="270" t="s">
        <v>264</v>
      </c>
      <c r="J89" s="270">
        <v>20</v>
      </c>
      <c r="K89" s="284"/>
    </row>
    <row r="90" s="1" customFormat="1" ht="15" customHeight="1">
      <c r="B90" s="295"/>
      <c r="C90" s="270" t="s">
        <v>287</v>
      </c>
      <c r="D90" s="270"/>
      <c r="E90" s="270"/>
      <c r="F90" s="293" t="s">
        <v>268</v>
      </c>
      <c r="G90" s="294"/>
      <c r="H90" s="270" t="s">
        <v>288</v>
      </c>
      <c r="I90" s="270" t="s">
        <v>264</v>
      </c>
      <c r="J90" s="270">
        <v>50</v>
      </c>
      <c r="K90" s="284"/>
    </row>
    <row r="91" s="1" customFormat="1" ht="15" customHeight="1">
      <c r="B91" s="295"/>
      <c r="C91" s="270" t="s">
        <v>289</v>
      </c>
      <c r="D91" s="270"/>
      <c r="E91" s="270"/>
      <c r="F91" s="293" t="s">
        <v>268</v>
      </c>
      <c r="G91" s="294"/>
      <c r="H91" s="270" t="s">
        <v>289</v>
      </c>
      <c r="I91" s="270" t="s">
        <v>264</v>
      </c>
      <c r="J91" s="270">
        <v>50</v>
      </c>
      <c r="K91" s="284"/>
    </row>
    <row r="92" s="1" customFormat="1" ht="15" customHeight="1">
      <c r="B92" s="295"/>
      <c r="C92" s="270" t="s">
        <v>290</v>
      </c>
      <c r="D92" s="270"/>
      <c r="E92" s="270"/>
      <c r="F92" s="293" t="s">
        <v>268</v>
      </c>
      <c r="G92" s="294"/>
      <c r="H92" s="270" t="s">
        <v>291</v>
      </c>
      <c r="I92" s="270" t="s">
        <v>264</v>
      </c>
      <c r="J92" s="270">
        <v>255</v>
      </c>
      <c r="K92" s="284"/>
    </row>
    <row r="93" s="1" customFormat="1" ht="15" customHeight="1">
      <c r="B93" s="295"/>
      <c r="C93" s="270" t="s">
        <v>292</v>
      </c>
      <c r="D93" s="270"/>
      <c r="E93" s="270"/>
      <c r="F93" s="293" t="s">
        <v>262</v>
      </c>
      <c r="G93" s="294"/>
      <c r="H93" s="270" t="s">
        <v>293</v>
      </c>
      <c r="I93" s="270" t="s">
        <v>294</v>
      </c>
      <c r="J93" s="270"/>
      <c r="K93" s="284"/>
    </row>
    <row r="94" s="1" customFormat="1" ht="15" customHeight="1">
      <c r="B94" s="295"/>
      <c r="C94" s="270" t="s">
        <v>295</v>
      </c>
      <c r="D94" s="270"/>
      <c r="E94" s="270"/>
      <c r="F94" s="293" t="s">
        <v>262</v>
      </c>
      <c r="G94" s="294"/>
      <c r="H94" s="270" t="s">
        <v>296</v>
      </c>
      <c r="I94" s="270" t="s">
        <v>297</v>
      </c>
      <c r="J94" s="270"/>
      <c r="K94" s="284"/>
    </row>
    <row r="95" s="1" customFormat="1" ht="15" customHeight="1">
      <c r="B95" s="295"/>
      <c r="C95" s="270" t="s">
        <v>298</v>
      </c>
      <c r="D95" s="270"/>
      <c r="E95" s="270"/>
      <c r="F95" s="293" t="s">
        <v>262</v>
      </c>
      <c r="G95" s="294"/>
      <c r="H95" s="270" t="s">
        <v>298</v>
      </c>
      <c r="I95" s="270" t="s">
        <v>297</v>
      </c>
      <c r="J95" s="270"/>
      <c r="K95" s="284"/>
    </row>
    <row r="96" s="1" customFormat="1" ht="15" customHeight="1">
      <c r="B96" s="295"/>
      <c r="C96" s="270" t="s">
        <v>40</v>
      </c>
      <c r="D96" s="270"/>
      <c r="E96" s="270"/>
      <c r="F96" s="293" t="s">
        <v>262</v>
      </c>
      <c r="G96" s="294"/>
      <c r="H96" s="270" t="s">
        <v>299</v>
      </c>
      <c r="I96" s="270" t="s">
        <v>297</v>
      </c>
      <c r="J96" s="270"/>
      <c r="K96" s="284"/>
    </row>
    <row r="97" s="1" customFormat="1" ht="15" customHeight="1">
      <c r="B97" s="295"/>
      <c r="C97" s="270" t="s">
        <v>50</v>
      </c>
      <c r="D97" s="270"/>
      <c r="E97" s="270"/>
      <c r="F97" s="293" t="s">
        <v>262</v>
      </c>
      <c r="G97" s="294"/>
      <c r="H97" s="270" t="s">
        <v>300</v>
      </c>
      <c r="I97" s="270" t="s">
        <v>297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301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256</v>
      </c>
      <c r="D103" s="285"/>
      <c r="E103" s="285"/>
      <c r="F103" s="285" t="s">
        <v>257</v>
      </c>
      <c r="G103" s="286"/>
      <c r="H103" s="285" t="s">
        <v>56</v>
      </c>
      <c r="I103" s="285" t="s">
        <v>59</v>
      </c>
      <c r="J103" s="285" t="s">
        <v>258</v>
      </c>
      <c r="K103" s="284"/>
    </row>
    <row r="104" s="1" customFormat="1" ht="17.25" customHeight="1">
      <c r="B104" s="282"/>
      <c r="C104" s="287" t="s">
        <v>259</v>
      </c>
      <c r="D104" s="287"/>
      <c r="E104" s="287"/>
      <c r="F104" s="288" t="s">
        <v>260</v>
      </c>
      <c r="G104" s="289"/>
      <c r="H104" s="287"/>
      <c r="I104" s="287"/>
      <c r="J104" s="287" t="s">
        <v>261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55</v>
      </c>
      <c r="D106" s="292"/>
      <c r="E106" s="292"/>
      <c r="F106" s="293" t="s">
        <v>262</v>
      </c>
      <c r="G106" s="270"/>
      <c r="H106" s="270" t="s">
        <v>302</v>
      </c>
      <c r="I106" s="270" t="s">
        <v>264</v>
      </c>
      <c r="J106" s="270">
        <v>20</v>
      </c>
      <c r="K106" s="284"/>
    </row>
    <row r="107" s="1" customFormat="1" ht="15" customHeight="1">
      <c r="B107" s="282"/>
      <c r="C107" s="270" t="s">
        <v>265</v>
      </c>
      <c r="D107" s="270"/>
      <c r="E107" s="270"/>
      <c r="F107" s="293" t="s">
        <v>262</v>
      </c>
      <c r="G107" s="270"/>
      <c r="H107" s="270" t="s">
        <v>302</v>
      </c>
      <c r="I107" s="270" t="s">
        <v>264</v>
      </c>
      <c r="J107" s="270">
        <v>120</v>
      </c>
      <c r="K107" s="284"/>
    </row>
    <row r="108" s="1" customFormat="1" ht="15" customHeight="1">
      <c r="B108" s="295"/>
      <c r="C108" s="270" t="s">
        <v>267</v>
      </c>
      <c r="D108" s="270"/>
      <c r="E108" s="270"/>
      <c r="F108" s="293" t="s">
        <v>268</v>
      </c>
      <c r="G108" s="270"/>
      <c r="H108" s="270" t="s">
        <v>302</v>
      </c>
      <c r="I108" s="270" t="s">
        <v>264</v>
      </c>
      <c r="J108" s="270">
        <v>50</v>
      </c>
      <c r="K108" s="284"/>
    </row>
    <row r="109" s="1" customFormat="1" ht="15" customHeight="1">
      <c r="B109" s="295"/>
      <c r="C109" s="270" t="s">
        <v>270</v>
      </c>
      <c r="D109" s="270"/>
      <c r="E109" s="270"/>
      <c r="F109" s="293" t="s">
        <v>262</v>
      </c>
      <c r="G109" s="270"/>
      <c r="H109" s="270" t="s">
        <v>302</v>
      </c>
      <c r="I109" s="270" t="s">
        <v>272</v>
      </c>
      <c r="J109" s="270"/>
      <c r="K109" s="284"/>
    </row>
    <row r="110" s="1" customFormat="1" ht="15" customHeight="1">
      <c r="B110" s="295"/>
      <c r="C110" s="270" t="s">
        <v>281</v>
      </c>
      <c r="D110" s="270"/>
      <c r="E110" s="270"/>
      <c r="F110" s="293" t="s">
        <v>268</v>
      </c>
      <c r="G110" s="270"/>
      <c r="H110" s="270" t="s">
        <v>302</v>
      </c>
      <c r="I110" s="270" t="s">
        <v>264</v>
      </c>
      <c r="J110" s="270">
        <v>50</v>
      </c>
      <c r="K110" s="284"/>
    </row>
    <row r="111" s="1" customFormat="1" ht="15" customHeight="1">
      <c r="B111" s="295"/>
      <c r="C111" s="270" t="s">
        <v>289</v>
      </c>
      <c r="D111" s="270"/>
      <c r="E111" s="270"/>
      <c r="F111" s="293" t="s">
        <v>268</v>
      </c>
      <c r="G111" s="270"/>
      <c r="H111" s="270" t="s">
        <v>302</v>
      </c>
      <c r="I111" s="270" t="s">
        <v>264</v>
      </c>
      <c r="J111" s="270">
        <v>50</v>
      </c>
      <c r="K111" s="284"/>
    </row>
    <row r="112" s="1" customFormat="1" ht="15" customHeight="1">
      <c r="B112" s="295"/>
      <c r="C112" s="270" t="s">
        <v>287</v>
      </c>
      <c r="D112" s="270"/>
      <c r="E112" s="270"/>
      <c r="F112" s="293" t="s">
        <v>268</v>
      </c>
      <c r="G112" s="270"/>
      <c r="H112" s="270" t="s">
        <v>302</v>
      </c>
      <c r="I112" s="270" t="s">
        <v>264</v>
      </c>
      <c r="J112" s="270">
        <v>50</v>
      </c>
      <c r="K112" s="284"/>
    </row>
    <row r="113" s="1" customFormat="1" ht="15" customHeight="1">
      <c r="B113" s="295"/>
      <c r="C113" s="270" t="s">
        <v>55</v>
      </c>
      <c r="D113" s="270"/>
      <c r="E113" s="270"/>
      <c r="F113" s="293" t="s">
        <v>262</v>
      </c>
      <c r="G113" s="270"/>
      <c r="H113" s="270" t="s">
        <v>303</v>
      </c>
      <c r="I113" s="270" t="s">
        <v>264</v>
      </c>
      <c r="J113" s="270">
        <v>20</v>
      </c>
      <c r="K113" s="284"/>
    </row>
    <row r="114" s="1" customFormat="1" ht="15" customHeight="1">
      <c r="B114" s="295"/>
      <c r="C114" s="270" t="s">
        <v>304</v>
      </c>
      <c r="D114" s="270"/>
      <c r="E114" s="270"/>
      <c r="F114" s="293" t="s">
        <v>262</v>
      </c>
      <c r="G114" s="270"/>
      <c r="H114" s="270" t="s">
        <v>305</v>
      </c>
      <c r="I114" s="270" t="s">
        <v>264</v>
      </c>
      <c r="J114" s="270">
        <v>120</v>
      </c>
      <c r="K114" s="284"/>
    </row>
    <row r="115" s="1" customFormat="1" ht="15" customHeight="1">
      <c r="B115" s="295"/>
      <c r="C115" s="270" t="s">
        <v>40</v>
      </c>
      <c r="D115" s="270"/>
      <c r="E115" s="270"/>
      <c r="F115" s="293" t="s">
        <v>262</v>
      </c>
      <c r="G115" s="270"/>
      <c r="H115" s="270" t="s">
        <v>306</v>
      </c>
      <c r="I115" s="270" t="s">
        <v>297</v>
      </c>
      <c r="J115" s="270"/>
      <c r="K115" s="284"/>
    </row>
    <row r="116" s="1" customFormat="1" ht="15" customHeight="1">
      <c r="B116" s="295"/>
      <c r="C116" s="270" t="s">
        <v>50</v>
      </c>
      <c r="D116" s="270"/>
      <c r="E116" s="270"/>
      <c r="F116" s="293" t="s">
        <v>262</v>
      </c>
      <c r="G116" s="270"/>
      <c r="H116" s="270" t="s">
        <v>307</v>
      </c>
      <c r="I116" s="270" t="s">
        <v>297</v>
      </c>
      <c r="J116" s="270"/>
      <c r="K116" s="284"/>
    </row>
    <row r="117" s="1" customFormat="1" ht="15" customHeight="1">
      <c r="B117" s="295"/>
      <c r="C117" s="270" t="s">
        <v>59</v>
      </c>
      <c r="D117" s="270"/>
      <c r="E117" s="270"/>
      <c r="F117" s="293" t="s">
        <v>262</v>
      </c>
      <c r="G117" s="270"/>
      <c r="H117" s="270" t="s">
        <v>308</v>
      </c>
      <c r="I117" s="270" t="s">
        <v>309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310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256</v>
      </c>
      <c r="D123" s="285"/>
      <c r="E123" s="285"/>
      <c r="F123" s="285" t="s">
        <v>257</v>
      </c>
      <c r="G123" s="286"/>
      <c r="H123" s="285" t="s">
        <v>56</v>
      </c>
      <c r="I123" s="285" t="s">
        <v>59</v>
      </c>
      <c r="J123" s="285" t="s">
        <v>258</v>
      </c>
      <c r="K123" s="314"/>
    </row>
    <row r="124" s="1" customFormat="1" ht="17.25" customHeight="1">
      <c r="B124" s="313"/>
      <c r="C124" s="287" t="s">
        <v>259</v>
      </c>
      <c r="D124" s="287"/>
      <c r="E124" s="287"/>
      <c r="F124" s="288" t="s">
        <v>260</v>
      </c>
      <c r="G124" s="289"/>
      <c r="H124" s="287"/>
      <c r="I124" s="287"/>
      <c r="J124" s="287" t="s">
        <v>261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265</v>
      </c>
      <c r="D126" s="292"/>
      <c r="E126" s="292"/>
      <c r="F126" s="293" t="s">
        <v>262</v>
      </c>
      <c r="G126" s="270"/>
      <c r="H126" s="270" t="s">
        <v>302</v>
      </c>
      <c r="I126" s="270" t="s">
        <v>264</v>
      </c>
      <c r="J126" s="270">
        <v>120</v>
      </c>
      <c r="K126" s="318"/>
    </row>
    <row r="127" s="1" customFormat="1" ht="15" customHeight="1">
      <c r="B127" s="315"/>
      <c r="C127" s="270" t="s">
        <v>311</v>
      </c>
      <c r="D127" s="270"/>
      <c r="E127" s="270"/>
      <c r="F127" s="293" t="s">
        <v>262</v>
      </c>
      <c r="G127" s="270"/>
      <c r="H127" s="270" t="s">
        <v>312</v>
      </c>
      <c r="I127" s="270" t="s">
        <v>264</v>
      </c>
      <c r="J127" s="270" t="s">
        <v>313</v>
      </c>
      <c r="K127" s="318"/>
    </row>
    <row r="128" s="1" customFormat="1" ht="15" customHeight="1">
      <c r="B128" s="315"/>
      <c r="C128" s="270" t="s">
        <v>86</v>
      </c>
      <c r="D128" s="270"/>
      <c r="E128" s="270"/>
      <c r="F128" s="293" t="s">
        <v>262</v>
      </c>
      <c r="G128" s="270"/>
      <c r="H128" s="270" t="s">
        <v>314</v>
      </c>
      <c r="I128" s="270" t="s">
        <v>264</v>
      </c>
      <c r="J128" s="270" t="s">
        <v>313</v>
      </c>
      <c r="K128" s="318"/>
    </row>
    <row r="129" s="1" customFormat="1" ht="15" customHeight="1">
      <c r="B129" s="315"/>
      <c r="C129" s="270" t="s">
        <v>273</v>
      </c>
      <c r="D129" s="270"/>
      <c r="E129" s="270"/>
      <c r="F129" s="293" t="s">
        <v>268</v>
      </c>
      <c r="G129" s="270"/>
      <c r="H129" s="270" t="s">
        <v>274</v>
      </c>
      <c r="I129" s="270" t="s">
        <v>264</v>
      </c>
      <c r="J129" s="270">
        <v>15</v>
      </c>
      <c r="K129" s="318"/>
    </row>
    <row r="130" s="1" customFormat="1" ht="15" customHeight="1">
      <c r="B130" s="315"/>
      <c r="C130" s="296" t="s">
        <v>275</v>
      </c>
      <c r="D130" s="296"/>
      <c r="E130" s="296"/>
      <c r="F130" s="297" t="s">
        <v>268</v>
      </c>
      <c r="G130" s="296"/>
      <c r="H130" s="296" t="s">
        <v>276</v>
      </c>
      <c r="I130" s="296" t="s">
        <v>264</v>
      </c>
      <c r="J130" s="296">
        <v>15</v>
      </c>
      <c r="K130" s="318"/>
    </row>
    <row r="131" s="1" customFormat="1" ht="15" customHeight="1">
      <c r="B131" s="315"/>
      <c r="C131" s="296" t="s">
        <v>277</v>
      </c>
      <c r="D131" s="296"/>
      <c r="E131" s="296"/>
      <c r="F131" s="297" t="s">
        <v>268</v>
      </c>
      <c r="G131" s="296"/>
      <c r="H131" s="296" t="s">
        <v>278</v>
      </c>
      <c r="I131" s="296" t="s">
        <v>264</v>
      </c>
      <c r="J131" s="296">
        <v>20</v>
      </c>
      <c r="K131" s="318"/>
    </row>
    <row r="132" s="1" customFormat="1" ht="15" customHeight="1">
      <c r="B132" s="315"/>
      <c r="C132" s="296" t="s">
        <v>279</v>
      </c>
      <c r="D132" s="296"/>
      <c r="E132" s="296"/>
      <c r="F132" s="297" t="s">
        <v>268</v>
      </c>
      <c r="G132" s="296"/>
      <c r="H132" s="296" t="s">
        <v>280</v>
      </c>
      <c r="I132" s="296" t="s">
        <v>264</v>
      </c>
      <c r="J132" s="296">
        <v>20</v>
      </c>
      <c r="K132" s="318"/>
    </row>
    <row r="133" s="1" customFormat="1" ht="15" customHeight="1">
      <c r="B133" s="315"/>
      <c r="C133" s="270" t="s">
        <v>267</v>
      </c>
      <c r="D133" s="270"/>
      <c r="E133" s="270"/>
      <c r="F133" s="293" t="s">
        <v>268</v>
      </c>
      <c r="G133" s="270"/>
      <c r="H133" s="270" t="s">
        <v>302</v>
      </c>
      <c r="I133" s="270" t="s">
        <v>264</v>
      </c>
      <c r="J133" s="270">
        <v>50</v>
      </c>
      <c r="K133" s="318"/>
    </row>
    <row r="134" s="1" customFormat="1" ht="15" customHeight="1">
      <c r="B134" s="315"/>
      <c r="C134" s="270" t="s">
        <v>281</v>
      </c>
      <c r="D134" s="270"/>
      <c r="E134" s="270"/>
      <c r="F134" s="293" t="s">
        <v>268</v>
      </c>
      <c r="G134" s="270"/>
      <c r="H134" s="270" t="s">
        <v>302</v>
      </c>
      <c r="I134" s="270" t="s">
        <v>264</v>
      </c>
      <c r="J134" s="270">
        <v>50</v>
      </c>
      <c r="K134" s="318"/>
    </row>
    <row r="135" s="1" customFormat="1" ht="15" customHeight="1">
      <c r="B135" s="315"/>
      <c r="C135" s="270" t="s">
        <v>287</v>
      </c>
      <c r="D135" s="270"/>
      <c r="E135" s="270"/>
      <c r="F135" s="293" t="s">
        <v>268</v>
      </c>
      <c r="G135" s="270"/>
      <c r="H135" s="270" t="s">
        <v>302</v>
      </c>
      <c r="I135" s="270" t="s">
        <v>264</v>
      </c>
      <c r="J135" s="270">
        <v>50</v>
      </c>
      <c r="K135" s="318"/>
    </row>
    <row r="136" s="1" customFormat="1" ht="15" customHeight="1">
      <c r="B136" s="315"/>
      <c r="C136" s="270" t="s">
        <v>289</v>
      </c>
      <c r="D136" s="270"/>
      <c r="E136" s="270"/>
      <c r="F136" s="293" t="s">
        <v>268</v>
      </c>
      <c r="G136" s="270"/>
      <c r="H136" s="270" t="s">
        <v>302</v>
      </c>
      <c r="I136" s="270" t="s">
        <v>264</v>
      </c>
      <c r="J136" s="270">
        <v>50</v>
      </c>
      <c r="K136" s="318"/>
    </row>
    <row r="137" s="1" customFormat="1" ht="15" customHeight="1">
      <c r="B137" s="315"/>
      <c r="C137" s="270" t="s">
        <v>290</v>
      </c>
      <c r="D137" s="270"/>
      <c r="E137" s="270"/>
      <c r="F137" s="293" t="s">
        <v>268</v>
      </c>
      <c r="G137" s="270"/>
      <c r="H137" s="270" t="s">
        <v>315</v>
      </c>
      <c r="I137" s="270" t="s">
        <v>264</v>
      </c>
      <c r="J137" s="270">
        <v>255</v>
      </c>
      <c r="K137" s="318"/>
    </row>
    <row r="138" s="1" customFormat="1" ht="15" customHeight="1">
      <c r="B138" s="315"/>
      <c r="C138" s="270" t="s">
        <v>292</v>
      </c>
      <c r="D138" s="270"/>
      <c r="E138" s="270"/>
      <c r="F138" s="293" t="s">
        <v>262</v>
      </c>
      <c r="G138" s="270"/>
      <c r="H138" s="270" t="s">
        <v>316</v>
      </c>
      <c r="I138" s="270" t="s">
        <v>294</v>
      </c>
      <c r="J138" s="270"/>
      <c r="K138" s="318"/>
    </row>
    <row r="139" s="1" customFormat="1" ht="15" customHeight="1">
      <c r="B139" s="315"/>
      <c r="C139" s="270" t="s">
        <v>295</v>
      </c>
      <c r="D139" s="270"/>
      <c r="E139" s="270"/>
      <c r="F139" s="293" t="s">
        <v>262</v>
      </c>
      <c r="G139" s="270"/>
      <c r="H139" s="270" t="s">
        <v>317</v>
      </c>
      <c r="I139" s="270" t="s">
        <v>297</v>
      </c>
      <c r="J139" s="270"/>
      <c r="K139" s="318"/>
    </row>
    <row r="140" s="1" customFormat="1" ht="15" customHeight="1">
      <c r="B140" s="315"/>
      <c r="C140" s="270" t="s">
        <v>298</v>
      </c>
      <c r="D140" s="270"/>
      <c r="E140" s="270"/>
      <c r="F140" s="293" t="s">
        <v>262</v>
      </c>
      <c r="G140" s="270"/>
      <c r="H140" s="270" t="s">
        <v>298</v>
      </c>
      <c r="I140" s="270" t="s">
        <v>297</v>
      </c>
      <c r="J140" s="270"/>
      <c r="K140" s="318"/>
    </row>
    <row r="141" s="1" customFormat="1" ht="15" customHeight="1">
      <c r="B141" s="315"/>
      <c r="C141" s="270" t="s">
        <v>40</v>
      </c>
      <c r="D141" s="270"/>
      <c r="E141" s="270"/>
      <c r="F141" s="293" t="s">
        <v>262</v>
      </c>
      <c r="G141" s="270"/>
      <c r="H141" s="270" t="s">
        <v>318</v>
      </c>
      <c r="I141" s="270" t="s">
        <v>297</v>
      </c>
      <c r="J141" s="270"/>
      <c r="K141" s="318"/>
    </row>
    <row r="142" s="1" customFormat="1" ht="15" customHeight="1">
      <c r="B142" s="315"/>
      <c r="C142" s="270" t="s">
        <v>319</v>
      </c>
      <c r="D142" s="270"/>
      <c r="E142" s="270"/>
      <c r="F142" s="293" t="s">
        <v>262</v>
      </c>
      <c r="G142" s="270"/>
      <c r="H142" s="270" t="s">
        <v>320</v>
      </c>
      <c r="I142" s="270" t="s">
        <v>297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321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256</v>
      </c>
      <c r="D148" s="285"/>
      <c r="E148" s="285"/>
      <c r="F148" s="285" t="s">
        <v>257</v>
      </c>
      <c r="G148" s="286"/>
      <c r="H148" s="285" t="s">
        <v>56</v>
      </c>
      <c r="I148" s="285" t="s">
        <v>59</v>
      </c>
      <c r="J148" s="285" t="s">
        <v>258</v>
      </c>
      <c r="K148" s="284"/>
    </row>
    <row r="149" s="1" customFormat="1" ht="17.25" customHeight="1">
      <c r="B149" s="282"/>
      <c r="C149" s="287" t="s">
        <v>259</v>
      </c>
      <c r="D149" s="287"/>
      <c r="E149" s="287"/>
      <c r="F149" s="288" t="s">
        <v>260</v>
      </c>
      <c r="G149" s="289"/>
      <c r="H149" s="287"/>
      <c r="I149" s="287"/>
      <c r="J149" s="287" t="s">
        <v>261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265</v>
      </c>
      <c r="D151" s="270"/>
      <c r="E151" s="270"/>
      <c r="F151" s="323" t="s">
        <v>262</v>
      </c>
      <c r="G151" s="270"/>
      <c r="H151" s="322" t="s">
        <v>302</v>
      </c>
      <c r="I151" s="322" t="s">
        <v>264</v>
      </c>
      <c r="J151" s="322">
        <v>120</v>
      </c>
      <c r="K151" s="318"/>
    </row>
    <row r="152" s="1" customFormat="1" ht="15" customHeight="1">
      <c r="B152" s="295"/>
      <c r="C152" s="322" t="s">
        <v>311</v>
      </c>
      <c r="D152" s="270"/>
      <c r="E152" s="270"/>
      <c r="F152" s="323" t="s">
        <v>262</v>
      </c>
      <c r="G152" s="270"/>
      <c r="H152" s="322" t="s">
        <v>322</v>
      </c>
      <c r="I152" s="322" t="s">
        <v>264</v>
      </c>
      <c r="J152" s="322" t="s">
        <v>313</v>
      </c>
      <c r="K152" s="318"/>
    </row>
    <row r="153" s="1" customFormat="1" ht="15" customHeight="1">
      <c r="B153" s="295"/>
      <c r="C153" s="322" t="s">
        <v>86</v>
      </c>
      <c r="D153" s="270"/>
      <c r="E153" s="270"/>
      <c r="F153" s="323" t="s">
        <v>262</v>
      </c>
      <c r="G153" s="270"/>
      <c r="H153" s="322" t="s">
        <v>323</v>
      </c>
      <c r="I153" s="322" t="s">
        <v>264</v>
      </c>
      <c r="J153" s="322" t="s">
        <v>313</v>
      </c>
      <c r="K153" s="318"/>
    </row>
    <row r="154" s="1" customFormat="1" ht="15" customHeight="1">
      <c r="B154" s="295"/>
      <c r="C154" s="322" t="s">
        <v>267</v>
      </c>
      <c r="D154" s="270"/>
      <c r="E154" s="270"/>
      <c r="F154" s="323" t="s">
        <v>268</v>
      </c>
      <c r="G154" s="270"/>
      <c r="H154" s="322" t="s">
        <v>302</v>
      </c>
      <c r="I154" s="322" t="s">
        <v>264</v>
      </c>
      <c r="J154" s="322">
        <v>50</v>
      </c>
      <c r="K154" s="318"/>
    </row>
    <row r="155" s="1" customFormat="1" ht="15" customHeight="1">
      <c r="B155" s="295"/>
      <c r="C155" s="322" t="s">
        <v>270</v>
      </c>
      <c r="D155" s="270"/>
      <c r="E155" s="270"/>
      <c r="F155" s="323" t="s">
        <v>262</v>
      </c>
      <c r="G155" s="270"/>
      <c r="H155" s="322" t="s">
        <v>302</v>
      </c>
      <c r="I155" s="322" t="s">
        <v>272</v>
      </c>
      <c r="J155" s="322"/>
      <c r="K155" s="318"/>
    </row>
    <row r="156" s="1" customFormat="1" ht="15" customHeight="1">
      <c r="B156" s="295"/>
      <c r="C156" s="322" t="s">
        <v>281</v>
      </c>
      <c r="D156" s="270"/>
      <c r="E156" s="270"/>
      <c r="F156" s="323" t="s">
        <v>268</v>
      </c>
      <c r="G156" s="270"/>
      <c r="H156" s="322" t="s">
        <v>302</v>
      </c>
      <c r="I156" s="322" t="s">
        <v>264</v>
      </c>
      <c r="J156" s="322">
        <v>50</v>
      </c>
      <c r="K156" s="318"/>
    </row>
    <row r="157" s="1" customFormat="1" ht="15" customHeight="1">
      <c r="B157" s="295"/>
      <c r="C157" s="322" t="s">
        <v>289</v>
      </c>
      <c r="D157" s="270"/>
      <c r="E157" s="270"/>
      <c r="F157" s="323" t="s">
        <v>268</v>
      </c>
      <c r="G157" s="270"/>
      <c r="H157" s="322" t="s">
        <v>302</v>
      </c>
      <c r="I157" s="322" t="s">
        <v>264</v>
      </c>
      <c r="J157" s="322">
        <v>50</v>
      </c>
      <c r="K157" s="318"/>
    </row>
    <row r="158" s="1" customFormat="1" ht="15" customHeight="1">
      <c r="B158" s="295"/>
      <c r="C158" s="322" t="s">
        <v>287</v>
      </c>
      <c r="D158" s="270"/>
      <c r="E158" s="270"/>
      <c r="F158" s="323" t="s">
        <v>268</v>
      </c>
      <c r="G158" s="270"/>
      <c r="H158" s="322" t="s">
        <v>302</v>
      </c>
      <c r="I158" s="322" t="s">
        <v>264</v>
      </c>
      <c r="J158" s="322">
        <v>50</v>
      </c>
      <c r="K158" s="318"/>
    </row>
    <row r="159" s="1" customFormat="1" ht="15" customHeight="1">
      <c r="B159" s="295"/>
      <c r="C159" s="322" t="s">
        <v>97</v>
      </c>
      <c r="D159" s="270"/>
      <c r="E159" s="270"/>
      <c r="F159" s="323" t="s">
        <v>262</v>
      </c>
      <c r="G159" s="270"/>
      <c r="H159" s="322" t="s">
        <v>324</v>
      </c>
      <c r="I159" s="322" t="s">
        <v>264</v>
      </c>
      <c r="J159" s="322" t="s">
        <v>325</v>
      </c>
      <c r="K159" s="318"/>
    </row>
    <row r="160" s="1" customFormat="1" ht="15" customHeight="1">
      <c r="B160" s="295"/>
      <c r="C160" s="322" t="s">
        <v>326</v>
      </c>
      <c r="D160" s="270"/>
      <c r="E160" s="270"/>
      <c r="F160" s="323" t="s">
        <v>262</v>
      </c>
      <c r="G160" s="270"/>
      <c r="H160" s="322" t="s">
        <v>327</v>
      </c>
      <c r="I160" s="322" t="s">
        <v>297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328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256</v>
      </c>
      <c r="D166" s="285"/>
      <c r="E166" s="285"/>
      <c r="F166" s="285" t="s">
        <v>257</v>
      </c>
      <c r="G166" s="327"/>
      <c r="H166" s="328" t="s">
        <v>56</v>
      </c>
      <c r="I166" s="328" t="s">
        <v>59</v>
      </c>
      <c r="J166" s="285" t="s">
        <v>258</v>
      </c>
      <c r="K166" s="262"/>
    </row>
    <row r="167" s="1" customFormat="1" ht="17.25" customHeight="1">
      <c r="B167" s="263"/>
      <c r="C167" s="287" t="s">
        <v>259</v>
      </c>
      <c r="D167" s="287"/>
      <c r="E167" s="287"/>
      <c r="F167" s="288" t="s">
        <v>260</v>
      </c>
      <c r="G167" s="329"/>
      <c r="H167" s="330"/>
      <c r="I167" s="330"/>
      <c r="J167" s="287" t="s">
        <v>261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265</v>
      </c>
      <c r="D169" s="270"/>
      <c r="E169" s="270"/>
      <c r="F169" s="293" t="s">
        <v>262</v>
      </c>
      <c r="G169" s="270"/>
      <c r="H169" s="270" t="s">
        <v>302</v>
      </c>
      <c r="I169" s="270" t="s">
        <v>264</v>
      </c>
      <c r="J169" s="270">
        <v>120</v>
      </c>
      <c r="K169" s="318"/>
    </row>
    <row r="170" s="1" customFormat="1" ht="15" customHeight="1">
      <c r="B170" s="295"/>
      <c r="C170" s="270" t="s">
        <v>311</v>
      </c>
      <c r="D170" s="270"/>
      <c r="E170" s="270"/>
      <c r="F170" s="293" t="s">
        <v>262</v>
      </c>
      <c r="G170" s="270"/>
      <c r="H170" s="270" t="s">
        <v>312</v>
      </c>
      <c r="I170" s="270" t="s">
        <v>264</v>
      </c>
      <c r="J170" s="270" t="s">
        <v>313</v>
      </c>
      <c r="K170" s="318"/>
    </row>
    <row r="171" s="1" customFormat="1" ht="15" customHeight="1">
      <c r="B171" s="295"/>
      <c r="C171" s="270" t="s">
        <v>86</v>
      </c>
      <c r="D171" s="270"/>
      <c r="E171" s="270"/>
      <c r="F171" s="293" t="s">
        <v>262</v>
      </c>
      <c r="G171" s="270"/>
      <c r="H171" s="270" t="s">
        <v>329</v>
      </c>
      <c r="I171" s="270" t="s">
        <v>264</v>
      </c>
      <c r="J171" s="270" t="s">
        <v>313</v>
      </c>
      <c r="K171" s="318"/>
    </row>
    <row r="172" s="1" customFormat="1" ht="15" customHeight="1">
      <c r="B172" s="295"/>
      <c r="C172" s="270" t="s">
        <v>267</v>
      </c>
      <c r="D172" s="270"/>
      <c r="E172" s="270"/>
      <c r="F172" s="293" t="s">
        <v>268</v>
      </c>
      <c r="G172" s="270"/>
      <c r="H172" s="270" t="s">
        <v>329</v>
      </c>
      <c r="I172" s="270" t="s">
        <v>264</v>
      </c>
      <c r="J172" s="270">
        <v>50</v>
      </c>
      <c r="K172" s="318"/>
    </row>
    <row r="173" s="1" customFormat="1" ht="15" customHeight="1">
      <c r="B173" s="295"/>
      <c r="C173" s="270" t="s">
        <v>270</v>
      </c>
      <c r="D173" s="270"/>
      <c r="E173" s="270"/>
      <c r="F173" s="293" t="s">
        <v>262</v>
      </c>
      <c r="G173" s="270"/>
      <c r="H173" s="270" t="s">
        <v>329</v>
      </c>
      <c r="I173" s="270" t="s">
        <v>272</v>
      </c>
      <c r="J173" s="270"/>
      <c r="K173" s="318"/>
    </row>
    <row r="174" s="1" customFormat="1" ht="15" customHeight="1">
      <c r="B174" s="295"/>
      <c r="C174" s="270" t="s">
        <v>281</v>
      </c>
      <c r="D174" s="270"/>
      <c r="E174" s="270"/>
      <c r="F174" s="293" t="s">
        <v>268</v>
      </c>
      <c r="G174" s="270"/>
      <c r="H174" s="270" t="s">
        <v>329</v>
      </c>
      <c r="I174" s="270" t="s">
        <v>264</v>
      </c>
      <c r="J174" s="270">
        <v>50</v>
      </c>
      <c r="K174" s="318"/>
    </row>
    <row r="175" s="1" customFormat="1" ht="15" customHeight="1">
      <c r="B175" s="295"/>
      <c r="C175" s="270" t="s">
        <v>289</v>
      </c>
      <c r="D175" s="270"/>
      <c r="E175" s="270"/>
      <c r="F175" s="293" t="s">
        <v>268</v>
      </c>
      <c r="G175" s="270"/>
      <c r="H175" s="270" t="s">
        <v>329</v>
      </c>
      <c r="I175" s="270" t="s">
        <v>264</v>
      </c>
      <c r="J175" s="270">
        <v>50</v>
      </c>
      <c r="K175" s="318"/>
    </row>
    <row r="176" s="1" customFormat="1" ht="15" customHeight="1">
      <c r="B176" s="295"/>
      <c r="C176" s="270" t="s">
        <v>287</v>
      </c>
      <c r="D176" s="270"/>
      <c r="E176" s="270"/>
      <c r="F176" s="293" t="s">
        <v>268</v>
      </c>
      <c r="G176" s="270"/>
      <c r="H176" s="270" t="s">
        <v>329</v>
      </c>
      <c r="I176" s="270" t="s">
        <v>264</v>
      </c>
      <c r="J176" s="270">
        <v>50</v>
      </c>
      <c r="K176" s="318"/>
    </row>
    <row r="177" s="1" customFormat="1" ht="15" customHeight="1">
      <c r="B177" s="295"/>
      <c r="C177" s="270" t="s">
        <v>107</v>
      </c>
      <c r="D177" s="270"/>
      <c r="E177" s="270"/>
      <c r="F177" s="293" t="s">
        <v>262</v>
      </c>
      <c r="G177" s="270"/>
      <c r="H177" s="270" t="s">
        <v>330</v>
      </c>
      <c r="I177" s="270" t="s">
        <v>331</v>
      </c>
      <c r="J177" s="270"/>
      <c r="K177" s="318"/>
    </row>
    <row r="178" s="1" customFormat="1" ht="15" customHeight="1">
      <c r="B178" s="295"/>
      <c r="C178" s="270" t="s">
        <v>59</v>
      </c>
      <c r="D178" s="270"/>
      <c r="E178" s="270"/>
      <c r="F178" s="293" t="s">
        <v>262</v>
      </c>
      <c r="G178" s="270"/>
      <c r="H178" s="270" t="s">
        <v>332</v>
      </c>
      <c r="I178" s="270" t="s">
        <v>333</v>
      </c>
      <c r="J178" s="270">
        <v>1</v>
      </c>
      <c r="K178" s="318"/>
    </row>
    <row r="179" s="1" customFormat="1" ht="15" customHeight="1">
      <c r="B179" s="295"/>
      <c r="C179" s="270" t="s">
        <v>55</v>
      </c>
      <c r="D179" s="270"/>
      <c r="E179" s="270"/>
      <c r="F179" s="293" t="s">
        <v>262</v>
      </c>
      <c r="G179" s="270"/>
      <c r="H179" s="270" t="s">
        <v>334</v>
      </c>
      <c r="I179" s="270" t="s">
        <v>264</v>
      </c>
      <c r="J179" s="270">
        <v>20</v>
      </c>
      <c r="K179" s="318"/>
    </row>
    <row r="180" s="1" customFormat="1" ht="15" customHeight="1">
      <c r="B180" s="295"/>
      <c r="C180" s="270" t="s">
        <v>56</v>
      </c>
      <c r="D180" s="270"/>
      <c r="E180" s="270"/>
      <c r="F180" s="293" t="s">
        <v>262</v>
      </c>
      <c r="G180" s="270"/>
      <c r="H180" s="270" t="s">
        <v>335</v>
      </c>
      <c r="I180" s="270" t="s">
        <v>264</v>
      </c>
      <c r="J180" s="270">
        <v>255</v>
      </c>
      <c r="K180" s="318"/>
    </row>
    <row r="181" s="1" customFormat="1" ht="15" customHeight="1">
      <c r="B181" s="295"/>
      <c r="C181" s="270" t="s">
        <v>108</v>
      </c>
      <c r="D181" s="270"/>
      <c r="E181" s="270"/>
      <c r="F181" s="293" t="s">
        <v>262</v>
      </c>
      <c r="G181" s="270"/>
      <c r="H181" s="270" t="s">
        <v>226</v>
      </c>
      <c r="I181" s="270" t="s">
        <v>264</v>
      </c>
      <c r="J181" s="270">
        <v>10</v>
      </c>
      <c r="K181" s="318"/>
    </row>
    <row r="182" s="1" customFormat="1" ht="15" customHeight="1">
      <c r="B182" s="295"/>
      <c r="C182" s="270" t="s">
        <v>109</v>
      </c>
      <c r="D182" s="270"/>
      <c r="E182" s="270"/>
      <c r="F182" s="293" t="s">
        <v>262</v>
      </c>
      <c r="G182" s="270"/>
      <c r="H182" s="270" t="s">
        <v>336</v>
      </c>
      <c r="I182" s="270" t="s">
        <v>297</v>
      </c>
      <c r="J182" s="270"/>
      <c r="K182" s="318"/>
    </row>
    <row r="183" s="1" customFormat="1" ht="15" customHeight="1">
      <c r="B183" s="295"/>
      <c r="C183" s="270" t="s">
        <v>337</v>
      </c>
      <c r="D183" s="270"/>
      <c r="E183" s="270"/>
      <c r="F183" s="293" t="s">
        <v>262</v>
      </c>
      <c r="G183" s="270"/>
      <c r="H183" s="270" t="s">
        <v>338</v>
      </c>
      <c r="I183" s="270" t="s">
        <v>297</v>
      </c>
      <c r="J183" s="270"/>
      <c r="K183" s="318"/>
    </row>
    <row r="184" s="1" customFormat="1" ht="15" customHeight="1">
      <c r="B184" s="295"/>
      <c r="C184" s="270" t="s">
        <v>326</v>
      </c>
      <c r="D184" s="270"/>
      <c r="E184" s="270"/>
      <c r="F184" s="293" t="s">
        <v>262</v>
      </c>
      <c r="G184" s="270"/>
      <c r="H184" s="270" t="s">
        <v>339</v>
      </c>
      <c r="I184" s="270" t="s">
        <v>297</v>
      </c>
      <c r="J184" s="270"/>
      <c r="K184" s="318"/>
    </row>
    <row r="185" s="1" customFormat="1" ht="15" customHeight="1">
      <c r="B185" s="295"/>
      <c r="C185" s="270" t="s">
        <v>111</v>
      </c>
      <c r="D185" s="270"/>
      <c r="E185" s="270"/>
      <c r="F185" s="293" t="s">
        <v>268</v>
      </c>
      <c r="G185" s="270"/>
      <c r="H185" s="270" t="s">
        <v>340</v>
      </c>
      <c r="I185" s="270" t="s">
        <v>264</v>
      </c>
      <c r="J185" s="270">
        <v>50</v>
      </c>
      <c r="K185" s="318"/>
    </row>
    <row r="186" s="1" customFormat="1" ht="15" customHeight="1">
      <c r="B186" s="295"/>
      <c r="C186" s="270" t="s">
        <v>341</v>
      </c>
      <c r="D186" s="270"/>
      <c r="E186" s="270"/>
      <c r="F186" s="293" t="s">
        <v>268</v>
      </c>
      <c r="G186" s="270"/>
      <c r="H186" s="270" t="s">
        <v>342</v>
      </c>
      <c r="I186" s="270" t="s">
        <v>343</v>
      </c>
      <c r="J186" s="270"/>
      <c r="K186" s="318"/>
    </row>
    <row r="187" s="1" customFormat="1" ht="15" customHeight="1">
      <c r="B187" s="295"/>
      <c r="C187" s="270" t="s">
        <v>344</v>
      </c>
      <c r="D187" s="270"/>
      <c r="E187" s="270"/>
      <c r="F187" s="293" t="s">
        <v>268</v>
      </c>
      <c r="G187" s="270"/>
      <c r="H187" s="270" t="s">
        <v>345</v>
      </c>
      <c r="I187" s="270" t="s">
        <v>343</v>
      </c>
      <c r="J187" s="270"/>
      <c r="K187" s="318"/>
    </row>
    <row r="188" s="1" customFormat="1" ht="15" customHeight="1">
      <c r="B188" s="295"/>
      <c r="C188" s="270" t="s">
        <v>346</v>
      </c>
      <c r="D188" s="270"/>
      <c r="E188" s="270"/>
      <c r="F188" s="293" t="s">
        <v>268</v>
      </c>
      <c r="G188" s="270"/>
      <c r="H188" s="270" t="s">
        <v>347</v>
      </c>
      <c r="I188" s="270" t="s">
        <v>343</v>
      </c>
      <c r="J188" s="270"/>
      <c r="K188" s="318"/>
    </row>
    <row r="189" s="1" customFormat="1" ht="15" customHeight="1">
      <c r="B189" s="295"/>
      <c r="C189" s="331" t="s">
        <v>348</v>
      </c>
      <c r="D189" s="270"/>
      <c r="E189" s="270"/>
      <c r="F189" s="293" t="s">
        <v>268</v>
      </c>
      <c r="G189" s="270"/>
      <c r="H189" s="270" t="s">
        <v>349</v>
      </c>
      <c r="I189" s="270" t="s">
        <v>350</v>
      </c>
      <c r="J189" s="332" t="s">
        <v>351</v>
      </c>
      <c r="K189" s="318"/>
    </row>
    <row r="190" s="15" customFormat="1" ht="15" customHeight="1">
      <c r="B190" s="333"/>
      <c r="C190" s="334" t="s">
        <v>352</v>
      </c>
      <c r="D190" s="335"/>
      <c r="E190" s="335"/>
      <c r="F190" s="336" t="s">
        <v>268</v>
      </c>
      <c r="G190" s="335"/>
      <c r="H190" s="335" t="s">
        <v>353</v>
      </c>
      <c r="I190" s="335" t="s">
        <v>350</v>
      </c>
      <c r="J190" s="337" t="s">
        <v>351</v>
      </c>
      <c r="K190" s="338"/>
    </row>
    <row r="191" s="1" customFormat="1" ht="15" customHeight="1">
      <c r="B191" s="295"/>
      <c r="C191" s="331" t="s">
        <v>44</v>
      </c>
      <c r="D191" s="270"/>
      <c r="E191" s="270"/>
      <c r="F191" s="293" t="s">
        <v>262</v>
      </c>
      <c r="G191" s="270"/>
      <c r="H191" s="267" t="s">
        <v>354</v>
      </c>
      <c r="I191" s="270" t="s">
        <v>355</v>
      </c>
      <c r="J191" s="270"/>
      <c r="K191" s="318"/>
    </row>
    <row r="192" s="1" customFormat="1" ht="15" customHeight="1">
      <c r="B192" s="295"/>
      <c r="C192" s="331" t="s">
        <v>356</v>
      </c>
      <c r="D192" s="270"/>
      <c r="E192" s="270"/>
      <c r="F192" s="293" t="s">
        <v>262</v>
      </c>
      <c r="G192" s="270"/>
      <c r="H192" s="270" t="s">
        <v>357</v>
      </c>
      <c r="I192" s="270" t="s">
        <v>297</v>
      </c>
      <c r="J192" s="270"/>
      <c r="K192" s="318"/>
    </row>
    <row r="193" s="1" customFormat="1" ht="15" customHeight="1">
      <c r="B193" s="295"/>
      <c r="C193" s="331" t="s">
        <v>358</v>
      </c>
      <c r="D193" s="270"/>
      <c r="E193" s="270"/>
      <c r="F193" s="293" t="s">
        <v>262</v>
      </c>
      <c r="G193" s="270"/>
      <c r="H193" s="270" t="s">
        <v>359</v>
      </c>
      <c r="I193" s="270" t="s">
        <v>297</v>
      </c>
      <c r="J193" s="270"/>
      <c r="K193" s="318"/>
    </row>
    <row r="194" s="1" customFormat="1" ht="15" customHeight="1">
      <c r="B194" s="295"/>
      <c r="C194" s="331" t="s">
        <v>360</v>
      </c>
      <c r="D194" s="270"/>
      <c r="E194" s="270"/>
      <c r="F194" s="293" t="s">
        <v>268</v>
      </c>
      <c r="G194" s="270"/>
      <c r="H194" s="270" t="s">
        <v>361</v>
      </c>
      <c r="I194" s="270" t="s">
        <v>297</v>
      </c>
      <c r="J194" s="270"/>
      <c r="K194" s="318"/>
    </row>
    <row r="195" s="1" customFormat="1" ht="15" customHeight="1">
      <c r="B195" s="324"/>
      <c r="C195" s="339"/>
      <c r="D195" s="304"/>
      <c r="E195" s="304"/>
      <c r="F195" s="304"/>
      <c r="G195" s="304"/>
      <c r="H195" s="304"/>
      <c r="I195" s="304"/>
      <c r="J195" s="304"/>
      <c r="K195" s="325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306"/>
      <c r="C197" s="316"/>
      <c r="D197" s="316"/>
      <c r="E197" s="316"/>
      <c r="F197" s="326"/>
      <c r="G197" s="316"/>
      <c r="H197" s="316"/>
      <c r="I197" s="316"/>
      <c r="J197" s="316"/>
      <c r="K197" s="306"/>
    </row>
    <row r="198" s="1" customFormat="1" ht="18.75" customHeight="1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</row>
    <row r="199" s="1" customFormat="1" ht="13.5">
      <c r="B199" s="257"/>
      <c r="C199" s="258"/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1">
      <c r="B200" s="260"/>
      <c r="C200" s="261" t="s">
        <v>362</v>
      </c>
      <c r="D200" s="261"/>
      <c r="E200" s="261"/>
      <c r="F200" s="261"/>
      <c r="G200" s="261"/>
      <c r="H200" s="261"/>
      <c r="I200" s="261"/>
      <c r="J200" s="261"/>
      <c r="K200" s="262"/>
    </row>
    <row r="201" s="1" customFormat="1" ht="25.5" customHeight="1">
      <c r="B201" s="260"/>
      <c r="C201" s="340" t="s">
        <v>363</v>
      </c>
      <c r="D201" s="340"/>
      <c r="E201" s="340"/>
      <c r="F201" s="340" t="s">
        <v>364</v>
      </c>
      <c r="G201" s="341"/>
      <c r="H201" s="340" t="s">
        <v>365</v>
      </c>
      <c r="I201" s="340"/>
      <c r="J201" s="340"/>
      <c r="K201" s="262"/>
    </row>
    <row r="202" s="1" customFormat="1" ht="5.25" customHeight="1">
      <c r="B202" s="295"/>
      <c r="C202" s="290"/>
      <c r="D202" s="290"/>
      <c r="E202" s="290"/>
      <c r="F202" s="290"/>
      <c r="G202" s="316"/>
      <c r="H202" s="290"/>
      <c r="I202" s="290"/>
      <c r="J202" s="290"/>
      <c r="K202" s="318"/>
    </row>
    <row r="203" s="1" customFormat="1" ht="15" customHeight="1">
      <c r="B203" s="295"/>
      <c r="C203" s="270" t="s">
        <v>355</v>
      </c>
      <c r="D203" s="270"/>
      <c r="E203" s="270"/>
      <c r="F203" s="293" t="s">
        <v>45</v>
      </c>
      <c r="G203" s="270"/>
      <c r="H203" s="270" t="s">
        <v>366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46</v>
      </c>
      <c r="G204" s="270"/>
      <c r="H204" s="270" t="s">
        <v>367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49</v>
      </c>
      <c r="G205" s="270"/>
      <c r="H205" s="270" t="s">
        <v>368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47</v>
      </c>
      <c r="G206" s="270"/>
      <c r="H206" s="270" t="s">
        <v>369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 t="s">
        <v>48</v>
      </c>
      <c r="G207" s="270"/>
      <c r="H207" s="270" t="s">
        <v>370</v>
      </c>
      <c r="I207" s="270"/>
      <c r="J207" s="270"/>
      <c r="K207" s="318"/>
    </row>
    <row r="208" s="1" customFormat="1" ht="15" customHeight="1">
      <c r="B208" s="295"/>
      <c r="C208" s="270"/>
      <c r="D208" s="270"/>
      <c r="E208" s="270"/>
      <c r="F208" s="293"/>
      <c r="G208" s="270"/>
      <c r="H208" s="270"/>
      <c r="I208" s="270"/>
      <c r="J208" s="270"/>
      <c r="K208" s="318"/>
    </row>
    <row r="209" s="1" customFormat="1" ht="15" customHeight="1">
      <c r="B209" s="295"/>
      <c r="C209" s="270" t="s">
        <v>309</v>
      </c>
      <c r="D209" s="270"/>
      <c r="E209" s="270"/>
      <c r="F209" s="293" t="s">
        <v>79</v>
      </c>
      <c r="G209" s="270"/>
      <c r="H209" s="270" t="s">
        <v>371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206</v>
      </c>
      <c r="G210" s="270"/>
      <c r="H210" s="270" t="s">
        <v>207</v>
      </c>
      <c r="I210" s="270"/>
      <c r="J210" s="270"/>
      <c r="K210" s="318"/>
    </row>
    <row r="211" s="1" customFormat="1" ht="15" customHeight="1">
      <c r="B211" s="295"/>
      <c r="C211" s="270"/>
      <c r="D211" s="270"/>
      <c r="E211" s="270"/>
      <c r="F211" s="293" t="s">
        <v>204</v>
      </c>
      <c r="G211" s="270"/>
      <c r="H211" s="270" t="s">
        <v>372</v>
      </c>
      <c r="I211" s="270"/>
      <c r="J211" s="270"/>
      <c r="K211" s="318"/>
    </row>
    <row r="212" s="1" customFormat="1" ht="15" customHeight="1">
      <c r="B212" s="342"/>
      <c r="C212" s="270"/>
      <c r="D212" s="270"/>
      <c r="E212" s="270"/>
      <c r="F212" s="293" t="s">
        <v>208</v>
      </c>
      <c r="G212" s="331"/>
      <c r="H212" s="322" t="s">
        <v>89</v>
      </c>
      <c r="I212" s="322"/>
      <c r="J212" s="322"/>
      <c r="K212" s="343"/>
    </row>
    <row r="213" s="1" customFormat="1" ht="15" customHeight="1">
      <c r="B213" s="342"/>
      <c r="C213" s="270"/>
      <c r="D213" s="270"/>
      <c r="E213" s="270"/>
      <c r="F213" s="293" t="s">
        <v>209</v>
      </c>
      <c r="G213" s="331"/>
      <c r="H213" s="322" t="s">
        <v>373</v>
      </c>
      <c r="I213" s="322"/>
      <c r="J213" s="322"/>
      <c r="K213" s="343"/>
    </row>
    <row r="214" s="1" customFormat="1" ht="15" customHeight="1">
      <c r="B214" s="342"/>
      <c r="C214" s="270"/>
      <c r="D214" s="270"/>
      <c r="E214" s="270"/>
      <c r="F214" s="293"/>
      <c r="G214" s="331"/>
      <c r="H214" s="322"/>
      <c r="I214" s="322"/>
      <c r="J214" s="322"/>
      <c r="K214" s="343"/>
    </row>
    <row r="215" s="1" customFormat="1" ht="15" customHeight="1">
      <c r="B215" s="342"/>
      <c r="C215" s="270" t="s">
        <v>333</v>
      </c>
      <c r="D215" s="270"/>
      <c r="E215" s="270"/>
      <c r="F215" s="293">
        <v>1</v>
      </c>
      <c r="G215" s="331"/>
      <c r="H215" s="322" t="s">
        <v>374</v>
      </c>
      <c r="I215" s="322"/>
      <c r="J215" s="322"/>
      <c r="K215" s="343"/>
    </row>
    <row r="216" s="1" customFormat="1" ht="15" customHeight="1">
      <c r="B216" s="342"/>
      <c r="C216" s="270"/>
      <c r="D216" s="270"/>
      <c r="E216" s="270"/>
      <c r="F216" s="293">
        <v>2</v>
      </c>
      <c r="G216" s="331"/>
      <c r="H216" s="322" t="s">
        <v>375</v>
      </c>
      <c r="I216" s="322"/>
      <c r="J216" s="322"/>
      <c r="K216" s="343"/>
    </row>
    <row r="217" s="1" customFormat="1" ht="15" customHeight="1">
      <c r="B217" s="342"/>
      <c r="C217" s="270"/>
      <c r="D217" s="270"/>
      <c r="E217" s="270"/>
      <c r="F217" s="293">
        <v>3</v>
      </c>
      <c r="G217" s="331"/>
      <c r="H217" s="322" t="s">
        <v>376</v>
      </c>
      <c r="I217" s="322"/>
      <c r="J217" s="322"/>
      <c r="K217" s="343"/>
    </row>
    <row r="218" s="1" customFormat="1" ht="15" customHeight="1">
      <c r="B218" s="342"/>
      <c r="C218" s="270"/>
      <c r="D218" s="270"/>
      <c r="E218" s="270"/>
      <c r="F218" s="293">
        <v>4</v>
      </c>
      <c r="G218" s="331"/>
      <c r="H218" s="322" t="s">
        <v>377</v>
      </c>
      <c r="I218" s="322"/>
      <c r="J218" s="322"/>
      <c r="K218" s="343"/>
    </row>
    <row r="219" s="1" customFormat="1" ht="12.75" customHeight="1">
      <c r="B219" s="344"/>
      <c r="C219" s="345"/>
      <c r="D219" s="345"/>
      <c r="E219" s="345"/>
      <c r="F219" s="345"/>
      <c r="G219" s="345"/>
      <c r="H219" s="345"/>
      <c r="I219" s="345"/>
      <c r="J219" s="345"/>
      <c r="K219" s="34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2025-04-14T10:13:15Z</dcterms:created>
  <dcterms:modified xsi:type="dcterms:W3CDTF">2025-04-14T10:13:19Z</dcterms:modified>
</cp:coreProperties>
</file>