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iroslav Šíma\Downloads\aktual\"/>
    </mc:Choice>
  </mc:AlternateContent>
  <bookViews>
    <workbookView xWindow="0" yWindow="0" windowWidth="0" windowHeight="0"/>
  </bookViews>
  <sheets>
    <sheet name="Rekapitulace stavby" sheetId="1" r:id="rId1"/>
    <sheet name="01 - Bourací práce" sheetId="2" r:id="rId2"/>
    <sheet name="02 - Stavební práce" sheetId="3" r:id="rId3"/>
    <sheet name="03 - Svítidla, silno a sl..." sheetId="4" r:id="rId4"/>
    <sheet name="04 - Zdravotně technické ..." sheetId="5" r:id="rId5"/>
    <sheet name="05 - Lékařská technologie..." sheetId="6" r:id="rId6"/>
    <sheet name="06 - Vedlejší rozpočtové ..." sheetId="7" r:id="rId7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'01 - Bourací práce'!$C$126:$K$329</definedName>
    <definedName name="_xlnm.Print_Area" localSheetId="1">'01 - Bourací práce'!$C$4:$J$76,'01 - Bourací práce'!$C$82:$J$108,'01 - Bourací práce'!$C$114:$K$329</definedName>
    <definedName name="_xlnm.Print_Titles" localSheetId="1">'01 - Bourací práce'!$126:$126</definedName>
    <definedName name="_xlnm._FilterDatabase" localSheetId="2" hidden="1">'02 - Stavební práce'!$C$132:$K$529</definedName>
    <definedName name="_xlnm.Print_Area" localSheetId="2">'02 - Stavební práce'!$C$4:$J$76,'02 - Stavební práce'!$C$82:$J$114,'02 - Stavební práce'!$C$120:$K$529</definedName>
    <definedName name="_xlnm.Print_Titles" localSheetId="2">'02 - Stavební práce'!$132:$132</definedName>
    <definedName name="_xlnm._FilterDatabase" localSheetId="3" hidden="1">'03 - Svítidla, silno a sl...'!$C$126:$K$237</definedName>
    <definedName name="_xlnm.Print_Area" localSheetId="3">'03 - Svítidla, silno a sl...'!$C$4:$J$76,'03 - Svítidla, silno a sl...'!$C$82:$J$108,'03 - Svítidla, silno a sl...'!$C$114:$K$237</definedName>
    <definedName name="_xlnm.Print_Titles" localSheetId="3">'03 - Svítidla, silno a sl...'!$126:$126</definedName>
    <definedName name="_xlnm._FilterDatabase" localSheetId="4" hidden="1">'04 - Zdravotně technické ...'!$C$120:$K$235</definedName>
    <definedName name="_xlnm.Print_Area" localSheetId="4">'04 - Zdravotně technické ...'!$C$4:$J$76,'04 - Zdravotně technické ...'!$C$82:$J$102,'04 - Zdravotně technické ...'!$C$108:$K$235</definedName>
    <definedName name="_xlnm.Print_Titles" localSheetId="4">'04 - Zdravotně technické ...'!$120:$120</definedName>
    <definedName name="_xlnm._FilterDatabase" localSheetId="5" hidden="1">'05 - Lékařská technologie...'!$C$115:$K$126</definedName>
    <definedName name="_xlnm.Print_Area" localSheetId="5">'05 - Lékařská technologie...'!$C$4:$J$76,'05 - Lékařská technologie...'!$C$82:$J$97,'05 - Lékařská technologie...'!$C$103:$K$126</definedName>
    <definedName name="_xlnm.Print_Titles" localSheetId="5">'05 - Lékařská technologie...'!$115:$115</definedName>
    <definedName name="_xlnm._FilterDatabase" localSheetId="6" hidden="1">'06 - Vedlejší rozpočtové ...'!$C$119:$K$133</definedName>
    <definedName name="_xlnm.Print_Area" localSheetId="6">'06 - Vedlejší rozpočtové ...'!$C$4:$J$76,'06 - Vedlejší rozpočtové ...'!$C$82:$J$101,'06 - Vedlejší rozpočtové ...'!$C$107:$K$133</definedName>
    <definedName name="_xlnm.Print_Titles" localSheetId="6">'06 - Vedlejší rozpočtové ...'!$119:$119</definedName>
  </definedNames>
  <calcPr/>
</workbook>
</file>

<file path=xl/calcChain.xml><?xml version="1.0" encoding="utf-8"?>
<calcChain xmlns="http://schemas.openxmlformats.org/spreadsheetml/2006/main">
  <c i="7" l="1" r="J37"/>
  <c r="J36"/>
  <c i="1" r="AY100"/>
  <c i="7" r="J35"/>
  <c i="1" r="AX100"/>
  <c i="7" r="BI131"/>
  <c r="BH131"/>
  <c r="BG131"/>
  <c r="BF131"/>
  <c r="T131"/>
  <c r="T130"/>
  <c r="R131"/>
  <c r="R130"/>
  <c r="P131"/>
  <c r="P130"/>
  <c r="BI127"/>
  <c r="BH127"/>
  <c r="BG127"/>
  <c r="BF127"/>
  <c r="T127"/>
  <c r="T126"/>
  <c r="R127"/>
  <c r="R126"/>
  <c r="P127"/>
  <c r="P126"/>
  <c r="BI123"/>
  <c r="BH123"/>
  <c r="BG123"/>
  <c r="BF123"/>
  <c r="T123"/>
  <c r="T122"/>
  <c r="T121"/>
  <c r="T120"/>
  <c r="R123"/>
  <c r="R122"/>
  <c r="P123"/>
  <c r="P122"/>
  <c r="J117"/>
  <c r="J116"/>
  <c r="F116"/>
  <c r="F114"/>
  <c r="E112"/>
  <c r="J92"/>
  <c r="J91"/>
  <c r="F91"/>
  <c r="F89"/>
  <c r="E87"/>
  <c r="J18"/>
  <c r="E18"/>
  <c r="F117"/>
  <c r="J17"/>
  <c r="J12"/>
  <c r="J89"/>
  <c r="E7"/>
  <c r="E85"/>
  <c i="6" r="J37"/>
  <c r="J36"/>
  <c i="1" r="AY99"/>
  <c i="6" r="J35"/>
  <c i="1" r="AX99"/>
  <c i="6" r="BI123"/>
  <c r="BH123"/>
  <c r="BG123"/>
  <c r="BF123"/>
  <c r="T123"/>
  <c r="R123"/>
  <c r="P123"/>
  <c r="BI119"/>
  <c r="BH119"/>
  <c r="BG119"/>
  <c r="BF119"/>
  <c r="T119"/>
  <c r="R119"/>
  <c r="P119"/>
  <c r="BI117"/>
  <c r="BH117"/>
  <c r="BG117"/>
  <c r="BF117"/>
  <c r="T117"/>
  <c r="R117"/>
  <c r="P117"/>
  <c r="J113"/>
  <c r="J112"/>
  <c r="F112"/>
  <c r="F110"/>
  <c r="E108"/>
  <c r="J92"/>
  <c r="J91"/>
  <c r="F91"/>
  <c r="F89"/>
  <c r="E87"/>
  <c r="J18"/>
  <c r="E18"/>
  <c r="F92"/>
  <c r="J17"/>
  <c r="J12"/>
  <c r="J89"/>
  <c r="E7"/>
  <c r="E106"/>
  <c i="5" r="J37"/>
  <c r="J36"/>
  <c i="1" r="AY98"/>
  <c i="5" r="J35"/>
  <c i="1" r="AX98"/>
  <c i="5"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1"/>
  <c r="BH191"/>
  <c r="BG191"/>
  <c r="BF191"/>
  <c r="T191"/>
  <c r="R191"/>
  <c r="P191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2"/>
  <c r="BH172"/>
  <c r="BG172"/>
  <c r="BF172"/>
  <c r="T172"/>
  <c r="R172"/>
  <c r="P172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89"/>
  <c r="E7"/>
  <c r="E85"/>
  <c i="4" r="J232"/>
  <c r="J37"/>
  <c r="J36"/>
  <c i="1" r="AY97"/>
  <c i="4" r="J35"/>
  <c i="1" r="AX97"/>
  <c i="4" r="BI235"/>
  <c r="BH235"/>
  <c r="BG235"/>
  <c r="BF235"/>
  <c r="T235"/>
  <c r="T234"/>
  <c r="T233"/>
  <c r="R235"/>
  <c r="R234"/>
  <c r="R233"/>
  <c r="P235"/>
  <c r="P234"/>
  <c r="P233"/>
  <c r="J105"/>
  <c r="BI230"/>
  <c r="BH230"/>
  <c r="BG230"/>
  <c r="BF230"/>
  <c r="T230"/>
  <c r="R230"/>
  <c r="P230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R213"/>
  <c r="P213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49"/>
  <c r="BH149"/>
  <c r="BG149"/>
  <c r="BF149"/>
  <c r="T149"/>
  <c r="R149"/>
  <c r="P149"/>
  <c r="BI146"/>
  <c r="BH146"/>
  <c r="BG146"/>
  <c r="BF146"/>
  <c r="T146"/>
  <c r="R146"/>
  <c r="P146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92"/>
  <c r="J17"/>
  <c r="J12"/>
  <c r="J121"/>
  <c r="E7"/>
  <c r="E85"/>
  <c i="3" r="J37"/>
  <c r="J36"/>
  <c i="1" r="AY96"/>
  <c i="3" r="J35"/>
  <c i="1" r="AX96"/>
  <c i="3" r="BI527"/>
  <c r="BH527"/>
  <c r="BG527"/>
  <c r="BF527"/>
  <c r="T527"/>
  <c r="R527"/>
  <c r="P527"/>
  <c r="BI524"/>
  <c r="BH524"/>
  <c r="BG524"/>
  <c r="BF524"/>
  <c r="T524"/>
  <c r="R524"/>
  <c r="P524"/>
  <c r="BI512"/>
  <c r="BH512"/>
  <c r="BG512"/>
  <c r="BF512"/>
  <c r="T512"/>
  <c r="R512"/>
  <c r="P512"/>
  <c r="BI509"/>
  <c r="BH509"/>
  <c r="BG509"/>
  <c r="BF509"/>
  <c r="T509"/>
  <c r="R509"/>
  <c r="P509"/>
  <c r="BI503"/>
  <c r="BH503"/>
  <c r="BG503"/>
  <c r="BF503"/>
  <c r="T503"/>
  <c r="R503"/>
  <c r="P503"/>
  <c r="BI496"/>
  <c r="BH496"/>
  <c r="BG496"/>
  <c r="BF496"/>
  <c r="T496"/>
  <c r="R496"/>
  <c r="P496"/>
  <c r="BI493"/>
  <c r="BH493"/>
  <c r="BG493"/>
  <c r="BF493"/>
  <c r="T493"/>
  <c r="R493"/>
  <c r="P493"/>
  <c r="BI490"/>
  <c r="BH490"/>
  <c r="BG490"/>
  <c r="BF490"/>
  <c r="T490"/>
  <c r="R490"/>
  <c r="P490"/>
  <c r="BI487"/>
  <c r="BH487"/>
  <c r="BG487"/>
  <c r="BF487"/>
  <c r="T487"/>
  <c r="R487"/>
  <c r="P487"/>
  <c r="BI481"/>
  <c r="BH481"/>
  <c r="BG481"/>
  <c r="BF481"/>
  <c r="T481"/>
  <c r="R481"/>
  <c r="P481"/>
  <c r="BI477"/>
  <c r="BH477"/>
  <c r="BG477"/>
  <c r="BF477"/>
  <c r="T477"/>
  <c r="R477"/>
  <c r="P477"/>
  <c r="BI473"/>
  <c r="BH473"/>
  <c r="BG473"/>
  <c r="BF473"/>
  <c r="T473"/>
  <c r="R473"/>
  <c r="P473"/>
  <c r="BI470"/>
  <c r="BH470"/>
  <c r="BG470"/>
  <c r="BF470"/>
  <c r="T470"/>
  <c r="R470"/>
  <c r="P470"/>
  <c r="BI467"/>
  <c r="BH467"/>
  <c r="BG467"/>
  <c r="BF467"/>
  <c r="T467"/>
  <c r="R467"/>
  <c r="P467"/>
  <c r="BI461"/>
  <c r="BH461"/>
  <c r="BG461"/>
  <c r="BF461"/>
  <c r="T461"/>
  <c r="R461"/>
  <c r="P461"/>
  <c r="BI458"/>
  <c r="BH458"/>
  <c r="BG458"/>
  <c r="BF458"/>
  <c r="T458"/>
  <c r="R458"/>
  <c r="P458"/>
  <c r="BI453"/>
  <c r="BH453"/>
  <c r="BG453"/>
  <c r="BF453"/>
  <c r="T453"/>
  <c r="R453"/>
  <c r="P453"/>
  <c r="BI450"/>
  <c r="BH450"/>
  <c r="BG450"/>
  <c r="BF450"/>
  <c r="T450"/>
  <c r="R450"/>
  <c r="P450"/>
  <c r="BI444"/>
  <c r="BH444"/>
  <c r="BG444"/>
  <c r="BF444"/>
  <c r="T444"/>
  <c r="R444"/>
  <c r="P444"/>
  <c r="BI440"/>
  <c r="BH440"/>
  <c r="BG440"/>
  <c r="BF440"/>
  <c r="T440"/>
  <c r="R440"/>
  <c r="P440"/>
  <c r="BI438"/>
  <c r="BH438"/>
  <c r="BG438"/>
  <c r="BF438"/>
  <c r="T438"/>
  <c r="R438"/>
  <c r="P438"/>
  <c r="BI436"/>
  <c r="BH436"/>
  <c r="BG436"/>
  <c r="BF436"/>
  <c r="T436"/>
  <c r="R436"/>
  <c r="P436"/>
  <c r="BI433"/>
  <c r="BH433"/>
  <c r="BG433"/>
  <c r="BF433"/>
  <c r="T433"/>
  <c r="R433"/>
  <c r="P433"/>
  <c r="BI430"/>
  <c r="BH430"/>
  <c r="BG430"/>
  <c r="BF430"/>
  <c r="T430"/>
  <c r="R430"/>
  <c r="P430"/>
  <c r="BI425"/>
  <c r="BH425"/>
  <c r="BG425"/>
  <c r="BF425"/>
  <c r="T425"/>
  <c r="R425"/>
  <c r="P425"/>
  <c r="BI419"/>
  <c r="BH419"/>
  <c r="BG419"/>
  <c r="BF419"/>
  <c r="T419"/>
  <c r="R419"/>
  <c r="P419"/>
  <c r="BI416"/>
  <c r="BH416"/>
  <c r="BG416"/>
  <c r="BF416"/>
  <c r="T416"/>
  <c r="R416"/>
  <c r="P416"/>
  <c r="BI413"/>
  <c r="BH413"/>
  <c r="BG413"/>
  <c r="BF413"/>
  <c r="T413"/>
  <c r="R413"/>
  <c r="P413"/>
  <c r="BI408"/>
  <c r="BH408"/>
  <c r="BG408"/>
  <c r="BF408"/>
  <c r="T408"/>
  <c r="R408"/>
  <c r="P408"/>
  <c r="BI404"/>
  <c r="BH404"/>
  <c r="BG404"/>
  <c r="BF404"/>
  <c r="T404"/>
  <c r="R404"/>
  <c r="P404"/>
  <c r="BI401"/>
  <c r="BH401"/>
  <c r="BG401"/>
  <c r="BF401"/>
  <c r="T401"/>
  <c r="R401"/>
  <c r="P401"/>
  <c r="BI396"/>
  <c r="BH396"/>
  <c r="BG396"/>
  <c r="BF396"/>
  <c r="T396"/>
  <c r="R396"/>
  <c r="P396"/>
  <c r="BI393"/>
  <c r="BH393"/>
  <c r="BG393"/>
  <c r="BF393"/>
  <c r="T393"/>
  <c r="R393"/>
  <c r="P393"/>
  <c r="BI388"/>
  <c r="BH388"/>
  <c r="BG388"/>
  <c r="BF388"/>
  <c r="T388"/>
  <c r="R388"/>
  <c r="P388"/>
  <c r="BI381"/>
  <c r="BH381"/>
  <c r="BG381"/>
  <c r="BF381"/>
  <c r="T381"/>
  <c r="R381"/>
  <c r="P381"/>
  <c r="BI378"/>
  <c r="BH378"/>
  <c r="BG378"/>
  <c r="BF378"/>
  <c r="T378"/>
  <c r="R378"/>
  <c r="P378"/>
  <c r="BI373"/>
  <c r="BH373"/>
  <c r="BG373"/>
  <c r="BF373"/>
  <c r="T373"/>
  <c r="R373"/>
  <c r="P373"/>
  <c r="BI370"/>
  <c r="BH370"/>
  <c r="BG370"/>
  <c r="BF370"/>
  <c r="T370"/>
  <c r="R370"/>
  <c r="P370"/>
  <c r="BI365"/>
  <c r="BH365"/>
  <c r="BG365"/>
  <c r="BF365"/>
  <c r="T365"/>
  <c r="R365"/>
  <c r="P365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7"/>
  <c r="BH337"/>
  <c r="BG337"/>
  <c r="BF337"/>
  <c r="T337"/>
  <c r="R337"/>
  <c r="P337"/>
  <c r="BI334"/>
  <c r="BH334"/>
  <c r="BG334"/>
  <c r="BF334"/>
  <c r="T334"/>
  <c r="R334"/>
  <c r="P334"/>
  <c r="BI331"/>
  <c r="BH331"/>
  <c r="BG331"/>
  <c r="BF331"/>
  <c r="T331"/>
  <c r="R331"/>
  <c r="P331"/>
  <c r="BI328"/>
  <c r="BH328"/>
  <c r="BG328"/>
  <c r="BF328"/>
  <c r="T328"/>
  <c r="R328"/>
  <c r="P328"/>
  <c r="BI325"/>
  <c r="BH325"/>
  <c r="BG325"/>
  <c r="BF325"/>
  <c r="T325"/>
  <c r="R325"/>
  <c r="P325"/>
  <c r="BI322"/>
  <c r="BH322"/>
  <c r="BG322"/>
  <c r="BF322"/>
  <c r="T322"/>
  <c r="R322"/>
  <c r="P322"/>
  <c r="BI319"/>
  <c r="BH319"/>
  <c r="BG319"/>
  <c r="BF319"/>
  <c r="T319"/>
  <c r="R319"/>
  <c r="P319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5"/>
  <c r="BH305"/>
  <c r="BG305"/>
  <c r="BF305"/>
  <c r="T305"/>
  <c r="R305"/>
  <c r="P305"/>
  <c r="BI303"/>
  <c r="BH303"/>
  <c r="BG303"/>
  <c r="BF303"/>
  <c r="T303"/>
  <c r="R303"/>
  <c r="P303"/>
  <c r="BI300"/>
  <c r="BH300"/>
  <c r="BG300"/>
  <c r="BF300"/>
  <c r="T300"/>
  <c r="R300"/>
  <c r="P300"/>
  <c r="BI296"/>
  <c r="BH296"/>
  <c r="BG296"/>
  <c r="BF296"/>
  <c r="T296"/>
  <c r="R296"/>
  <c r="P296"/>
  <c r="BI293"/>
  <c r="BH293"/>
  <c r="BG293"/>
  <c r="BF293"/>
  <c r="T293"/>
  <c r="R293"/>
  <c r="P293"/>
  <c r="BI288"/>
  <c r="BH288"/>
  <c r="BG288"/>
  <c r="BF288"/>
  <c r="T288"/>
  <c r="R288"/>
  <c r="P288"/>
  <c r="BI284"/>
  <c r="BH284"/>
  <c r="BG284"/>
  <c r="BF284"/>
  <c r="T284"/>
  <c r="R284"/>
  <c r="P284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68"/>
  <c r="BH268"/>
  <c r="BG268"/>
  <c r="BF268"/>
  <c r="T268"/>
  <c r="R268"/>
  <c r="P268"/>
  <c r="BI263"/>
  <c r="BH263"/>
  <c r="BG263"/>
  <c r="BF263"/>
  <c r="T263"/>
  <c r="R263"/>
  <c r="P263"/>
  <c r="BI259"/>
  <c r="BH259"/>
  <c r="BG259"/>
  <c r="BF259"/>
  <c r="T259"/>
  <c r="T258"/>
  <c r="R259"/>
  <c r="R258"/>
  <c r="P259"/>
  <c r="P258"/>
  <c r="BI255"/>
  <c r="BH255"/>
  <c r="BG255"/>
  <c r="BF255"/>
  <c r="T255"/>
  <c r="R255"/>
  <c r="P255"/>
  <c r="BI252"/>
  <c r="BH252"/>
  <c r="BG252"/>
  <c r="BF252"/>
  <c r="T252"/>
  <c r="R252"/>
  <c r="P252"/>
  <c r="BI247"/>
  <c r="BH247"/>
  <c r="BG247"/>
  <c r="BF247"/>
  <c r="T247"/>
  <c r="R247"/>
  <c r="P247"/>
  <c r="BI244"/>
  <c r="BH244"/>
  <c r="BG244"/>
  <c r="BF244"/>
  <c r="T244"/>
  <c r="R244"/>
  <c r="P244"/>
  <c r="BI239"/>
  <c r="BH239"/>
  <c r="BG239"/>
  <c r="BF239"/>
  <c r="T239"/>
  <c r="R239"/>
  <c r="P239"/>
  <c r="BI234"/>
  <c r="BH234"/>
  <c r="BG234"/>
  <c r="BF234"/>
  <c r="T234"/>
  <c r="T233"/>
  <c r="R234"/>
  <c r="R233"/>
  <c r="P234"/>
  <c r="P233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3"/>
  <c r="BH213"/>
  <c r="BG213"/>
  <c r="BF213"/>
  <c r="T213"/>
  <c r="R213"/>
  <c r="P213"/>
  <c r="BI207"/>
  <c r="BH207"/>
  <c r="BG207"/>
  <c r="BF207"/>
  <c r="T207"/>
  <c r="R207"/>
  <c r="P207"/>
  <c r="BI204"/>
  <c r="BH204"/>
  <c r="BG204"/>
  <c r="BF204"/>
  <c r="T204"/>
  <c r="R204"/>
  <c r="P204"/>
  <c r="BI196"/>
  <c r="BH196"/>
  <c r="BG196"/>
  <c r="BF196"/>
  <c r="T196"/>
  <c r="R196"/>
  <c r="P196"/>
  <c r="BI188"/>
  <c r="BH188"/>
  <c r="BG188"/>
  <c r="BF188"/>
  <c r="T188"/>
  <c r="R188"/>
  <c r="P188"/>
  <c r="BI184"/>
  <c r="BH184"/>
  <c r="BG184"/>
  <c r="BF184"/>
  <c r="T184"/>
  <c r="R184"/>
  <c r="P184"/>
  <c r="BI179"/>
  <c r="BH179"/>
  <c r="BG179"/>
  <c r="BF179"/>
  <c r="T179"/>
  <c r="R179"/>
  <c r="P179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36"/>
  <c r="BH136"/>
  <c r="BG136"/>
  <c r="BF136"/>
  <c r="T136"/>
  <c r="R136"/>
  <c r="P136"/>
  <c r="J130"/>
  <c r="J129"/>
  <c r="F129"/>
  <c r="F127"/>
  <c r="E125"/>
  <c r="J92"/>
  <c r="J91"/>
  <c r="F91"/>
  <c r="F89"/>
  <c r="E87"/>
  <c r="J18"/>
  <c r="E18"/>
  <c r="F130"/>
  <c r="J17"/>
  <c r="J12"/>
  <c r="J89"/>
  <c r="E7"/>
  <c r="E85"/>
  <c i="2" r="J37"/>
  <c r="J36"/>
  <c i="1" r="AY95"/>
  <c i="2" r="J35"/>
  <c i="1" r="AX95"/>
  <c i="2"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4"/>
  <c r="BH314"/>
  <c r="BG314"/>
  <c r="BF314"/>
  <c r="T314"/>
  <c r="T313"/>
  <c r="R314"/>
  <c r="R313"/>
  <c r="P314"/>
  <c r="P313"/>
  <c r="BI294"/>
  <c r="BH294"/>
  <c r="BG294"/>
  <c r="BF294"/>
  <c r="T294"/>
  <c r="T293"/>
  <c r="R294"/>
  <c r="R293"/>
  <c r="P294"/>
  <c r="P293"/>
  <c r="BI289"/>
  <c r="BH289"/>
  <c r="BG289"/>
  <c r="BF289"/>
  <c r="T289"/>
  <c r="R289"/>
  <c r="P289"/>
  <c r="BI284"/>
  <c r="BH284"/>
  <c r="BG284"/>
  <c r="BF284"/>
  <c r="T284"/>
  <c r="R284"/>
  <c r="P284"/>
  <c r="BI278"/>
  <c r="BH278"/>
  <c r="BG278"/>
  <c r="BF278"/>
  <c r="T278"/>
  <c r="T277"/>
  <c r="R278"/>
  <c r="R277"/>
  <c r="P278"/>
  <c r="P277"/>
  <c r="BI274"/>
  <c r="BH274"/>
  <c r="BG274"/>
  <c r="BF274"/>
  <c r="T274"/>
  <c r="R274"/>
  <c r="P274"/>
  <c r="BI271"/>
  <c r="BH271"/>
  <c r="BG271"/>
  <c r="BF271"/>
  <c r="T271"/>
  <c r="R271"/>
  <c r="P271"/>
  <c r="BI267"/>
  <c r="BH267"/>
  <c r="BG267"/>
  <c r="BF267"/>
  <c r="T267"/>
  <c r="R267"/>
  <c r="P267"/>
  <c r="BI264"/>
  <c r="BH264"/>
  <c r="BG264"/>
  <c r="BF264"/>
  <c r="T264"/>
  <c r="R264"/>
  <c r="P264"/>
  <c r="BI261"/>
  <c r="BH261"/>
  <c r="BG261"/>
  <c r="BF261"/>
  <c r="T261"/>
  <c r="R261"/>
  <c r="P261"/>
  <c r="BI251"/>
  <c r="BH251"/>
  <c r="BG251"/>
  <c r="BF251"/>
  <c r="T251"/>
  <c r="R251"/>
  <c r="P251"/>
  <c r="BI244"/>
  <c r="BH244"/>
  <c r="BG244"/>
  <c r="BF244"/>
  <c r="T244"/>
  <c r="R244"/>
  <c r="P244"/>
  <c r="BI235"/>
  <c r="BH235"/>
  <c r="BG235"/>
  <c r="BF235"/>
  <c r="T235"/>
  <c r="R235"/>
  <c r="P235"/>
  <c r="BI231"/>
  <c r="BH231"/>
  <c r="BG231"/>
  <c r="BF231"/>
  <c r="T231"/>
  <c r="R231"/>
  <c r="P231"/>
  <c r="BI227"/>
  <c r="BH227"/>
  <c r="BG227"/>
  <c r="BF227"/>
  <c r="T227"/>
  <c r="R227"/>
  <c r="P227"/>
  <c r="BI220"/>
  <c r="BH220"/>
  <c r="BG220"/>
  <c r="BF220"/>
  <c r="T220"/>
  <c r="R220"/>
  <c r="P220"/>
  <c r="BI216"/>
  <c r="BH216"/>
  <c r="BG216"/>
  <c r="BF216"/>
  <c r="T216"/>
  <c r="R216"/>
  <c r="P216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71"/>
  <c r="BH171"/>
  <c r="BG171"/>
  <c r="BF171"/>
  <c r="T171"/>
  <c r="R171"/>
  <c r="P171"/>
  <c r="BI163"/>
  <c r="BH163"/>
  <c r="BG163"/>
  <c r="BF163"/>
  <c r="T163"/>
  <c r="R163"/>
  <c r="P163"/>
  <c r="BI156"/>
  <c r="BH156"/>
  <c r="BG156"/>
  <c r="BF156"/>
  <c r="T156"/>
  <c r="R156"/>
  <c r="P156"/>
  <c r="BI148"/>
  <c r="BH148"/>
  <c r="BG148"/>
  <c r="BF148"/>
  <c r="T148"/>
  <c r="R148"/>
  <c r="P148"/>
  <c r="BI134"/>
  <c r="BH134"/>
  <c r="BG134"/>
  <c r="BF134"/>
  <c r="T134"/>
  <c r="R134"/>
  <c r="P134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124"/>
  <c r="J17"/>
  <c r="J12"/>
  <c r="J121"/>
  <c r="E7"/>
  <c r="E85"/>
  <c i="1" r="L90"/>
  <c r="AM90"/>
  <c r="AM89"/>
  <c r="L89"/>
  <c r="AM87"/>
  <c r="L87"/>
  <c r="L85"/>
  <c r="L84"/>
  <c i="2" r="J220"/>
  <c r="J271"/>
  <c r="BK211"/>
  <c r="BK264"/>
  <c r="BK134"/>
  <c r="J294"/>
  <c r="J235"/>
  <c r="J314"/>
  <c r="J227"/>
  <c i="3" r="J503"/>
  <c r="BK348"/>
  <c r="BK319"/>
  <c r="J196"/>
  <c r="J481"/>
  <c r="BK416"/>
  <c r="J346"/>
  <c r="BK300"/>
  <c r="J487"/>
  <c r="BK365"/>
  <c r="BK305"/>
  <c r="BK231"/>
  <c r="J453"/>
  <c r="J396"/>
  <c r="J352"/>
  <c r="BK136"/>
  <c r="BK396"/>
  <c r="BK272"/>
  <c r="J493"/>
  <c r="BK352"/>
  <c r="J255"/>
  <c r="BK458"/>
  <c r="BK358"/>
  <c r="J312"/>
  <c r="BK179"/>
  <c r="J280"/>
  <c i="4" r="BK186"/>
  <c r="J164"/>
  <c r="J215"/>
  <c r="J196"/>
  <c r="BK130"/>
  <c r="J175"/>
  <c r="BK164"/>
  <c r="BK169"/>
  <c i="5" r="BK202"/>
  <c r="BK135"/>
  <c r="BK191"/>
  <c r="J154"/>
  <c r="J213"/>
  <c r="J222"/>
  <c r="J176"/>
  <c r="BK225"/>
  <c r="BK151"/>
  <c i="7" r="J127"/>
  <c i="2" r="BK231"/>
  <c r="BK278"/>
  <c r="J216"/>
  <c r="BK261"/>
  <c r="J148"/>
  <c r="J278"/>
  <c r="BK320"/>
  <c r="J134"/>
  <c r="BK274"/>
  <c r="BK205"/>
  <c i="3" r="BK493"/>
  <c r="J408"/>
  <c r="BK280"/>
  <c r="BK207"/>
  <c r="BK450"/>
  <c r="J388"/>
  <c r="J334"/>
  <c r="J470"/>
  <c r="J358"/>
  <c r="BK276"/>
  <c r="J509"/>
  <c r="BK413"/>
  <c r="J314"/>
  <c r="BK512"/>
  <c r="BK268"/>
  <c r="J225"/>
  <c r="BK453"/>
  <c r="J316"/>
  <c r="BK228"/>
  <c r="J450"/>
  <c r="BK378"/>
  <c r="BK346"/>
  <c r="BK308"/>
  <c r="BK196"/>
  <c r="J274"/>
  <c i="4" r="BK235"/>
  <c r="J157"/>
  <c r="J191"/>
  <c r="BK149"/>
  <c r="BK146"/>
  <c r="J199"/>
  <c r="BK221"/>
  <c r="J149"/>
  <c r="BK206"/>
  <c r="J134"/>
  <c i="5" r="J151"/>
  <c r="J208"/>
  <c r="J143"/>
  <c r="J164"/>
  <c r="BK124"/>
  <c r="BK196"/>
  <c r="J139"/>
  <c r="J202"/>
  <c i="6" r="BK117"/>
  <c i="2" r="BK208"/>
  <c r="J289"/>
  <c r="BK171"/>
  <c r="J324"/>
  <c r="J163"/>
  <c r="BK289"/>
  <c r="BK201"/>
  <c r="BK198"/>
  <c r="BK294"/>
  <c r="BK220"/>
  <c i="3" r="BK481"/>
  <c r="BK433"/>
  <c r="BK337"/>
  <c r="BK244"/>
  <c r="J524"/>
  <c r="BK393"/>
  <c r="J337"/>
  <c r="J136"/>
  <c r="J401"/>
  <c r="BK288"/>
  <c r="J228"/>
  <c r="BK436"/>
  <c r="BK322"/>
  <c r="J152"/>
  <c r="BK404"/>
  <c r="J259"/>
  <c r="J154"/>
  <c r="J416"/>
  <c r="BK310"/>
  <c r="J222"/>
  <c r="BK419"/>
  <c r="J348"/>
  <c r="J293"/>
  <c r="J149"/>
  <c r="J244"/>
  <c i="4" r="BK199"/>
  <c r="J130"/>
  <c r="BK181"/>
  <c r="J183"/>
  <c r="J226"/>
  <c r="J188"/>
  <c r="BK183"/>
  <c r="J221"/>
  <c r="BK154"/>
  <c i="5" r="J199"/>
  <c r="J128"/>
  <c r="J196"/>
  <c r="BK132"/>
  <c r="J191"/>
  <c r="J216"/>
  <c r="J233"/>
  <c r="BK222"/>
  <c i="6" r="J123"/>
  <c i="2" r="J171"/>
  <c r="J205"/>
  <c r="J320"/>
  <c r="J211"/>
  <c r="BK322"/>
  <c r="BK216"/>
  <c r="BK227"/>
  <c r="J328"/>
  <c r="J251"/>
  <c i="3" r="J527"/>
  <c r="J440"/>
  <c r="BK381"/>
  <c r="BK331"/>
  <c r="BK527"/>
  <c r="J404"/>
  <c r="J354"/>
  <c r="BK225"/>
  <c r="J458"/>
  <c r="J310"/>
  <c r="J263"/>
  <c r="BK487"/>
  <c r="J344"/>
  <c r="BK204"/>
  <c r="BK328"/>
  <c r="BK247"/>
  <c r="J477"/>
  <c r="BK314"/>
  <c r="J179"/>
  <c r="J393"/>
  <c r="J350"/>
  <c r="J303"/>
  <c r="J204"/>
  <c r="BK312"/>
  <c r="BK160"/>
  <c i="4" r="J193"/>
  <c r="BK196"/>
  <c r="BK175"/>
  <c r="J181"/>
  <c r="BK137"/>
  <c r="J166"/>
  <c r="J218"/>
  <c r="J172"/>
  <c i="5" r="BK213"/>
  <c r="BK139"/>
  <c r="BK216"/>
  <c r="J148"/>
  <c r="BK143"/>
  <c r="J157"/>
  <c r="J161"/>
  <c r="BK218"/>
  <c i="6" r="J117"/>
  <c i="7" r="BK131"/>
  <c i="2" r="BK148"/>
  <c r="BK251"/>
  <c i="1" r="AS94"/>
  <c i="2" r="J264"/>
  <c r="J284"/>
  <c r="J322"/>
  <c r="BK130"/>
  <c i="3" r="J444"/>
  <c r="BK344"/>
  <c r="BK263"/>
  <c r="BK154"/>
  <c r="BK473"/>
  <c r="J365"/>
  <c r="J340"/>
  <c r="BK157"/>
  <c r="BK425"/>
  <c r="BK350"/>
  <c r="J268"/>
  <c r="J496"/>
  <c r="J425"/>
  <c r="BK362"/>
  <c r="BK252"/>
  <c r="BK430"/>
  <c r="J288"/>
  <c r="J490"/>
  <c r="BK340"/>
  <c r="J247"/>
  <c r="BK461"/>
  <c r="BK354"/>
  <c r="J319"/>
  <c r="BK259"/>
  <c r="J342"/>
  <c r="J220"/>
  <c i="4" r="J209"/>
  <c r="J141"/>
  <c r="BK188"/>
  <c r="J160"/>
  <c r="BK157"/>
  <c r="BK193"/>
  <c r="J213"/>
  <c r="BK226"/>
  <c r="J203"/>
  <c r="J235"/>
  <c i="5" r="J183"/>
  <c r="J225"/>
  <c r="J124"/>
  <c r="J178"/>
  <c r="J167"/>
  <c r="BK164"/>
  <c r="J181"/>
  <c i="6" r="J119"/>
  <c i="7" r="J123"/>
  <c i="2" r="J130"/>
  <c r="BK267"/>
  <c r="J198"/>
  <c r="BK235"/>
  <c r="BK314"/>
  <c r="J208"/>
  <c r="BK328"/>
  <c r="J261"/>
  <c i="3" r="J438"/>
  <c r="BK334"/>
  <c r="J231"/>
  <c r="BK509"/>
  <c r="J433"/>
  <c r="J362"/>
  <c r="BK325"/>
  <c r="BK477"/>
  <c r="BK370"/>
  <c r="J278"/>
  <c r="J512"/>
  <c r="BK438"/>
  <c r="J373"/>
  <c r="BK274"/>
  <c r="BK490"/>
  <c r="J296"/>
  <c r="J234"/>
  <c r="J467"/>
  <c r="J322"/>
  <c r="J207"/>
  <c r="J436"/>
  <c r="J328"/>
  <c r="J239"/>
  <c r="J300"/>
  <c r="BK255"/>
  <c i="4" r="BK172"/>
  <c r="BK224"/>
  <c r="J146"/>
  <c r="J169"/>
  <c r="BK215"/>
  <c r="BK230"/>
  <c r="J224"/>
  <c r="BK141"/>
  <c i="5" r="BK167"/>
  <c r="J132"/>
  <c r="BK157"/>
  <c r="BK199"/>
  <c r="BK204"/>
  <c r="BK211"/>
  <c r="J172"/>
  <c r="BK228"/>
  <c r="BK154"/>
  <c i="6" r="BK119"/>
  <c i="7" r="J131"/>
  <c i="2" r="J201"/>
  <c r="J244"/>
  <c r="BK244"/>
  <c r="BK326"/>
  <c r="J231"/>
  <c r="BK271"/>
  <c r="J326"/>
  <c r="J156"/>
  <c i="3" r="BK470"/>
  <c r="J419"/>
  <c r="BK284"/>
  <c r="BK222"/>
  <c r="BK408"/>
  <c r="BK342"/>
  <c r="J160"/>
  <c r="J360"/>
  <c r="BK303"/>
  <c r="BK220"/>
  <c r="BK444"/>
  <c r="J378"/>
  <c r="BK293"/>
  <c r="BK503"/>
  <c r="J308"/>
  <c r="BK496"/>
  <c r="BK360"/>
  <c r="BK234"/>
  <c r="BK467"/>
  <c r="BK373"/>
  <c r="J325"/>
  <c r="J213"/>
  <c r="J305"/>
  <c r="BK239"/>
  <c i="4" r="BK166"/>
  <c r="BK209"/>
  <c r="J137"/>
  <c r="J154"/>
  <c r="BK203"/>
  <c r="BK191"/>
  <c r="BK213"/>
  <c i="5" r="BK178"/>
  <c r="J228"/>
  <c r="BK181"/>
  <c r="BK230"/>
  <c r="J135"/>
  <c r="BK161"/>
  <c r="BK148"/>
  <c r="J204"/>
  <c i="6" r="BK123"/>
  <c i="7" r="BK123"/>
  <c i="2" r="BK156"/>
  <c r="BK284"/>
  <c r="J274"/>
  <c r="BK195"/>
  <c r="BK324"/>
  <c r="J195"/>
  <c r="BK163"/>
  <c r="J267"/>
  <c i="3" r="BK524"/>
  <c r="J461"/>
  <c r="BK401"/>
  <c r="J276"/>
  <c r="J188"/>
  <c r="BK440"/>
  <c r="J381"/>
  <c r="J331"/>
  <c r="BK152"/>
  <c r="J413"/>
  <c r="J284"/>
  <c r="J157"/>
  <c r="J473"/>
  <c r="J430"/>
  <c r="J370"/>
  <c r="BK213"/>
  <c r="BK356"/>
  <c r="J252"/>
  <c r="BK149"/>
  <c r="J356"/>
  <c r="BK278"/>
  <c r="BK188"/>
  <c r="BK388"/>
  <c r="BK316"/>
  <c r="J272"/>
  <c r="BK184"/>
  <c r="BK296"/>
  <c r="J184"/>
  <c i="4" r="J206"/>
  <c r="J230"/>
  <c r="J178"/>
  <c r="J186"/>
  <c r="BK218"/>
  <c r="BK134"/>
  <c r="BK160"/>
  <c r="BK178"/>
  <c i="5" r="J230"/>
  <c r="BK172"/>
  <c r="J211"/>
  <c r="BK176"/>
  <c r="J218"/>
  <c r="BK208"/>
  <c r="BK183"/>
  <c r="BK233"/>
  <c r="BK128"/>
  <c i="7" r="BK127"/>
  <c l="1" r="R121"/>
  <c r="R120"/>
  <c r="P121"/>
  <c r="P120"/>
  <c i="1" r="AU100"/>
  <c i="2" r="P129"/>
  <c r="R194"/>
  <c r="P260"/>
  <c i="3" r="BK135"/>
  <c r="P178"/>
  <c r="P271"/>
  <c r="T364"/>
  <c r="T407"/>
  <c r="P502"/>
  <c i="4" r="R129"/>
  <c r="P140"/>
  <c r="BK153"/>
  <c r="J153"/>
  <c r="J101"/>
  <c r="P153"/>
  <c r="P220"/>
  <c r="P202"/>
  <c i="2" r="T215"/>
  <c r="T283"/>
  <c r="P319"/>
  <c i="3" r="T135"/>
  <c r="T178"/>
  <c r="BK227"/>
  <c r="J227"/>
  <c r="J101"/>
  <c r="P238"/>
  <c r="R262"/>
  <c r="R372"/>
  <c r="T443"/>
  <c r="T480"/>
  <c i="4" r="P159"/>
  <c i="5" r="T123"/>
  <c r="R160"/>
  <c i="2" r="BK129"/>
  <c r="J129"/>
  <c r="J98"/>
  <c r="P194"/>
  <c r="BK260"/>
  <c r="J260"/>
  <c r="J102"/>
  <c i="3" r="BK187"/>
  <c r="J187"/>
  <c r="J100"/>
  <c r="R271"/>
  <c r="P364"/>
  <c r="R407"/>
  <c r="R480"/>
  <c i="4" r="BK129"/>
  <c r="J129"/>
  <c r="J98"/>
  <c r="BK140"/>
  <c r="J140"/>
  <c r="J99"/>
  <c r="R140"/>
  <c r="T153"/>
  <c r="T220"/>
  <c r="T202"/>
  <c i="5" r="BK123"/>
  <c r="J123"/>
  <c r="J98"/>
  <c r="R138"/>
  <c r="P207"/>
  <c i="6" r="P116"/>
  <c i="1" r="AU99"/>
  <c i="2" r="P215"/>
  <c r="R283"/>
  <c r="R319"/>
  <c i="3" r="T187"/>
  <c r="T227"/>
  <c r="T238"/>
  <c r="T262"/>
  <c r="P372"/>
  <c r="P443"/>
  <c r="P480"/>
  <c i="4" r="T129"/>
  <c r="T128"/>
  <c r="T140"/>
  <c r="R153"/>
  <c i="5" r="BK160"/>
  <c r="J160"/>
  <c r="J100"/>
  <c r="R207"/>
  <c i="2" r="BK215"/>
  <c r="J215"/>
  <c r="J101"/>
  <c r="T319"/>
  <c i="3" r="P135"/>
  <c r="BK178"/>
  <c r="J178"/>
  <c r="J99"/>
  <c r="BK271"/>
  <c r="BK364"/>
  <c r="J364"/>
  <c r="J108"/>
  <c r="BK407"/>
  <c r="J407"/>
  <c r="J110"/>
  <c r="BK480"/>
  <c r="J480"/>
  <c r="J112"/>
  <c i="4" r="T159"/>
  <c i="5" r="R123"/>
  <c r="R122"/>
  <c r="R121"/>
  <c r="P160"/>
  <c i="6" r="R116"/>
  <c i="2" r="R215"/>
  <c r="P283"/>
  <c i="3" r="P187"/>
  <c r="P227"/>
  <c r="BK238"/>
  <c r="J238"/>
  <c r="J104"/>
  <c r="BK262"/>
  <c r="J262"/>
  <c r="J106"/>
  <c r="BK372"/>
  <c r="J372"/>
  <c r="J109"/>
  <c r="R443"/>
  <c r="R502"/>
  <c i="4" r="R159"/>
  <c r="R220"/>
  <c r="R202"/>
  <c i="5" r="P123"/>
  <c r="T138"/>
  <c r="BK207"/>
  <c r="J207"/>
  <c r="J101"/>
  <c i="2" r="T129"/>
  <c r="T128"/>
  <c r="T194"/>
  <c r="R260"/>
  <c r="BK283"/>
  <c r="J283"/>
  <c r="J104"/>
  <c r="BK319"/>
  <c r="J319"/>
  <c r="J107"/>
  <c i="3" r="R135"/>
  <c r="R178"/>
  <c r="T271"/>
  <c r="T237"/>
  <c r="R364"/>
  <c r="P407"/>
  <c r="BK502"/>
  <c r="J502"/>
  <c r="J113"/>
  <c i="4" r="P129"/>
  <c r="P128"/>
  <c i="5" r="BK138"/>
  <c r="J138"/>
  <c r="J99"/>
  <c r="T160"/>
  <c i="6" r="BK116"/>
  <c r="J116"/>
  <c i="2" r="R129"/>
  <c r="R128"/>
  <c r="BK194"/>
  <c r="J194"/>
  <c r="J99"/>
  <c r="T260"/>
  <c i="3" r="R187"/>
  <c r="R227"/>
  <c r="R238"/>
  <c r="P262"/>
  <c r="T372"/>
  <c r="BK443"/>
  <c r="J443"/>
  <c r="J111"/>
  <c r="T502"/>
  <c i="4" r="BK159"/>
  <c r="J159"/>
  <c r="J102"/>
  <c r="BK220"/>
  <c r="J220"/>
  <c r="J104"/>
  <c i="5" r="P138"/>
  <c r="T207"/>
  <c i="6" r="T116"/>
  <c i="3" r="BK233"/>
  <c r="J233"/>
  <c r="J102"/>
  <c i="4" r="BK202"/>
  <c r="J202"/>
  <c r="J103"/>
  <c r="BK234"/>
  <c r="J234"/>
  <c r="J107"/>
  <c i="2" r="BK277"/>
  <c r="J277"/>
  <c r="J103"/>
  <c r="BK293"/>
  <c r="J293"/>
  <c r="J105"/>
  <c r="BK313"/>
  <c r="J313"/>
  <c r="J106"/>
  <c i="3" r="BK258"/>
  <c r="J258"/>
  <c r="J105"/>
  <c i="7" r="BK122"/>
  <c r="J122"/>
  <c r="J98"/>
  <c r="BK126"/>
  <c r="J126"/>
  <c r="J99"/>
  <c r="BK130"/>
  <c r="J130"/>
  <c r="J100"/>
  <c i="6" r="J96"/>
  <c i="7" r="J114"/>
  <c r="E110"/>
  <c r="F92"/>
  <c r="BE131"/>
  <c r="BE123"/>
  <c r="BE127"/>
  <c i="5" r="BK122"/>
  <c r="BK121"/>
  <c r="J121"/>
  <c r="J96"/>
  <c i="6" r="E85"/>
  <c r="BE123"/>
  <c r="BE117"/>
  <c r="BE119"/>
  <c r="F113"/>
  <c r="J110"/>
  <c i="5" r="BE135"/>
  <c r="BE143"/>
  <c r="BE191"/>
  <c r="BE196"/>
  <c r="BE213"/>
  <c i="4" r="BK233"/>
  <c r="J233"/>
  <c r="J106"/>
  <c i="5" r="BE132"/>
  <c r="BE154"/>
  <c r="BE128"/>
  <c r="BE172"/>
  <c r="BE178"/>
  <c r="BE225"/>
  <c i="4" r="BK152"/>
  <c r="J152"/>
  <c r="J100"/>
  <c i="5" r="F92"/>
  <c r="BE148"/>
  <c r="BE157"/>
  <c r="BE161"/>
  <c r="BE164"/>
  <c r="BE181"/>
  <c r="BE183"/>
  <c r="BE228"/>
  <c r="BE233"/>
  <c r="BE167"/>
  <c r="BE176"/>
  <c r="BE208"/>
  <c r="BE211"/>
  <c i="4" r="BK128"/>
  <c r="J128"/>
  <c r="J97"/>
  <c i="5" r="J115"/>
  <c r="BE139"/>
  <c r="BE204"/>
  <c r="BE230"/>
  <c r="E111"/>
  <c r="BE124"/>
  <c r="BE151"/>
  <c r="BE199"/>
  <c r="BE202"/>
  <c r="BE216"/>
  <c r="BE218"/>
  <c r="BE222"/>
  <c i="4" r="J89"/>
  <c r="BE130"/>
  <c r="BE137"/>
  <c r="BE175"/>
  <c r="BE199"/>
  <c r="BE230"/>
  <c r="E117"/>
  <c r="F124"/>
  <c r="BE146"/>
  <c r="BE181"/>
  <c r="BE203"/>
  <c r="BE209"/>
  <c r="BE160"/>
  <c r="BE213"/>
  <c i="3" r="J135"/>
  <c r="J98"/>
  <c i="4" r="BE141"/>
  <c r="BE178"/>
  <c r="BE193"/>
  <c r="BE215"/>
  <c r="BE224"/>
  <c r="BE226"/>
  <c i="3" r="J271"/>
  <c r="J107"/>
  <c i="4" r="BE134"/>
  <c r="BE157"/>
  <c r="BE166"/>
  <c r="BE172"/>
  <c r="BE183"/>
  <c r="BE186"/>
  <c r="BE206"/>
  <c r="BE149"/>
  <c r="BE154"/>
  <c r="BE164"/>
  <c r="BE169"/>
  <c r="BE188"/>
  <c r="BE191"/>
  <c r="BE196"/>
  <c r="BE218"/>
  <c r="BE221"/>
  <c r="BE235"/>
  <c i="2" r="BK214"/>
  <c r="J214"/>
  <c r="J100"/>
  <c i="3" r="F92"/>
  <c r="BE154"/>
  <c r="BE188"/>
  <c r="BE207"/>
  <c r="BE222"/>
  <c r="BE225"/>
  <c r="BE231"/>
  <c r="BE234"/>
  <c r="BE247"/>
  <c r="BE288"/>
  <c r="BE325"/>
  <c r="BE334"/>
  <c r="BE337"/>
  <c r="BE344"/>
  <c r="BE352"/>
  <c r="BE354"/>
  <c r="BE360"/>
  <c r="BE365"/>
  <c r="BE157"/>
  <c r="BE220"/>
  <c r="BE314"/>
  <c r="BE356"/>
  <c r="BE413"/>
  <c r="BE416"/>
  <c r="BE433"/>
  <c r="BE481"/>
  <c r="BE487"/>
  <c r="BE490"/>
  <c r="BE136"/>
  <c r="BE149"/>
  <c r="BE284"/>
  <c r="BE293"/>
  <c r="BE296"/>
  <c r="BE381"/>
  <c r="J127"/>
  <c r="BE204"/>
  <c r="BE228"/>
  <c r="BE280"/>
  <c r="BE342"/>
  <c r="BE346"/>
  <c r="BE388"/>
  <c r="BE393"/>
  <c r="BE401"/>
  <c r="BE438"/>
  <c r="BE440"/>
  <c r="BE458"/>
  <c r="BE473"/>
  <c r="BE477"/>
  <c r="BE509"/>
  <c r="BE524"/>
  <c i="2" r="BK128"/>
  <c r="J128"/>
  <c r="J97"/>
  <c i="3" r="BE160"/>
  <c r="BE244"/>
  <c r="BE255"/>
  <c r="BE263"/>
  <c r="BE268"/>
  <c r="BE272"/>
  <c r="BE278"/>
  <c r="BE308"/>
  <c r="BE319"/>
  <c r="BE328"/>
  <c r="BE340"/>
  <c r="BE408"/>
  <c r="BE450"/>
  <c r="BE461"/>
  <c r="BE467"/>
  <c r="BE470"/>
  <c r="BE503"/>
  <c r="BE152"/>
  <c r="BE184"/>
  <c r="BE252"/>
  <c r="BE300"/>
  <c r="BE316"/>
  <c r="BE322"/>
  <c r="BE331"/>
  <c r="BE362"/>
  <c r="BE396"/>
  <c r="BE404"/>
  <c r="BE419"/>
  <c r="BE453"/>
  <c r="BE493"/>
  <c r="BE496"/>
  <c r="BE527"/>
  <c r="E123"/>
  <c r="BE196"/>
  <c r="BE259"/>
  <c r="BE276"/>
  <c r="BE303"/>
  <c r="BE348"/>
  <c r="BE358"/>
  <c r="BE373"/>
  <c r="BE436"/>
  <c r="BE444"/>
  <c r="BE512"/>
  <c r="BE179"/>
  <c r="BE213"/>
  <c r="BE239"/>
  <c r="BE274"/>
  <c r="BE305"/>
  <c r="BE310"/>
  <c r="BE312"/>
  <c r="BE350"/>
  <c r="BE370"/>
  <c r="BE378"/>
  <c r="BE425"/>
  <c r="BE430"/>
  <c i="2" r="E117"/>
  <c r="BE134"/>
  <c r="BE171"/>
  <c r="BE216"/>
  <c r="BE264"/>
  <c r="BE267"/>
  <c r="BE278"/>
  <c r="BE320"/>
  <c r="BE322"/>
  <c r="BE326"/>
  <c r="BE328"/>
  <c r="J89"/>
  <c r="BE205"/>
  <c r="BE220"/>
  <c r="BE244"/>
  <c r="BE294"/>
  <c r="BE314"/>
  <c r="F92"/>
  <c r="BE163"/>
  <c r="BE227"/>
  <c r="BE274"/>
  <c r="BE284"/>
  <c r="BE148"/>
  <c r="BE195"/>
  <c r="BE198"/>
  <c r="BE201"/>
  <c r="BE231"/>
  <c r="BE251"/>
  <c r="BE271"/>
  <c r="BE289"/>
  <c r="BE156"/>
  <c r="BE208"/>
  <c r="BE130"/>
  <c r="BE211"/>
  <c r="BE235"/>
  <c r="BE261"/>
  <c r="BE324"/>
  <c i="6" r="J30"/>
  <c i="3" r="F35"/>
  <c i="1" r="BB96"/>
  <c i="5" r="F37"/>
  <c i="1" r="BD98"/>
  <c i="7" r="J34"/>
  <c i="1" r="AW100"/>
  <c i="3" r="J34"/>
  <c i="1" r="AW96"/>
  <c i="5" r="F35"/>
  <c i="1" r="BB98"/>
  <c i="6" r="F35"/>
  <c i="1" r="BB99"/>
  <c i="3" r="F34"/>
  <c i="1" r="BA96"/>
  <c i="5" r="J34"/>
  <c i="1" r="AW98"/>
  <c i="6" r="F37"/>
  <c i="1" r="BD99"/>
  <c i="7" r="F37"/>
  <c i="1" r="BD100"/>
  <c i="2" r="F37"/>
  <c i="1" r="BD95"/>
  <c i="4" r="F37"/>
  <c i="1" r="BD97"/>
  <c i="4" r="F36"/>
  <c i="1" r="BC97"/>
  <c i="6" r="J34"/>
  <c i="1" r="AW99"/>
  <c i="6" r="F34"/>
  <c i="1" r="BA99"/>
  <c i="7" r="F34"/>
  <c i="1" r="BA100"/>
  <c i="2" r="F34"/>
  <c i="1" r="BA95"/>
  <c i="3" r="F37"/>
  <c i="1" r="BD96"/>
  <c i="2" r="J34"/>
  <c i="1" r="AW95"/>
  <c i="3" r="F36"/>
  <c i="1" r="BC96"/>
  <c i="7" r="F36"/>
  <c i="1" r="BC100"/>
  <c i="2" r="F35"/>
  <c i="1" r="BB95"/>
  <c i="4" r="F35"/>
  <c i="1" r="BB97"/>
  <c i="5" r="F34"/>
  <c i="1" r="BA98"/>
  <c i="6" r="F36"/>
  <c i="1" r="BC99"/>
  <c i="2" r="F36"/>
  <c i="1" r="BC95"/>
  <c i="4" r="F34"/>
  <c i="1" r="BA97"/>
  <c i="4" r="J34"/>
  <c i="1" r="AW97"/>
  <c i="5" r="F36"/>
  <c i="1" r="BC98"/>
  <c i="7" r="F35"/>
  <c i="1" r="BB100"/>
  <c i="5" l="1" r="P122"/>
  <c r="P121"/>
  <c i="1" r="AU98"/>
  <c i="3" r="P134"/>
  <c i="4" r="T152"/>
  <c r="T127"/>
  <c r="R152"/>
  <c i="5" r="T122"/>
  <c r="T121"/>
  <c i="3" r="BK134"/>
  <c r="R237"/>
  <c i="2" r="T214"/>
  <c r="T127"/>
  <c r="R214"/>
  <c r="R127"/>
  <c r="P214"/>
  <c i="3" r="T134"/>
  <c r="T133"/>
  <c i="4" r="R128"/>
  <c r="R127"/>
  <c r="P152"/>
  <c r="P127"/>
  <c i="1" r="AU97"/>
  <c i="2" r="P128"/>
  <c r="P127"/>
  <c i="1" r="AU95"/>
  <c i="3" r="R134"/>
  <c r="R133"/>
  <c r="BK237"/>
  <c r="J237"/>
  <c r="J103"/>
  <c r="P237"/>
  <c i="1" r="AG99"/>
  <c i="7" r="BK121"/>
  <c r="BK120"/>
  <c r="J120"/>
  <c r="J96"/>
  <c i="5" r="J122"/>
  <c r="J97"/>
  <c i="4" r="BK127"/>
  <c r="J127"/>
  <c i="2" r="BK127"/>
  <c r="J127"/>
  <c r="J96"/>
  <c i="3" r="J33"/>
  <c i="1" r="AV96"/>
  <c r="AT96"/>
  <c i="3" r="F33"/>
  <c i="1" r="AZ96"/>
  <c i="2" r="J33"/>
  <c i="1" r="AV95"/>
  <c r="AT95"/>
  <c i="5" r="F33"/>
  <c i="1" r="AZ98"/>
  <c r="BB94"/>
  <c r="W31"/>
  <c r="BD94"/>
  <c r="W33"/>
  <c i="2" r="F33"/>
  <c i="1" r="AZ95"/>
  <c i="4" r="J30"/>
  <c i="1" r="AG97"/>
  <c i="5" r="J33"/>
  <c i="1" r="AV98"/>
  <c r="AT98"/>
  <c r="BC94"/>
  <c r="W32"/>
  <c i="4" r="F33"/>
  <c i="1" r="AZ97"/>
  <c i="4" r="J33"/>
  <c i="1" r="AV97"/>
  <c r="AT97"/>
  <c i="5" r="J30"/>
  <c i="1" r="AG98"/>
  <c i="6" r="F33"/>
  <c i="1" r="AZ99"/>
  <c i="6" r="J33"/>
  <c i="1" r="AV99"/>
  <c r="AT99"/>
  <c r="AN99"/>
  <c i="7" r="J33"/>
  <c i="1" r="AV100"/>
  <c r="AT100"/>
  <c i="7" r="F33"/>
  <c i="1" r="AZ100"/>
  <c r="BA94"/>
  <c r="AW94"/>
  <c r="AK30"/>
  <c i="3" l="1" r="P133"/>
  <c i="1" r="AU96"/>
  <c i="3" r="BK133"/>
  <c r="J133"/>
  <c i="7" r="J121"/>
  <c r="J97"/>
  <c i="3" r="J134"/>
  <c r="J97"/>
  <c i="1" r="AN98"/>
  <c i="6" r="J39"/>
  <c i="1" r="AN97"/>
  <c i="4" r="J96"/>
  <c i="5" r="J39"/>
  <c i="4" r="J39"/>
  <c i="1" r="AU94"/>
  <c i="3" r="J30"/>
  <c i="1" r="AG96"/>
  <c r="AX94"/>
  <c r="AY94"/>
  <c i="7" r="J30"/>
  <c i="1" r="AG100"/>
  <c i="2" r="J30"/>
  <c i="1" r="AG95"/>
  <c r="AZ94"/>
  <c r="W29"/>
  <c r="W30"/>
  <c i="7" l="1" r="J39"/>
  <c i="3" r="J39"/>
  <c r="J96"/>
  <c i="2" r="J39"/>
  <c i="1" r="AN95"/>
  <c r="AN96"/>
  <c r="AN100"/>
  <c r="AG94"/>
  <c r="AK26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<sst xmlns="http://schemas.openxmlformats.org/spreadsheetml/2006/main">
  <si>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</si>
  <si>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</si>
  <si>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</si>
  <si>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</si>
  <si>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</si>
  <si>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{e25b9bda-6b2c-4efd-b00b-cfa93c52ef22}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</si>
  <si>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</si>
  <si>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</si>
  <si>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</si>
  <si>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</si>
  <si>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</si>
  <si>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</si>
  <si>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</si>
  <si>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</si>
  <si>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20250403-1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</si>
  <si>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</si>
  <si>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</si>
  <si>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ADAPTACE LŮŽKOVÉ STANICE F - SÁLY</t>
  </si>
  <si>
    <t>KSO:</t>
  </si>
  <si>
    <t>CC-CZ:</t>
  </si>
  <si>
    <t>Místo:</t>
  </si>
  <si>
    <t>Teplice</t>
  </si>
  <si>
    <t>Datum:</t>
  </si>
  <si>
    <t>3. 4. 2025</t>
  </si>
  <si>
    <t>Zadavatel:</t>
  </si>
  <si>
    <t>IČ:</t>
  </si>
  <si>
    <t>Krajská zdravotní, a.s.</t>
  </si>
  <si>
    <t>DIČ:</t>
  </si>
  <si>
    <t>Uchazeč:</t>
  </si>
  <si>
    <t>Vyplň údaj</t>
  </si>
  <si>
    <t>Projektant:</t>
  </si>
  <si>
    <t>Ing. Ondřej Hampejs</t>
  </si>
  <si>
    <t>True</t>
  </si>
  <si>
    <t>Zpracovatel:</t>
  </si>
  <si>
    <t>Hampejs projekty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</si>
  <si>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</si>
  <si>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</si>
  <si>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</si>
  <si>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</si>
  <si>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</si>
  <si>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</si>
  <si>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</si>
  <si>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</si>
  <si>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</si>
  <si>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</si>
  <si>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</si>
  <si>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</si>
  <si>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</si>
  <si>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</si>
  <si>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</si>
  <si>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</si>
  <si>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</si>
  <si>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</si>
  <si>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</si>
  <si>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</si>
  <si>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</si>
  <si>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</si>
  <si>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</si>
  <si>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</si>
  <si>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</si>
  <si>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</si>
  <si>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</si>
  <si>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</si>
  <si>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</si>
  <si>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</si>
  <si>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</si>
  <si>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</si>
  <si>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</si>
  <si>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</si>
  <si>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</si>
  <si>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</si>
  <si>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</si>
  <si>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</si>
  <si>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</si>
  <si>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</si>
  <si>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</si>
  <si>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</si>
  <si>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</si>
  <si>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</si>
  <si>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</si>
  <si>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</si>
  <si>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</si>
  <si>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Bourací práce</t>
  </si>
  <si>
    <t>STA</t>
  </si>
  <si>
    <t>1</t>
  </si>
  <si>
    <t>{7175cbf9-dbac-4ac8-850f-d219f008bf34}</t>
  </si>
  <si>
    <t>2</t>
  </si>
  <si>
    <t>02</t>
  </si>
  <si>
    <t>Stavební práce</t>
  </si>
  <si>
    <t>{c550a787-a133-4bd4-832b-f5452bf2b565}</t>
  </si>
  <si>
    <t>03</t>
  </si>
  <si>
    <t>Svítidla, silno a slaboprodé rozvody</t>
  </si>
  <si>
    <t>{d7743e12-2145-49d3-b79f-bd3d3f01385a}</t>
  </si>
  <si>
    <t>04</t>
  </si>
  <si>
    <t>Zdravotně technické instalace</t>
  </si>
  <si>
    <t>{db257726-f60b-45b5-84b8-6c749632e1c3}</t>
  </si>
  <si>
    <t>05</t>
  </si>
  <si>
    <t>Lékařská technologie-nábytek</t>
  </si>
  <si>
    <t>{87d3862a-8c40-48e4-9129-4d40e8585c07}</t>
  </si>
  <si>
    <t>06</t>
  </si>
  <si>
    <t>Vedlejší rozpočtové náklady</t>
  </si>
  <si>
    <t>{9926f925-84cc-490e-b4de-ac1cb536fdab}</t>
  </si>
  <si>
    <t>KRYCÍ LIST SOUPISU PRACÍ</t>
  </si>
  <si>
    <t>Objekt:</t>
  </si>
  <si>
    <t>01 - Bourací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</si>
  <si>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</si>
  <si>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</si>
  <si>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</si>
  <si>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</si>
  <si>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</si>
  <si>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</si>
  <si>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</si>
  <si>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</si>
  <si>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</si>
  <si>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725 - Zdravotechnika - zařizovací předměty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</si>
  <si>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</si>
  <si>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</si>
  <si>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</si>
  <si>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</si>
  <si>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</si>
  <si>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</si>
  <si>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</si>
  <si>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</si>
  <si>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</si>
  <si>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</si>
  <si>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</si>
  <si>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</si>
  <si>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</si>
  <si>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</si>
  <si>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</si>
  <si>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</si>
  <si>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</si>
  <si>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</si>
  <si>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</si>
  <si>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</si>
  <si>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</si>
  <si>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</si>
  <si>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</si>
  <si>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</si>
  <si>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</si>
  <si>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949101111</t>
  </si>
  <si>
    <t>Lešení pomocné pro objekty pozemních staveb s lešeňovou podlahou v do 1,9 m zatížení do 150 kg/m2</t>
  </si>
  <si>
    <t>m2</t>
  </si>
  <si>
    <t>CS ÚRS 2025 01</t>
  </si>
  <si>
    <t>4</t>
  </si>
  <si>
    <t>2095047510</t>
  </si>
  <si>
    <t>PP</t>
  </si>
  <si>
    <t>Lešení pomocné pracovní pro objekty pozemních staveb pro zatížení do 150 kg/m2, o výšce lešeňové podlahy do 1,9 m</t>
  </si>
  <si>
    <t>Online PSC</t>
  </si>
  <si>
    <t>https://podminky.urs.cz/item/CS_URS_2025_01/949101111</t>
  </si>
  <si>
    <t>VV</t>
  </si>
  <si>
    <t>254,81</t>
  </si>
  <si>
    <t>962031136</t>
  </si>
  <si>
    <t>Bourání příček z tvárnic nebo příčkovek tl do 150 mm</t>
  </si>
  <si>
    <t>1109217439</t>
  </si>
  <si>
    <t>Bourání příček z cihel, tvárnic nebo příčkovek z tvárnic nebo příčkovek pálených nebo nepálených na maltu vápennou nebo vápenocementovou, tl. do 150 mm</t>
  </si>
  <si>
    <t>https://podminky.urs.cz/item/CS_URS_2025_01/962031136</t>
  </si>
  <si>
    <t>"místnost 267"</t>
  </si>
  <si>
    <t>1*2,</t>
  </si>
  <si>
    <t>"místnost 279"</t>
  </si>
  <si>
    <t>1*2</t>
  </si>
  <si>
    <t>"místnost 275"</t>
  </si>
  <si>
    <t>(1,7+2)*3,3</t>
  </si>
  <si>
    <t>-0,6*2</t>
  </si>
  <si>
    <t>"místnost 273"</t>
  </si>
  <si>
    <t>2,95*3,3</t>
  </si>
  <si>
    <t>-1,45*2,2</t>
  </si>
  <si>
    <t>Součet</t>
  </si>
  <si>
    <t>3</t>
  </si>
  <si>
    <t>962032431</t>
  </si>
  <si>
    <t>Bourání zdiva cihelných z dutých nebo plných cihel pálených i nepálených na MV nebo MVC do 1 m3</t>
  </si>
  <si>
    <t>m3</t>
  </si>
  <si>
    <t>1641186060</t>
  </si>
  <si>
    <t>Bourání zdiva nadzákladového z cihel nebo tvárnic z dutých cihel nebo tvárnic pálených nebo nepálených, na maltu vápennou nebo vápenocementovou, objemu do 1 m3</t>
  </si>
  <si>
    <t>https://podminky.urs.cz/item/CS_URS_2025_01/962032431</t>
  </si>
  <si>
    <t>"místnost 266"</t>
  </si>
  <si>
    <t>0,91*2*0,4</t>
  </si>
  <si>
    <t>"místnost 271"</t>
  </si>
  <si>
    <t>1,1*2*2*0,3</t>
  </si>
  <si>
    <t>5</t>
  </si>
  <si>
    <t>968062357</t>
  </si>
  <si>
    <t>Vybourání dřevěných rámů oken dvojitých včetně křídel pl přes 4 m2</t>
  </si>
  <si>
    <t>63087371</t>
  </si>
  <si>
    <t>Vybourání dřevěných rámů oken s křídly, dveřních zárubní, vrat, stěn, ostění nebo obkladů rámů oken s křídly dvojitých, plochy přes 4 m2</t>
  </si>
  <si>
    <t>https://podminky.urs.cz/item/CS_URS_2025_01/968062357</t>
  </si>
  <si>
    <t>1,3*3,3*4</t>
  </si>
  <si>
    <t>0,75*3,3</t>
  </si>
  <si>
    <t>1,6*3,3</t>
  </si>
  <si>
    <t>6</t>
  </si>
  <si>
    <t>968072455</t>
  </si>
  <si>
    <t>Vybourání kovových dveřních zárubní pl do 2 m2</t>
  </si>
  <si>
    <t>637543578</t>
  </si>
  <si>
    <t>Vybourání kovových rámů oken s křídly, dveřních zárubní, vrat, stěn, ostění nebo obkladů dveřních zárubní, plochy do 2 m2</t>
  </si>
  <si>
    <t>https://podminky.urs.cz/item/CS_URS_2025_01/968072455</t>
  </si>
  <si>
    <t>0,6*2</t>
  </si>
  <si>
    <t>1,1*2</t>
  </si>
  <si>
    <t>1,15*2,2*2</t>
  </si>
  <si>
    <t>1,45*2,2</t>
  </si>
  <si>
    <t>7</t>
  </si>
  <si>
    <t>978013191</t>
  </si>
  <si>
    <t>Otlučení (osekání) vnitřní vápenné nebo vápenocementové omítky stěn v rozsahu přes 50 do 100 %</t>
  </si>
  <si>
    <t>-122283693</t>
  </si>
  <si>
    <t>Otlučení vápenných nebo vápenocementových omítek vnitřních ploch stěn s vyškrabáním spar, s očištěním zdiva, v rozsahu přes 50 do 100 %</t>
  </si>
  <si>
    <t>https://podminky.urs.cz/item/CS_URS_2025_01/978013191</t>
  </si>
  <si>
    <t>"místnosti sály"</t>
  </si>
  <si>
    <t>(3,47*2+2,98*2)*4,5</t>
  </si>
  <si>
    <t>(2,75*2+3,47*2)*4,5</t>
  </si>
  <si>
    <t>(5,45*2+3,47*2)*4,5</t>
  </si>
  <si>
    <t>(3,15*2+3,5*2)*3,3</t>
  </si>
  <si>
    <t>(4,85*2+7,09*2)*4,5</t>
  </si>
  <si>
    <t>(3,59*2+5,6*2)*3,6</t>
  </si>
  <si>
    <t>(3,15*2+4,3*2)*3,3</t>
  </si>
  <si>
    <t>(1,2*2+2,6*2)*3,3</t>
  </si>
  <si>
    <t>(3,9*2+3,4*2)*4,5</t>
  </si>
  <si>
    <t>(3,4*2+1,15*2)*4,5</t>
  </si>
  <si>
    <t>(3,4*2+3*2)*4,5</t>
  </si>
  <si>
    <t>(3,4*2+2,98*2)*4,5</t>
  </si>
  <si>
    <t>(3,4*2+7,6*2)*3,3</t>
  </si>
  <si>
    <t>(0,6+0,4+1,1+0,86+1,07)*2*4,5</t>
  </si>
  <si>
    <t>"otvory"</t>
  </si>
  <si>
    <t>-(1,3*3,3*4+1,6*2,35+4,7*3,3*2+2,4*3,3+1,6*2,35+0,75*3,3)</t>
  </si>
  <si>
    <t>-(1,15*2,2*4+2*2,2*2+0,8*2,2+1,4*2,3*2+1,1*2+0,8*2)</t>
  </si>
  <si>
    <t>997</t>
  </si>
  <si>
    <t>Přesun sutě</t>
  </si>
  <si>
    <t>8</t>
  </si>
  <si>
    <t>997013151</t>
  </si>
  <si>
    <t>Vnitrostaveništní doprava suti a vybouraných hmot pro budovy v do 6 m s omezením mechanizace</t>
  </si>
  <si>
    <t>t</t>
  </si>
  <si>
    <t>1196012380</t>
  </si>
  <si>
    <t>Vnitrostaveništní doprava suti a vybouraných hmot vodorovně do 50 m svisle s omezením mechanizace pro budovy a haly výšky do 6 m</t>
  </si>
  <si>
    <t>https://podminky.urs.cz/item/CS_URS_2025_01/997013151</t>
  </si>
  <si>
    <t>997013501</t>
  </si>
  <si>
    <t>Odvoz suti a vybouraných hmot na skládku nebo meziskládku do 1 km se složením</t>
  </si>
  <si>
    <t>839843399</t>
  </si>
  <si>
    <t>Odvoz suti a vybouraných hmot na skládku nebo meziskládku se složením, na vzdálenost do 1 km</t>
  </si>
  <si>
    <t>https://podminky.urs.cz/item/CS_URS_2025_01/997013501</t>
  </si>
  <si>
    <t>10</t>
  </si>
  <si>
    <t>997013509</t>
  </si>
  <si>
    <t>Příplatek k odvozu suti a vybouraných hmot na skládku ZKD 1 km přes 1 km</t>
  </si>
  <si>
    <t>979962950</t>
  </si>
  <si>
    <t>Odvoz suti a vybouraných hmot na skládku nebo meziskládku se složením, na vzdálenost Příplatek k ceně za každý další i započatý 1 km přes 1 km</t>
  </si>
  <si>
    <t>https://podminky.urs.cz/item/CS_URS_2025_01/997013509</t>
  </si>
  <si>
    <t>64,826*15 "Přepočtené koeficientem množství</t>
  </si>
  <si>
    <t>11</t>
  </si>
  <si>
    <t>997013603</t>
  </si>
  <si>
    <t>Poplatek za uložení na skládce (skládkovné) stavebního odpadu cihelného kód odpadu 17 01 02</t>
  </si>
  <si>
    <t>1181688756</t>
  </si>
  <si>
    <t>Poplatek za uložení stavebního odpadu na skládce (skládkovné) cihelného zatříděného do Katalogu odpadů pod kódem 17 01 02</t>
  </si>
  <si>
    <t>https://podminky.urs.cz/item/CS_URS_2025_01/997013603</t>
  </si>
  <si>
    <t>997013631</t>
  </si>
  <si>
    <t>Poplatek za uložení na skládce (skládkovné) stavebního odpadu směsného kód odpadu 17 09 04</t>
  </si>
  <si>
    <t>837189056</t>
  </si>
  <si>
    <t>Poplatek za uložení stavebního odpadu na skládce (skládkovné) směsného stavebního a demoličního zatříděného do Katalogu odpadů pod kódem 17 09 04</t>
  </si>
  <si>
    <t>https://podminky.urs.cz/item/CS_URS_2025_01/997013631</t>
  </si>
  <si>
    <t>13</t>
  </si>
  <si>
    <t>997013811</t>
  </si>
  <si>
    <t>Poplatek za uložení na skládce (skládkovné) stavebního odpadu dřevěného kód odpadu 17 02 01</t>
  </si>
  <si>
    <t>-1583116140</t>
  </si>
  <si>
    <t>Poplatek za uložení stavebního odpadu na skládce (skládkovné) dřevěného zatříděného do Katalogu odpadů pod kódem 17 02 01</t>
  </si>
  <si>
    <t>https://podminky.urs.cz/item/CS_URS_2025_01/997013811</t>
  </si>
  <si>
    <t>PSV</t>
  </si>
  <si>
    <t>Práce a dodávky PSV</t>
  </si>
  <si>
    <t>725</t>
  </si>
  <si>
    <t>Zdravotechnika - zařizovací předměty</t>
  </si>
  <si>
    <t>15</t>
  </si>
  <si>
    <t>725110814</t>
  </si>
  <si>
    <t>Demontáž klozetu Kombi</t>
  </si>
  <si>
    <t>soubor</t>
  </si>
  <si>
    <t>16</t>
  </si>
  <si>
    <t>311273853</t>
  </si>
  <si>
    <t>Demontáž klozetů kombi</t>
  </si>
  <si>
    <t>https://podminky.urs.cz/item/CS_URS_2025_01/725110814</t>
  </si>
  <si>
    <t>"místnost 278"1</t>
  </si>
  <si>
    <t>725210821</t>
  </si>
  <si>
    <t>Demontáž umyvadel bez výtokových armatur</t>
  </si>
  <si>
    <t>-210332241</t>
  </si>
  <si>
    <t>Demontáž umyvadel bez výtokových armatur umyvadel</t>
  </si>
  <si>
    <t>https://podminky.urs.cz/item/CS_URS_2025_01/725210821</t>
  </si>
  <si>
    <t>"místnosti"</t>
  </si>
  <si>
    <t>"278"1</t>
  </si>
  <si>
    <t>"269"3</t>
  </si>
  <si>
    <t>36</t>
  </si>
  <si>
    <t>725240811</t>
  </si>
  <si>
    <t>Demontáž kabin sprchových bez výtokových armatur</t>
  </si>
  <si>
    <t>-1493422709</t>
  </si>
  <si>
    <t>Demontáž sprchových kabin a vaniček bez výtokových armatur kabin</t>
  </si>
  <si>
    <t>https://podminky.urs.cz/item/CS_URS_2025_01/725240811</t>
  </si>
  <si>
    <t>"místnost 276"1</t>
  </si>
  <si>
    <t>37</t>
  </si>
  <si>
    <t>725240812</t>
  </si>
  <si>
    <t>Demontáž vaniček sprchových bez výtokových armatur</t>
  </si>
  <si>
    <t>-2115177843</t>
  </si>
  <si>
    <t>Demontáž sprchových kabin a vaniček bez výtokových armatur vaniček</t>
  </si>
  <si>
    <t>https://podminky.urs.cz/item/CS_URS_2025_01/725240812</t>
  </si>
  <si>
    <t>17</t>
  </si>
  <si>
    <t>725310823</t>
  </si>
  <si>
    <t>Demontáž dřez jednoduchý vestavěný v kuchyňských sestavách bez výtokových armatur</t>
  </si>
  <si>
    <t>994657073</t>
  </si>
  <si>
    <t>Demontáž dřezů jednodílných bez výtokových armatur vestavěných v kuchyňských sestavách</t>
  </si>
  <si>
    <t>https://podminky.urs.cz/item/CS_URS_2025_01/725310823</t>
  </si>
  <si>
    <t>"266"1</t>
  </si>
  <si>
    <t>"269"2</t>
  </si>
  <si>
    <t>"275"1</t>
  </si>
  <si>
    <t>"271"1</t>
  </si>
  <si>
    <t>18</t>
  </si>
  <si>
    <t>725820801</t>
  </si>
  <si>
    <t>Demontáž baterie nástěnné do G 3 / 4</t>
  </si>
  <si>
    <t>-1729160287</t>
  </si>
  <si>
    <t>Demontáž baterií nástěnných do G 3/4</t>
  </si>
  <si>
    <t>https://podminky.urs.cz/item/CS_URS_2025_01/725820801</t>
  </si>
  <si>
    <t>19</t>
  </si>
  <si>
    <t>725820802</t>
  </si>
  <si>
    <t>Demontáž baterie stojánkové do jednoho otvoru</t>
  </si>
  <si>
    <t>-222183171</t>
  </si>
  <si>
    <t>Demontáž baterií stojánkových do 1 otvoru</t>
  </si>
  <si>
    <t>https://podminky.urs.cz/item/CS_URS_2025_01/725820802</t>
  </si>
  <si>
    <t>"269"1</t>
  </si>
  <si>
    <t>766</t>
  </si>
  <si>
    <t>Konstrukce truhlářské</t>
  </si>
  <si>
    <t>766441821</t>
  </si>
  <si>
    <t>Demontáž parapetních desek dřevěných nebo plastových šířky do 300 mm délky do 2000 mm</t>
  </si>
  <si>
    <t>kus</t>
  </si>
  <si>
    <t>1188109305</t>
  </si>
  <si>
    <t>Demontáž parapetních desek dřevěných nebo plastových šířky do 300 mm, délky přes 1000 do 2000 mm</t>
  </si>
  <si>
    <t>https://podminky.urs.cz/item/CS_URS_2025_01/766441821</t>
  </si>
  <si>
    <t>22</t>
  </si>
  <si>
    <t>766622862</t>
  </si>
  <si>
    <t>Vyvěšení křídel dřevěných nebo plastových okenních přes 1,5 m2</t>
  </si>
  <si>
    <t>-1709438445</t>
  </si>
  <si>
    <t>Demontáž okenních konstrukcí k opětovnému použití vyvěšení křídel dřevěných nebo plastových okenních, plochy otvoru přes 1,5 m2</t>
  </si>
  <si>
    <t>https://podminky.urs.cz/item/CS_URS_2025_01/766622862</t>
  </si>
  <si>
    <t>23</t>
  </si>
  <si>
    <t>766691811</t>
  </si>
  <si>
    <t>Demontáž parapetních desek dřevěných nebo plastových šířky do 300 mm</t>
  </si>
  <si>
    <t>m</t>
  </si>
  <si>
    <t>2038739147</t>
  </si>
  <si>
    <t>Demontáž parapetních desek šířky do 300 mm</t>
  </si>
  <si>
    <t>https://podminky.urs.cz/item/CS_URS_2025_01/766691811</t>
  </si>
  <si>
    <t>4,7*2+2,4</t>
  </si>
  <si>
    <t>24</t>
  </si>
  <si>
    <t>766812820</t>
  </si>
  <si>
    <t>Demontáž kuchyňských linek dřevěných nebo kovových dl do 1,5 m</t>
  </si>
  <si>
    <t>-1784436350</t>
  </si>
  <si>
    <t>Demontáž kuchyňských linek dřevěných nebo kovových včetně skříněk uchycených na stěně, délky do 1500 mm</t>
  </si>
  <si>
    <t>https://podminky.urs.cz/item/CS_URS_2025_01/766812820</t>
  </si>
  <si>
    <t>25</t>
  </si>
  <si>
    <t>766812840</t>
  </si>
  <si>
    <t>Demontáž kuchyňských linek dřevěných nebo kovových dl přes 1,8 do 2,1 m</t>
  </si>
  <si>
    <t>-409780025</t>
  </si>
  <si>
    <t>Demontáž kuchyňských linek dřevěných nebo kovových včetně skříněk uchycených na stěně, délky přes 1800 do 2100 mm</t>
  </si>
  <si>
    <t>https://podminky.urs.cz/item/CS_URS_2025_01/766812840</t>
  </si>
  <si>
    <t>771</t>
  </si>
  <si>
    <t>Podlahy z dlaždic</t>
  </si>
  <si>
    <t>26</t>
  </si>
  <si>
    <t>771573810</t>
  </si>
  <si>
    <t>Demontáž podlah z dlaždic keramických lepených</t>
  </si>
  <si>
    <t>-1901740986</t>
  </si>
  <si>
    <t>https://podminky.urs.cz/item/CS_URS_2025_01/771573810</t>
  </si>
  <si>
    <t>10,07+19,15+13,19+19,08+35,83+26,16+8,3+4,2+13,74+4,15+10,73</t>
  </si>
  <si>
    <t>776</t>
  </si>
  <si>
    <t>Podlahy povlakové</t>
  </si>
  <si>
    <t>27</t>
  </si>
  <si>
    <t>776201812</t>
  </si>
  <si>
    <t>Demontáž lepených povlakových podlah s podložkou ručně</t>
  </si>
  <si>
    <t>-1912423603</t>
  </si>
  <si>
    <t>Demontáž povlakových podlahovin lepených ručně s podložkou</t>
  </si>
  <si>
    <t>https://podminky.urs.cz/item/CS_URS_2025_01/776201812</t>
  </si>
  <si>
    <t>10,75+10,7</t>
  </si>
  <si>
    <t>28</t>
  </si>
  <si>
    <t>776410811</t>
  </si>
  <si>
    <t>Odstranění soklíků a lišt pryžových nebo plastových</t>
  </si>
  <si>
    <t>636227950</t>
  </si>
  <si>
    <t>Demontáž soklíků nebo lišt pryžových nebo plastových</t>
  </si>
  <si>
    <t>https://podminky.urs.cz/item/CS_URS_2025_01/776410811</t>
  </si>
  <si>
    <t>(3,47*2+2,98*2+2,98*2+3,4*2)</t>
  </si>
  <si>
    <t>781</t>
  </si>
  <si>
    <t>Dokončovací práce - obklady</t>
  </si>
  <si>
    <t>29</t>
  </si>
  <si>
    <t>781473810</t>
  </si>
  <si>
    <t>Demontáž obkladů z obkladaček keramických lepených</t>
  </si>
  <si>
    <t>627903925</t>
  </si>
  <si>
    <t>Demontáž obkladů z dlaždic keramických lepených</t>
  </si>
  <si>
    <t>https://podminky.urs.cz/item/CS_URS_2025_01/781473810</t>
  </si>
  <si>
    <t>(2,75*2+3,47*2)*2,2</t>
  </si>
  <si>
    <t>(5,45*2+3,47*2)*2,3</t>
  </si>
  <si>
    <t>(3,15*2+3,5*2)*2,3</t>
  </si>
  <si>
    <t>(4,85*2+7,09*2)*4,41</t>
  </si>
  <si>
    <t>(3,4*2+1,15*2)*2,3</t>
  </si>
  <si>
    <t>(3,4*2+3*2)*2,3</t>
  </si>
  <si>
    <t>(3,4*2+2,98*2)*2,3</t>
  </si>
  <si>
    <t>-(1,15*2,2*4+2*2,2*2+0,8*2,2*+0,8*2)</t>
  </si>
  <si>
    <t>784</t>
  </si>
  <si>
    <t>Dokončovací práce - malby a tapety</t>
  </si>
  <si>
    <t>34</t>
  </si>
  <si>
    <t>784121003</t>
  </si>
  <si>
    <t>Oškrabání malby v místnostech v přes 3,80 do 5,00 m</t>
  </si>
  <si>
    <t>-390073390</t>
  </si>
  <si>
    <t>Oškrabání malby v místnostech výšky přes 3,80 do 5,00 m</t>
  </si>
  <si>
    <t>https://podminky.urs.cz/item/CS_URS_2025_01/784121003</t>
  </si>
  <si>
    <t>"strop"</t>
  </si>
  <si>
    <t>254,93</t>
  </si>
  <si>
    <t>HZS</t>
  </si>
  <si>
    <t>Hodinové zúčtovací sazby</t>
  </si>
  <si>
    <t>30</t>
  </si>
  <si>
    <t>HZS2211.R</t>
  </si>
  <si>
    <t>Demontáž stávajících rozvodů a vývodů vody</t>
  </si>
  <si>
    <t>hod</t>
  </si>
  <si>
    <t>512</t>
  </si>
  <si>
    <t>-228303105</t>
  </si>
  <si>
    <t>V rámci celého oddělení budou odstraněny stávající rozvody, které nemají návaznost na nové rozvody nebo další technické instalace, které musí zůstat provozuschopné.</t>
  </si>
  <si>
    <t>35</t>
  </si>
  <si>
    <t>HZS2211.R1</t>
  </si>
  <si>
    <t>Demontáž stávajících rozvodů a vývodů kanalizace</t>
  </si>
  <si>
    <t>2114995589</t>
  </si>
  <si>
    <t>31</t>
  </si>
  <si>
    <t>HZS2221.R</t>
  </si>
  <si>
    <t>Zakrytí rozvodů topení a topných těles po dobu rekonstrukce</t>
  </si>
  <si>
    <t>-1314148486</t>
  </si>
  <si>
    <t>V rámci bouracích prací budou zakryty rozvody topení a topná tělesa, tak aby během provádění prací nedošlo k jejich porušení nebo poškození.</t>
  </si>
  <si>
    <t>32</t>
  </si>
  <si>
    <t>HZS2231.R</t>
  </si>
  <si>
    <t>Demontáž stávajících elektoroinstlačních zařízení</t>
  </si>
  <si>
    <t>-1154282540</t>
  </si>
  <si>
    <t>V rámci celého oddělení budou odstraněny stávající rozvody elektroinstalací, které nemají návaznost na zařízení vzduchotechniky nebo EPS, případně na další technické instalace, které musí zůstat provozuschopné.</t>
  </si>
  <si>
    <t>33</t>
  </si>
  <si>
    <t>HZS3211.R</t>
  </si>
  <si>
    <t>Zakrytí vyústění vzduchotechniky a chlazení po dobu rekonstrukce</t>
  </si>
  <si>
    <t>1829594348</t>
  </si>
  <si>
    <t>V rámci bouracích prací bude zakryto vyústění vzduchotechniky a chlazení , tak aby během provádění prací nedošlo k jejich porušení nebo poškození.</t>
  </si>
  <si>
    <t>02 - Stavební práce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</si>
  <si>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</si>
  <si>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</si>
  <si>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</si>
  <si>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998 - Přesun hmot</t>
  </si>
  <si>
    <t xml:space="preserve">    711 - Izolace proti vodě, vlhkosti a plynům</t>
  </si>
  <si>
    <t xml:space="preserve">    741 - Elektroinstalace - silnoproud</t>
  </si>
  <si>
    <t xml:space="preserve">    763 - Konstrukce suché výstavby</t>
  </si>
  <si>
    <t xml:space="preserve">    767 - Konstrukce zámečnické</t>
  </si>
  <si>
    <t xml:space="preserve">    783 - Dokončovací práce - nátěry</t>
  </si>
  <si>
    <t>Svislé a kompletní konstrukce</t>
  </si>
  <si>
    <t>311273951.R</t>
  </si>
  <si>
    <t>Založeni pórobetonového zdiva na zakládací maltu tloušťky do 200 mm</t>
  </si>
  <si>
    <t>-1964409991</t>
  </si>
  <si>
    <t>Založení pórobetonového zdiva na zakládací maltu, tlouštky zdiva 200 mm</t>
  </si>
  <si>
    <t>"266"</t>
  </si>
  <si>
    <t>1,3</t>
  </si>
  <si>
    <t>"280"</t>
  </si>
  <si>
    <t>"268"</t>
  </si>
  <si>
    <t>"277"</t>
  </si>
  <si>
    <t>1,4</t>
  </si>
  <si>
    <t>"275"</t>
  </si>
  <si>
    <t>1,9</t>
  </si>
  <si>
    <t>317121101</t>
  </si>
  <si>
    <t>Montáž prefabrikovaných překladů délky do 1500 mm</t>
  </si>
  <si>
    <t>-1491429659</t>
  </si>
  <si>
    <t>https://podminky.urs.cz/item/CS_URS_2025_01/317121101</t>
  </si>
  <si>
    <t>M</t>
  </si>
  <si>
    <t>59321933</t>
  </si>
  <si>
    <t>překlad pórobetonový nosný š 125mm dl 1500mm</t>
  </si>
  <si>
    <t>-378064764</t>
  </si>
  <si>
    <t>317142442</t>
  </si>
  <si>
    <t>Překlad nenosný pórobetonový š 150 mm v do 250 mm na tenkovrstvou maltu dl přes 1000 do 1250 mm</t>
  </si>
  <si>
    <t>-1349402709</t>
  </si>
  <si>
    <t>Překlady nenosné z pórobetonu osazené do tenkého maltového lože, výšky do 250 mm, šířky překladu 150 mm, délky překladu přes 1000 do 1250 mm</t>
  </si>
  <si>
    <t>https://podminky.urs.cz/item/CS_URS_2025_01/317142442</t>
  </si>
  <si>
    <t>317142444</t>
  </si>
  <si>
    <t>Překlad nenosný pórobetonový š 150 mm v do 250 mm na tenkovrstvou maltu dl přes 1250 do 1500 mm</t>
  </si>
  <si>
    <t>-1068635693</t>
  </si>
  <si>
    <t>Překlady nenosné z pórobetonu osazené do tenkého maltového lože, výšky do 250 mm, šířky překladu 150 mm, délky překladu přes 1250 do 1500 mm</t>
  </si>
  <si>
    <t>https://podminky.urs.cz/item/CS_URS_2025_01/317142444</t>
  </si>
  <si>
    <t>346272256</t>
  </si>
  <si>
    <t>Přizdívka z pórobetonových tvárnic tl 150 mm</t>
  </si>
  <si>
    <t>CS ÚRS 2023 02</t>
  </si>
  <si>
    <t>-1728710932</t>
  </si>
  <si>
    <t>Přizdívky z pórobetonových tvárnic objemová hmotnost do 500 kg/m3, na tenké maltové lože, tloušťka přizdívky 150 mm</t>
  </si>
  <si>
    <t>https://podminky.urs.cz/item/CS_URS_2023_02/346272256</t>
  </si>
  <si>
    <t>1,3*2,2</t>
  </si>
  <si>
    <t>1,3*2,3</t>
  </si>
  <si>
    <t>"269"</t>
  </si>
  <si>
    <t>1,15*0,75</t>
  </si>
  <si>
    <t>1,4*2,2</t>
  </si>
  <si>
    <t>1,9*3,3</t>
  </si>
  <si>
    <t>-(1*2)</t>
  </si>
  <si>
    <t>Vodorovné konstrukce</t>
  </si>
  <si>
    <t>413352111</t>
  </si>
  <si>
    <t>Zřízení podpěrné konstrukce nosníků výšky podepření do 4 m pro nosník výšky do 100 cm</t>
  </si>
  <si>
    <t>-535567948</t>
  </si>
  <si>
    <t>Podpěrná konstrukce nosníků a průvlaků výšky podepření do 4 m výšky nosníku (po spodní hranu stropní desky) do 100 cm zřízení</t>
  </si>
  <si>
    <t>https://podminky.urs.cz/item/CS_URS_2025_01/413352111</t>
  </si>
  <si>
    <t>"podpěra pro osazení překladů"</t>
  </si>
  <si>
    <t>413352112</t>
  </si>
  <si>
    <t>Odstranění podpěrné konstrukce nosníků výšky podepření do 4 m pro nosník výšky do 100 cm</t>
  </si>
  <si>
    <t>-1004021184</t>
  </si>
  <si>
    <t>Podpěrná konstrukce nosníků a průvlaků výšky podepření do 4 m výšky nosníku (po spodní hranu stropní desky) do 100 cm odstranění</t>
  </si>
  <si>
    <t>https://podminky.urs.cz/item/CS_URS_2025_01/413352112</t>
  </si>
  <si>
    <t>Úpravy povrchů, podlahy a osazování výplní</t>
  </si>
  <si>
    <t>612131121</t>
  </si>
  <si>
    <t>Penetrační disperzní nátěr vnitřních stěn nanášený ručně</t>
  </si>
  <si>
    <t>426851799</t>
  </si>
  <si>
    <t>Podkladní a spojovací vrstva vnitřních omítaných ploch penetrace disperzní nanášená ručně stěn</t>
  </si>
  <si>
    <t>https://podminky.urs.cz/item/CS_URS_2023_02/612131121</t>
  </si>
  <si>
    <t>"plocha otlučené omítky"</t>
  </si>
  <si>
    <t>827,063</t>
  </si>
  <si>
    <t>"nové vyzdívky"</t>
  </si>
  <si>
    <t>17,786*2</t>
  </si>
  <si>
    <t>612341321</t>
  </si>
  <si>
    <t>Sádrová nebo vápenosádrová omítka hladká jednovrstvá vnitřních stěn nanášená strojně</t>
  </si>
  <si>
    <t>-1141865151</t>
  </si>
  <si>
    <t>Omítka sádrová nebo vápenosádrová vnitřních ploch nanášená strojně jednovrstvá, tloušťky do 10 mm hladká svislých konstrukcí stěn</t>
  </si>
  <si>
    <t>https://podminky.urs.cz/item/CS_URS_2025_01/612341321</t>
  </si>
  <si>
    <t>612341391</t>
  </si>
  <si>
    <t>Příplatek k sádrové omítce vnitřních stěn za každých dalších 5 mm tloušťky strojně</t>
  </si>
  <si>
    <t>796732838</t>
  </si>
  <si>
    <t>Omítka sádrová nebo vápenosádrová vnitřních ploch nanášená strojně Příplatek k cenám za každých dalších i započatých 5 mm tloušťky omítky přes 10 mm stěn</t>
  </si>
  <si>
    <t>https://podminky.urs.cz/item/CS_URS_2023_02/612341391</t>
  </si>
  <si>
    <t>110</t>
  </si>
  <si>
    <t>629991011</t>
  </si>
  <si>
    <t>Zakrytí výplní otvorů a svislých ploch fólií přilepenou lepící páskou</t>
  </si>
  <si>
    <t>-393943984</t>
  </si>
  <si>
    <t>Zakrytí vnějších ploch před znečištěním včetně pozdějšího odkrytí výplní otvorů a svislých ploch fólií přilepenou lepící páskou</t>
  </si>
  <si>
    <t>https://podminky.urs.cz/item/CS_URS_2025_01/629991011</t>
  </si>
  <si>
    <t>"protiprachové opatření"</t>
  </si>
  <si>
    <t>1,5*2</t>
  </si>
  <si>
    <t>642942111</t>
  </si>
  <si>
    <t>Osazování zárubní nebo rámů dveřních kovových do 2,5 m2 na MC</t>
  </si>
  <si>
    <t>-699498774</t>
  </si>
  <si>
    <t>Osazování zárubní nebo rámů kovových dveřních lisovaných nebo z úhelníků bez dveřních křídel na cementovou maltu, plochy otvoru do 2,5 m2</t>
  </si>
  <si>
    <t>https://podminky.urs.cz/item/CS_URS_2023_02/642942111</t>
  </si>
  <si>
    <t>"ZÁ 06"2</t>
  </si>
  <si>
    <t>"ZÁ07"2+3</t>
  </si>
  <si>
    <t>"ZÁ09"1</t>
  </si>
  <si>
    <t>55331486</t>
  </si>
  <si>
    <t>zárubeň jednokřídlá ocelová pro zdění tl stěny 110-150mm rozměru 700/1970, 2100mm</t>
  </si>
  <si>
    <t>-1016599654</t>
  </si>
  <si>
    <t>14</t>
  </si>
  <si>
    <t>55331487</t>
  </si>
  <si>
    <t>zárubeň jednokřídlá ocelová pro zdění tl stěny 110-150mm rozměru 800/1970, 2100mm</t>
  </si>
  <si>
    <t>-891188806</t>
  </si>
  <si>
    <t>2+1</t>
  </si>
  <si>
    <t>55331489</t>
  </si>
  <si>
    <t>zárubeň jednokřídlá ocelová pro zdění tl stěny 110-150mm rozměru 1000/1970, 2100mm</t>
  </si>
  <si>
    <t>-831848418</t>
  </si>
  <si>
    <t>zárubeň jednokřídlá ocelová pro zdění tl stěny 110-150mm rozměru 1100/1970, 2100mm</t>
  </si>
  <si>
    <t>-834249369</t>
  </si>
  <si>
    <t>https://podminky.urs.cz/item/CS_URS_2023_02/949101111</t>
  </si>
  <si>
    <t>952901111</t>
  </si>
  <si>
    <t>Vyčištění budov nebo objektů před předáním do užívání budov bytové nebo občanské výstavby, světlé výšky podlaží do 4 m</t>
  </si>
  <si>
    <t>-1944493321</t>
  </si>
  <si>
    <t>998</t>
  </si>
  <si>
    <t>Přesun hmot</t>
  </si>
  <si>
    <t>998011001</t>
  </si>
  <si>
    <t>Přesun hmot pro budovy zděné v do 6 m</t>
  </si>
  <si>
    <t>-1790280854</t>
  </si>
  <si>
    <t>Přesun hmot pro budovy občanské výstavby, bydlení, výrobu a služby s nosnou svislou konstrukcí zděnou z cihel, tvárnic nebo kamene vodorovná dopravní vzdálenost do 100 m pro budovy výšky do 6 m</t>
  </si>
  <si>
    <t>https://podminky.urs.cz/item/CS_URS_2023_02/998011001</t>
  </si>
  <si>
    <t>711</t>
  </si>
  <si>
    <t>Izolace proti vodě, vlhkosti a plynům</t>
  </si>
  <si>
    <t>711111001</t>
  </si>
  <si>
    <t>Provedení izolace proti zemní vlhkosti vodorovné za studena nátěrem penetračním</t>
  </si>
  <si>
    <t>-999611760</t>
  </si>
  <si>
    <t>"pod příčky"</t>
  </si>
  <si>
    <t>7,2*0,5</t>
  </si>
  <si>
    <t>20</t>
  </si>
  <si>
    <t>11163150</t>
  </si>
  <si>
    <t>lak penetrační asfaltový</t>
  </si>
  <si>
    <t>-1225407952</t>
  </si>
  <si>
    <t>3,6*0,00033 "Přepočtené koeficientem množství</t>
  </si>
  <si>
    <t>711141559</t>
  </si>
  <si>
    <t>Provedení izolace proti zemní vlhkosti pásy přitavením vodorovné NAIP</t>
  </si>
  <si>
    <t>-1370867053</t>
  </si>
  <si>
    <t>3,6</t>
  </si>
  <si>
    <t>62855001</t>
  </si>
  <si>
    <t>pás asfaltový natavitelný modifikovaný SBS tl 4,0mm s vložkou z polyesterové rohože a spalitelnou PE fólií nebo jemnozrnným minerálním posypem na horním povrchu</t>
  </si>
  <si>
    <t>632307517</t>
  </si>
  <si>
    <t>3,6*1,15 "Přepočtené koeficientem množství</t>
  </si>
  <si>
    <t>998711101</t>
  </si>
  <si>
    <t>Přesun hmot tonážní pro izolace proti vodě, vlhkosti a plynům v objektech v do 6 m</t>
  </si>
  <si>
    <t>1321061683</t>
  </si>
  <si>
    <t>Přesun hmot pro izolace proti vodě, vlhkosti a plynům stanovený z hmotnosti přesunovaného materiálu vodorovná dopravní vzdálenost do 50 m v objektech výšky do 6 m</t>
  </si>
  <si>
    <t>https://podminky.urs.cz/item/CS_URS_2023_02/998711101</t>
  </si>
  <si>
    <t>741</t>
  </si>
  <si>
    <t>Elektroinstalace - silnoproud</t>
  </si>
  <si>
    <t>109</t>
  </si>
  <si>
    <t>741920301.R</t>
  </si>
  <si>
    <t xml:space="preserve">Ucpávka prostupu kabelového svazku povlakem stěna tl 100 mm  plocha otvoru 0,1 m2 požární odolnost EI 60</t>
  </si>
  <si>
    <t>750562050</t>
  </si>
  <si>
    <t xml:space="preserve">Protipožární ucpávky svazků kabelů prostup stěnou. Rozměr ucpávky je 30x30cm. Skladba ucpávky 2x deska z minerální vaty tl. 50mm, požárně ochranný tmel PROMASEAL AG oboustranně  a požárně stěrková hmota PROMASTOP -I oboustranně.</t>
  </si>
  <si>
    <t>763</t>
  </si>
  <si>
    <t>Konstrukce suché výstavby</t>
  </si>
  <si>
    <t>763164631</t>
  </si>
  <si>
    <t>SDK obklad kcí tvaru U š do 1,2 m desky 1xA 12,5</t>
  </si>
  <si>
    <t>-1058715100</t>
  </si>
  <si>
    <t>Obklad konstrukcí sádrokartonovými deskami včetně ochranných úhelníků ve tvaru U rozvinuté šíře přes 0,6 do 1,2 m, opláštěný deskou standardní A, tl. 12,5 mm</t>
  </si>
  <si>
    <t>https://podminky.urs.cz/item/CS_URS_2025_01/763164631</t>
  </si>
  <si>
    <t>"kastlík mediplyny"</t>
  </si>
  <si>
    <t>52</t>
  </si>
  <si>
    <t>998763301</t>
  </si>
  <si>
    <t>Přesun hmot tonážní pro sádrokartonové konstrukce v objektech v do 6 m</t>
  </si>
  <si>
    <t>-371685576</t>
  </si>
  <si>
    <t>Přesun hmot pro konstrukce montované z desek sádrokartonových, sádrovláknitých, cementovláknitých nebo cementových stanovený z hmotnosti přesunovaného materiálu vodorovná dopravní vzdálenost do 50 m v objektech výšky do 6 m</t>
  </si>
  <si>
    <t>https://podminky.urs.cz/item/CS_URS_2023_02/998763301</t>
  </si>
  <si>
    <t>766622117.R.1</t>
  </si>
  <si>
    <t>Montáž plastového okna s izolačním trojsklem rozměr otvoru 1300x2400, SPECIFIKACE T 01</t>
  </si>
  <si>
    <t>ks</t>
  </si>
  <si>
    <t>-1911244445</t>
  </si>
  <si>
    <t>Okno dle výkazu vnějších výplní 2_2</t>
  </si>
  <si>
    <t>82</t>
  </si>
  <si>
    <t>766622117.R.11</t>
  </si>
  <si>
    <t>Dodávka plastového okna s izolačním trojsklem rozměr otvoru 1300x2400, SPECIFIKACE T 01</t>
  </si>
  <si>
    <t>1333569951</t>
  </si>
  <si>
    <t>766622117.R1.1</t>
  </si>
  <si>
    <t>Montáž plastového okna s izolačním trojsklem rozměr otvoru 600x2400 SPECIFIKACE T 02</t>
  </si>
  <si>
    <t>1213443156</t>
  </si>
  <si>
    <t>83</t>
  </si>
  <si>
    <t>766622117.R1.11</t>
  </si>
  <si>
    <t>Dodávka plastového okna s izolačním trojsklem rozměr otvoru 600x2400 SPECIFIKACE T 02</t>
  </si>
  <si>
    <t>1675540810</t>
  </si>
  <si>
    <t>766622117.R2.1</t>
  </si>
  <si>
    <t>Montáž plastového okna s izolačním trojsklem rozměr otvoru 2000x2400 SPECIFIKACE T 03</t>
  </si>
  <si>
    <t>710378619</t>
  </si>
  <si>
    <t>84</t>
  </si>
  <si>
    <t>766622117.R2.11</t>
  </si>
  <si>
    <t>Dodávka plastového okna s izolačním trojsklem rozměr otvoru 2000x2400 SPECIFIKACE T 03</t>
  </si>
  <si>
    <t>1013838976</t>
  </si>
  <si>
    <t>766682111</t>
  </si>
  <si>
    <t>Montáž zárubní obložkových pro posuvné dveře jednokřídlové tl stěny do 170 mm</t>
  </si>
  <si>
    <t>596097783</t>
  </si>
  <si>
    <t>Montáž zárubní dřevěných nebo plastových obložkových, pro dveře jednokřídlové, tloušťky stěny do 170 mm</t>
  </si>
  <si>
    <t>https://podminky.urs.cz/item/CS_URS_2025_01/766682111</t>
  </si>
  <si>
    <t>"ZÁ 08"1</t>
  </si>
  <si>
    <t>61182301</t>
  </si>
  <si>
    <t>zárubeň jednokřídlá obložková MDF tl stěny 60-150mm rozměru 600-1100/1970, 2100mm</t>
  </si>
  <si>
    <t>-1378071736</t>
  </si>
  <si>
    <t>"ZÁ 05"1</t>
  </si>
  <si>
    <t>766694116</t>
  </si>
  <si>
    <t>Montáž parapetních desek dřevěných nebo plastových š do 30 cm</t>
  </si>
  <si>
    <t>-1561867776</t>
  </si>
  <si>
    <t>https://podminky.urs.cz/item/CS_URS_2025_01/766694116</t>
  </si>
  <si>
    <t>1,3*4+4,7*2+2,4+1,6+1,6</t>
  </si>
  <si>
    <t>60794102</t>
  </si>
  <si>
    <t>parapet dřevotřískový vnitřní povrch laminátový š 260mm</t>
  </si>
  <si>
    <t>814149989</t>
  </si>
  <si>
    <t>20,2*1,1 "Přepočtené koeficientem množství</t>
  </si>
  <si>
    <t>85</t>
  </si>
  <si>
    <t>766811111.R1</t>
  </si>
  <si>
    <t>Dodávka kuchyňské linky v místnosti 277</t>
  </si>
  <si>
    <t>-1964085119</t>
  </si>
  <si>
    <t>kuchyňské linky v místnosti 277 dle specifikace v popisu souborového řešení interiéru</t>
  </si>
  <si>
    <t>766811111.R12</t>
  </si>
  <si>
    <t xml:space="preserve">Dodávka horní skříňky kuchyně rozměr 500x600 mm </t>
  </si>
  <si>
    <t>1737935695</t>
  </si>
  <si>
    <t>kuchyňské skřínky dle specifikace v popisu souborového řešení interiéru</t>
  </si>
  <si>
    <t>4+3</t>
  </si>
  <si>
    <t>766811111.R13</t>
  </si>
  <si>
    <t xml:space="preserve">Dodávka horní skříňky kuchyně rozměr 600x600 mm </t>
  </si>
  <si>
    <t>2100139602</t>
  </si>
  <si>
    <t>766811111.R14</t>
  </si>
  <si>
    <t xml:space="preserve">Dodávka dolní skříňky kuchyně rozměr 820x500 mm </t>
  </si>
  <si>
    <t>-923130676</t>
  </si>
  <si>
    <t>766811111.R15</t>
  </si>
  <si>
    <t xml:space="preserve">Dodávka dolní skříňky vč. šuplíků kuchyně rozměr 820x500 mm </t>
  </si>
  <si>
    <t>1228232709</t>
  </si>
  <si>
    <t>38</t>
  </si>
  <si>
    <t>766811111.R16</t>
  </si>
  <si>
    <t xml:space="preserve">Dodávka dolní skříňky kuchyně rozměr 820x600 mm </t>
  </si>
  <si>
    <t>453719503</t>
  </si>
  <si>
    <t>D+M kuchyňské skřínky dle specifikace v popisu souborového řešení interiéru</t>
  </si>
  <si>
    <t>39</t>
  </si>
  <si>
    <t>766811111.R17</t>
  </si>
  <si>
    <t xml:space="preserve">Dodávka pracovní desky kuchyně </t>
  </si>
  <si>
    <t>-430232764</t>
  </si>
  <si>
    <t>kuchyňské desky dle specifikace v popisu souborového řešení interiéru</t>
  </si>
  <si>
    <t>1,5+3,2</t>
  </si>
  <si>
    <t>92</t>
  </si>
  <si>
    <t>766811112</t>
  </si>
  <si>
    <t>Montáž korpusu kuchyňských skříněk spodních na stěnu š přes 600 do 1200 mm</t>
  </si>
  <si>
    <t>-495919398</t>
  </si>
  <si>
    <t>Montáž kuchyňských linek korpusu spodních skříněk šroubovaných na stěnu, šířky jednoho dílu přes 600 do 1200 mm</t>
  </si>
  <si>
    <t>https://podminky.urs.cz/item/CS_URS_2025_01/766811112</t>
  </si>
  <si>
    <t>93</t>
  </si>
  <si>
    <t>766811151</t>
  </si>
  <si>
    <t>Montáž korpusu kuchyňských skříněk horních na stěnu š do 600 mm</t>
  </si>
  <si>
    <t>566295331</t>
  </si>
  <si>
    <t>Montáž kuchyňských linek korpusu horních skříněk šroubovaných na stěnu, šířky jednoho dílu do 600 mm</t>
  </si>
  <si>
    <t>https://podminky.urs.cz/item/CS_URS_2025_01/766811151</t>
  </si>
  <si>
    <t>94</t>
  </si>
  <si>
    <t>766811152</t>
  </si>
  <si>
    <t>Montáž korpusu kuchyňských skříněk horních na stěnu š přes 600 do 1200 mm</t>
  </si>
  <si>
    <t>-1979783528</t>
  </si>
  <si>
    <t>Montáž kuchyňských linek korpusu horních skříněk šroubovaných na stěnu, šířky jednoho dílu přes 600 do 1200 mm</t>
  </si>
  <si>
    <t>https://podminky.urs.cz/item/CS_URS_2025_01/766811152</t>
  </si>
  <si>
    <t>95</t>
  </si>
  <si>
    <t>766811212</t>
  </si>
  <si>
    <t>Montáž kuchyňské pracovní desky bez výřezu dl přes 1000 do 2000 mm</t>
  </si>
  <si>
    <t>-847897220</t>
  </si>
  <si>
    <t>Montáž kuchyňských linek pracovní desky bez výřezu, délky jednoho dílu přes 1000 do 2000 mm</t>
  </si>
  <si>
    <t>https://podminky.urs.cz/item/CS_URS_2025_01/766811212</t>
  </si>
  <si>
    <t>96</t>
  </si>
  <si>
    <t>766811213</t>
  </si>
  <si>
    <t>Montáž kuchyňské pracovní desky bez výřezu dl přes 2000 do 4000 mm</t>
  </si>
  <si>
    <t>-1269805360</t>
  </si>
  <si>
    <t>Montáž kuchyňských linek pracovní desky bez výřezu, délky jednoho dílu přes 2000 do 4000 mm</t>
  </si>
  <si>
    <t>https://podminky.urs.cz/item/CS_URS_2025_01/766811213</t>
  </si>
  <si>
    <t>97</t>
  </si>
  <si>
    <t>766811221</t>
  </si>
  <si>
    <t>Příplatek k montáži kuchyňské pracovní desky za vyřezání otvoru</t>
  </si>
  <si>
    <t>1525393237</t>
  </si>
  <si>
    <t>Montáž kuchyňských linek pracovní desky Příplatek k ceně za vyřezání otvoru (včetně zaměření)</t>
  </si>
  <si>
    <t>https://podminky.urs.cz/item/CS_URS_2025_01/766811221</t>
  </si>
  <si>
    <t>98</t>
  </si>
  <si>
    <t>766811223</t>
  </si>
  <si>
    <t>Příplatek k montáži kuchyňské pracovní desky za usazení dřezu</t>
  </si>
  <si>
    <t>1160099951</t>
  </si>
  <si>
    <t>Montáž kuchyňských linek pracovní desky Příplatek k ceně za usazení dřezu (včetně silikonu)</t>
  </si>
  <si>
    <t>https://podminky.urs.cz/item/CS_URS_2025_01/766811223</t>
  </si>
  <si>
    <t>40</t>
  </si>
  <si>
    <t>T10</t>
  </si>
  <si>
    <t xml:space="preserve">Dodávka  dveří D10 dle výkazu výplní otvorů, vč. dveřního vybavení dle specifikace vybavení dveří</t>
  </si>
  <si>
    <t>2056102272</t>
  </si>
  <si>
    <t>99</t>
  </si>
  <si>
    <t>T101</t>
  </si>
  <si>
    <t xml:space="preserve">Montáž dveří D10  dveřního vybavení dle specifikace vybavení dveří</t>
  </si>
  <si>
    <t>748126445</t>
  </si>
  <si>
    <t>montáž dveří D10 dle výkazu výplní otvorů, vč. dveřního vybavení dle specifikace vybavení dveří</t>
  </si>
  <si>
    <t>41</t>
  </si>
  <si>
    <t>T11</t>
  </si>
  <si>
    <t>Dodávka dveří D11 dle výkazu výplní otvorů, vč. dveřního vybavení dle specifikace vybavení dveří</t>
  </si>
  <si>
    <t>kpl.</t>
  </si>
  <si>
    <t>-1749794553</t>
  </si>
  <si>
    <t xml:space="preserve">Dodávka  dveří D11 dle výkazu výplní otvorů, vč. dveřního vybavení dle specifikace vybavení dveří</t>
  </si>
  <si>
    <t>100</t>
  </si>
  <si>
    <t>T111</t>
  </si>
  <si>
    <t xml:space="preserve">Montáž  dveří D11  vč. dveřního vybavení dle specifikace vybavení dveří</t>
  </si>
  <si>
    <t>1612081929</t>
  </si>
  <si>
    <t>montáž dveří D11 dle výkazu výplní otvorů, vč. dveřního vybavení dle specifikace vybavení dveří</t>
  </si>
  <si>
    <t>42</t>
  </si>
  <si>
    <t>T12</t>
  </si>
  <si>
    <t xml:space="preserve">Dodávka  dveří D12 dle výkazu výplní otvorů, vč. dveřního vybavení dle specifikace vybavení dveří</t>
  </si>
  <si>
    <t>1965314786</t>
  </si>
  <si>
    <t>Dodávka a montáž dveří D12 dle výkazu výplní otvorů, vč. dveřního vybavení dle specifikace vybavení dveří</t>
  </si>
  <si>
    <t>101</t>
  </si>
  <si>
    <t>T122</t>
  </si>
  <si>
    <t xml:space="preserve">Montáž  dveří D12  vč. dveřního vybavení dle specifikace vybavení dveří</t>
  </si>
  <si>
    <t>1437217423</t>
  </si>
  <si>
    <t>montáž dveří D12 dle výkazu výplní otvorů, vč. dveřního vybavení dle specifikace vybavení dveří</t>
  </si>
  <si>
    <t>43</t>
  </si>
  <si>
    <t>T7</t>
  </si>
  <si>
    <t>Dodávka dveří D7 dle výkazu výplní otvorů, vč. dveřního vybavení dle specifikace vybavení dveří</t>
  </si>
  <si>
    <t>-327399244</t>
  </si>
  <si>
    <t xml:space="preserve">Dodávka  dveří D7 dle výkazu výplní otvorů, vč. dveřního vybavení dle specifikace vybavení dveří</t>
  </si>
  <si>
    <t>102</t>
  </si>
  <si>
    <t>T77</t>
  </si>
  <si>
    <t xml:space="preserve">Montáž  dveří D7  vč. dveřního vybavení dle specifikace vybavení dveří</t>
  </si>
  <si>
    <t>-1572979292</t>
  </si>
  <si>
    <t>montáž dveří D7 dle výkazu výplní otvorů, vč. dveřního vybavení dle specifikace vybavení dveří</t>
  </si>
  <si>
    <t>44</t>
  </si>
  <si>
    <t>T8</t>
  </si>
  <si>
    <t>Dodávka dveří D8 dle výkazu výplní otvorů, vč. dveřního vybavení dle specifikace vybavení dveří</t>
  </si>
  <si>
    <t>-84201014</t>
  </si>
  <si>
    <t xml:space="preserve">Dodávka  dveří D8 dle výkazu výplní otvorů, vč. dveřního vybavení dle specifikace vybavení dveří</t>
  </si>
  <si>
    <t>103</t>
  </si>
  <si>
    <t>T88</t>
  </si>
  <si>
    <t xml:space="preserve">Montáž  dveří D8  vč. dveřního vybavení dle specifikace vybavení dveří</t>
  </si>
  <si>
    <t>17059590</t>
  </si>
  <si>
    <t>montáž dveří D8 dle výkazu výplní otvorů, vč. dveřního vybavení dle specifikace vybavení dveří</t>
  </si>
  <si>
    <t>45</t>
  </si>
  <si>
    <t>T9</t>
  </si>
  <si>
    <t xml:space="preserve">Dodávka  dveří D9 dle výkazu výplní otvorů, vč. dveřního vybavení dle specifikace vybavení dveří</t>
  </si>
  <si>
    <t>-122393003</t>
  </si>
  <si>
    <t>104</t>
  </si>
  <si>
    <t>T99</t>
  </si>
  <si>
    <t xml:space="preserve">Montáž  dveří D9 dle výkazu výplní otvorů, vč. dveřního vybavení dle specifikace vybavení dveří</t>
  </si>
  <si>
    <t>261748958</t>
  </si>
  <si>
    <t>montáž dveří D9 dle výkazu výplní otvorů, vč. dveřního vybavení dle specifikace vybavení dveří</t>
  </si>
  <si>
    <t>767</t>
  </si>
  <si>
    <t>Konstrukce zámečnické</t>
  </si>
  <si>
    <t>106</t>
  </si>
  <si>
    <t>767164150</t>
  </si>
  <si>
    <t>Osazení samostatného sloupku</t>
  </si>
  <si>
    <t>-200456841</t>
  </si>
  <si>
    <t>Montáž zábradlí osazení samostatného sloupku</t>
  </si>
  <si>
    <t>https://podminky.urs.cz/item/CS_URS_2025_01/767164150</t>
  </si>
  <si>
    <t xml:space="preserve">"nájezdní sloupky ke dveřím dle  D.1.1.00 TZ"</t>
  </si>
  <si>
    <t>107</t>
  </si>
  <si>
    <t>55342298.R</t>
  </si>
  <si>
    <t>nájezdový sloupek u dveří dle D.1.1.00 TZ</t>
  </si>
  <si>
    <t>109490069</t>
  </si>
  <si>
    <t>46</t>
  </si>
  <si>
    <t>771111011</t>
  </si>
  <si>
    <t>Vysátí podkladu před pokládkou dlažby</t>
  </si>
  <si>
    <t>-1578125721</t>
  </si>
  <si>
    <t>Příprava podkladu před provedením dlažby vysátí podlah</t>
  </si>
  <si>
    <t>https://podminky.urs.cz/item/CS_URS_2025_01/771111011</t>
  </si>
  <si>
    <t>13,19+1,88+2,18</t>
  </si>
  <si>
    <t>47</t>
  </si>
  <si>
    <t>771121011</t>
  </si>
  <si>
    <t>Nátěr penetrační na podlahu</t>
  </si>
  <si>
    <t>-772769694</t>
  </si>
  <si>
    <t>Příprava podkladu před provedením dlažby nátěr penetrační na podlahu</t>
  </si>
  <si>
    <t>https://podminky.urs.cz/item/CS_URS_2025_01/771121011</t>
  </si>
  <si>
    <t>48</t>
  </si>
  <si>
    <t>771151012</t>
  </si>
  <si>
    <t>Samonivelační stěrka podlah pevnosti 20 MPa tl přes 3 do 5 mm</t>
  </si>
  <si>
    <t>1660509917</t>
  </si>
  <si>
    <t>Příprava podkladu před provedením dlažby samonivelační stěrka min.pevnosti 20 MPa, tloušťky přes 3 do 5 mm</t>
  </si>
  <si>
    <t>https://podminky.urs.cz/item/CS_URS_2025_01/771151012</t>
  </si>
  <si>
    <t>"vyspravení betonového podkladu, předpoklad 50% plochy"</t>
  </si>
  <si>
    <t>17,25*0,5 "Přepočtené koeficientem množství</t>
  </si>
  <si>
    <t>49</t>
  </si>
  <si>
    <t>771574414</t>
  </si>
  <si>
    <t>Montáž podlah keramických hladkých lepených cementovým flexibilním lepidlem přes 4 do 6 ks/m2</t>
  </si>
  <si>
    <t>-1641970950</t>
  </si>
  <si>
    <t>Montáž podlah z dlaždic keramických lepených cementovým flexibilním lepidlem hladkých, tloušťky do 10 mm přes 4 do 6 ks/m2</t>
  </si>
  <si>
    <t>https://podminky.urs.cz/item/CS_URS_2025_01/771574414</t>
  </si>
  <si>
    <t>50</t>
  </si>
  <si>
    <t>59761131.R</t>
  </si>
  <si>
    <t>Dlaždice slinutá, glazovaná světle béžová 30 x 60 cm, protiskluzná</t>
  </si>
  <si>
    <t>-2049818938</t>
  </si>
  <si>
    <t>Keramické slinuté glazované mrazuvzdorné obklady s velmi nízkou nasákavostí pod 0,5 %, vyráběné podle EN 14411:annex G, BIa. Odolnost proti tvorbě skvrn podle ČSN EN ISO 10545-14 min. tř. 3. Odolnost proti kyselinám a zásadám podle ČSN EN ISO 10545-13 – GLA, GHB. Formát 598 x 298 x 10 mm rektifikovaná. Protiskluznost - koeficient smykového tření za sucha ≥ 0,6 / za mokra ≥ 0,5, R11/B. Barva a textura – betonový design v barvě světle béžová</t>
  </si>
  <si>
    <t>17,7041583240638*1,15 "Přepočtené koeficientem množství</t>
  </si>
  <si>
    <t>51</t>
  </si>
  <si>
    <t>771591112</t>
  </si>
  <si>
    <t>Izolace pod dlažbu nátěrem nebo stěrkou ve dvou vrstvách</t>
  </si>
  <si>
    <t>-2030879406</t>
  </si>
  <si>
    <t>Izolace podlahy pod dlažbu nátěrem nebo stěrkou ve dvou vrstvách</t>
  </si>
  <si>
    <t>https://podminky.urs.cz/item/CS_URS_2025_01/771591112</t>
  </si>
  <si>
    <t>13,19</t>
  </si>
  <si>
    <t>771592011</t>
  </si>
  <si>
    <t>Čištění vnitřních ploch podlah nebo schodišť po položení dlažby chemickými prostředky</t>
  </si>
  <si>
    <t>1906351168</t>
  </si>
  <si>
    <t>https://podminky.urs.cz/item/CS_URS_2025_01/771592011</t>
  </si>
  <si>
    <t>53</t>
  </si>
  <si>
    <t>998771101</t>
  </si>
  <si>
    <t>Přesun hmot tonážní pro podlahy z dlaždic v objektech v do 6 m</t>
  </si>
  <si>
    <t>-2037032270</t>
  </si>
  <si>
    <t>Přesun hmot pro podlahy z dlaždic stanovený z hmotnosti přesunovaného materiálu vodorovná dopravní vzdálenost do 50 m v objektech výšky do 6 m</t>
  </si>
  <si>
    <t>https://podminky.urs.cz/item/CS_URS_2025_01/998771101</t>
  </si>
  <si>
    <t>54</t>
  </si>
  <si>
    <t>776111117</t>
  </si>
  <si>
    <t>Broušení stávajícího podkladu povlakových podlah diamantovým kotoučem</t>
  </si>
  <si>
    <t>-1679031652</t>
  </si>
  <si>
    <t>Příprava podkladu broušení podlah stávajícího podkladu pro odstranění nerovností (diamantovým kotoučem)</t>
  </si>
  <si>
    <t>https://podminky.urs.cz/item/CS_URS_2025_01/776111117</t>
  </si>
  <si>
    <t>254,93-17,25</t>
  </si>
  <si>
    <t>55</t>
  </si>
  <si>
    <t>776111311</t>
  </si>
  <si>
    <t>Vysátí podkladu povlakových podlah</t>
  </si>
  <si>
    <t>-1027669913</t>
  </si>
  <si>
    <t>Příprava podkladu vysátí podlah</t>
  </si>
  <si>
    <t>https://podminky.urs.cz/item/CS_URS_2025_01/776111311</t>
  </si>
  <si>
    <t>56</t>
  </si>
  <si>
    <t>776121321.R</t>
  </si>
  <si>
    <t xml:space="preserve">Vhodná penetrace savého podkladu schválená výrobcem finální podlahy </t>
  </si>
  <si>
    <t>-904093044</t>
  </si>
  <si>
    <t>Vhodná penetrace savého podkladu schválená výrobcem finální podlahy</t>
  </si>
  <si>
    <t>https://podminky.urs.cz/item/CS_URS_2025_01/776121321.R</t>
  </si>
  <si>
    <t>57</t>
  </si>
  <si>
    <t>776141112</t>
  </si>
  <si>
    <t>Stěrka podlahová nivelační pro vyrovnání podkladu povlakových podlah pevnosti 20 MPa tl přes 3 do 5 mm</t>
  </si>
  <si>
    <t>298157249</t>
  </si>
  <si>
    <t>Příprava podkladu vyrovnání samonivelační stěrkou podlah min.pevnosti 20 MPa, tloušťky přes 3 do 5 mm</t>
  </si>
  <si>
    <t>https://podminky.urs.cz/item/CS_URS_2025_01/776141112</t>
  </si>
  <si>
    <t>237,68</t>
  </si>
  <si>
    <t>237,68*0,5 "Přepočtené koeficientem množství</t>
  </si>
  <si>
    <t>58</t>
  </si>
  <si>
    <t>776251121</t>
  </si>
  <si>
    <t>Lepení elektrostaticky vodivých pásů z přírodního linolea (marmolea) standardním lepidlem</t>
  </si>
  <si>
    <t>-55594111</t>
  </si>
  <si>
    <t>Montáž podlahovin z přírodního linolea (marmolea) lepením standardním lepidlem z pásů elektrostaticky vodivých</t>
  </si>
  <si>
    <t>https://podminky.urs.cz/item/CS_URS_2025_01/776251121</t>
  </si>
  <si>
    <t>59</t>
  </si>
  <si>
    <t>60756142.R</t>
  </si>
  <si>
    <t>homogení PVC vhodné do zdravotnických prostor antistatická</t>
  </si>
  <si>
    <t>-2041893558</t>
  </si>
  <si>
    <t>Homogenní PVC podlahové krytiny antistaické. Obsah pojiva TYPE1. Klasifikace použití: komerční zátěž 34 (velmi vysoká zátěž), průmyslové použití: 43 (vysoká zátěž). Barva šedá.</t>
  </si>
  <si>
    <t>255,307849909352*1,1 "Přepočtené koeficientem množství</t>
  </si>
  <si>
    <t>105</t>
  </si>
  <si>
    <t>60756142.R1</t>
  </si>
  <si>
    <t>homogení PVC detail pro vytvoření rohů</t>
  </si>
  <si>
    <t>-2031602670</t>
  </si>
  <si>
    <t>46*0,2 "Přepočtené koeficientem množství</t>
  </si>
  <si>
    <t>60</t>
  </si>
  <si>
    <t>776411222.R</t>
  </si>
  <si>
    <t>Montáž tahaných obvodových soklíků z homogení PVC vhodného do zdravotnických prostor výšky min 100 mm</t>
  </si>
  <si>
    <t>-1723494620</t>
  </si>
  <si>
    <t>Montáž soklíků tahaných (fabiony) z linolea (marmolea) obvodových, výšky přes 80 do 100 mm</t>
  </si>
  <si>
    <t>61</t>
  </si>
  <si>
    <t>776411223R</t>
  </si>
  <si>
    <t>Montáž tahaných soklíků z linolea (marmolea) vnitřních rohů</t>
  </si>
  <si>
    <t>628995700</t>
  </si>
  <si>
    <t>Montáž soklíků tahaných (fabiony) z linolea (marmolea) vnitřních rohů</t>
  </si>
  <si>
    <t>62</t>
  </si>
  <si>
    <t>998776101</t>
  </si>
  <si>
    <t>Přesun hmot tonážní pro podlahy povlakové v objektech v do 6 m</t>
  </si>
  <si>
    <t>-1192267081</t>
  </si>
  <si>
    <t>Přesun hmot pro podlahy povlakové stanovený z hmotnosti přesunovaného materiálu vodorovná dopravní vzdálenost do 50 m v objektech výšky do 6 m</t>
  </si>
  <si>
    <t>https://podminky.urs.cz/item/CS_URS_2025_01/998776101</t>
  </si>
  <si>
    <t>63</t>
  </si>
  <si>
    <t>781111011</t>
  </si>
  <si>
    <t>Ometení (oprášení) stěny při přípravě podkladu</t>
  </si>
  <si>
    <t>-1133852718</t>
  </si>
  <si>
    <t>Příprava podkladu před provedením obkladu oprášení (ometení) stěny</t>
  </si>
  <si>
    <t>https://podminky.urs.cz/item/CS_URS_2025_01/781111011</t>
  </si>
  <si>
    <t>(3,82*2+3,5*2)*2</t>
  </si>
  <si>
    <t>(3,5*2+1,15)*2</t>
  </si>
  <si>
    <t>64</t>
  </si>
  <si>
    <t>781121011</t>
  </si>
  <si>
    <t>Nátěr penetrační na stěnu</t>
  </si>
  <si>
    <t>753277908</t>
  </si>
  <si>
    <t>https://podminky.urs.cz/item/CS_URS_2025_01/781121011</t>
  </si>
  <si>
    <t>65</t>
  </si>
  <si>
    <t>781131112</t>
  </si>
  <si>
    <t>Izolace pod obklad nátěrem nebo stěrkou ve dvou vrstvách</t>
  </si>
  <si>
    <t>1581724146</t>
  </si>
  <si>
    <t>https://podminky.urs.cz/item/CS_URS_2025_01/781131112</t>
  </si>
  <si>
    <t>66</t>
  </si>
  <si>
    <t>781151031</t>
  </si>
  <si>
    <t>Celoplošné vyrovnání podkladu stěrkou tl 3 mm</t>
  </si>
  <si>
    <t>53268877</t>
  </si>
  <si>
    <t>Příprava podkladu před provedením obkladu celoplošné vyrovnání podkladu stěrkou, tloušťky 3 mm</t>
  </si>
  <si>
    <t>https://podminky.urs.cz/item/CS_URS_2025_01/781151031</t>
  </si>
  <si>
    <t>67</t>
  </si>
  <si>
    <t>781474154</t>
  </si>
  <si>
    <t>Montáž obkladů vnitřních keramických velkoformátových hladkých lepených flexibilním lepidlem</t>
  </si>
  <si>
    <t>-521248377</t>
  </si>
  <si>
    <t>Montáž obkladů vnitřních stěn z dlaždic keramických lepených flexibilním lepidlem velkoformátových hladkých přes 4 do 6 ks/m2</t>
  </si>
  <si>
    <t>https://podminky.urs.cz/item/CS_URS_2025_01/781474154</t>
  </si>
  <si>
    <t>68</t>
  </si>
  <si>
    <t>59761001</t>
  </si>
  <si>
    <t>obklad formát 598x298x8 mm, béžová, bílošedá</t>
  </si>
  <si>
    <t>-2045354462</t>
  </si>
  <si>
    <t>Keramické obkladačky s nasákavostí nad 10 %, vyráběné podle EN 14411:annex L, BIII. Odolnost proti tvorbě skvrn podle ČSN EN ISO 10545-14 min. tř. 3. Odolnost proti kyselinám a zásadám podle ČSN EN ISO 10545-13 – GLB, GHB. Formát 598 x 298 x 8 mm rektifikovaná.
VÍCE V PD POPIS SOUBOROVÉHO ŘEŠENÍ INTERIÉRU</t>
  </si>
  <si>
    <t>45,58*1,15 "Přepočtené koeficientem množství</t>
  </si>
  <si>
    <t>69</t>
  </si>
  <si>
    <t>781495211</t>
  </si>
  <si>
    <t>Čištění vnitřních ploch stěn po provedení obkladu chemickými prostředky</t>
  </si>
  <si>
    <t>-415946905</t>
  </si>
  <si>
    <t>Čištění vnitřních ploch po provedení obkladu stěn chemickými prostředky</t>
  </si>
  <si>
    <t>https://podminky.urs.cz/item/CS_URS_2025_01/781495211</t>
  </si>
  <si>
    <t>70</t>
  </si>
  <si>
    <t>781571141</t>
  </si>
  <si>
    <t>Montáž obkladů ostění šířky přes 200 do 400 mm lepenými flexibilním lepidlem</t>
  </si>
  <si>
    <t>-1708177830</t>
  </si>
  <si>
    <t>Montáž obkladů ostění z obkladaček keramických lepených flexibilním lepidlem šířky ostění přes 200 do 400 mm</t>
  </si>
  <si>
    <t>https://podminky.urs.cz/item/CS_URS_2025_01/781571141</t>
  </si>
  <si>
    <t>0,75+1,75*2+1,9+1,15*2</t>
  </si>
  <si>
    <t>71</t>
  </si>
  <si>
    <t>998781101</t>
  </si>
  <si>
    <t>Přesun hmot tonážní pro obklady keramické v objektech v do 6 m</t>
  </si>
  <si>
    <t>556584128</t>
  </si>
  <si>
    <t>Přesun hmot pro obklady keramické stanovený z hmotnosti přesunovaného materiálu vodorovná dopravní vzdálenost do 50 m v objektech výšky do 6 m</t>
  </si>
  <si>
    <t>https://podminky.urs.cz/item/CS_URS_2025_01/998781101</t>
  </si>
  <si>
    <t>783</t>
  </si>
  <si>
    <t>Dokončovací práce - nátěry</t>
  </si>
  <si>
    <t>72</t>
  </si>
  <si>
    <t>783301303</t>
  </si>
  <si>
    <t>Bezoplachové odrezivění zámečnických konstrukcí</t>
  </si>
  <si>
    <t>-1115540273</t>
  </si>
  <si>
    <t>Příprava podkladu zámečnických konstrukcí před provedením nátěru odrezivění odrezovačem bezoplachovým</t>
  </si>
  <si>
    <t>https://podminky.urs.cz/item/CS_URS_2025_01/783301303</t>
  </si>
  <si>
    <t>"zárubně"</t>
  </si>
  <si>
    <t>73</t>
  </si>
  <si>
    <t>783301313</t>
  </si>
  <si>
    <t>Odmaštění zámečnických konstrukcí ředidlovým odmašťovačem</t>
  </si>
  <si>
    <t>588951161</t>
  </si>
  <si>
    <t>Příprava podkladu zámečnických konstrukcí před provedením nátěru odmaštění odmašťovačem ředidlovým</t>
  </si>
  <si>
    <t>https://podminky.urs.cz/item/CS_URS_2025_01/783301313</t>
  </si>
  <si>
    <t>74</t>
  </si>
  <si>
    <t>783314101</t>
  </si>
  <si>
    <t>Základní jednonásobný syntetický nátěr zámečnických konstrukcí</t>
  </si>
  <si>
    <t>1641023282</t>
  </si>
  <si>
    <t>Základní nátěr zámečnických konstrukcí jednonásobný syntetický</t>
  </si>
  <si>
    <t>https://podminky.urs.cz/item/CS_URS_2025_01/783314101</t>
  </si>
  <si>
    <t>75</t>
  </si>
  <si>
    <t>783317101</t>
  </si>
  <si>
    <t>Krycí jednonásobný syntetický standardní nátěr zámečnických konstrukcí</t>
  </si>
  <si>
    <t>-1123203167</t>
  </si>
  <si>
    <t>Krycí nátěr (email) zámečnických konstrukcí jednonásobný syntetický standardní</t>
  </si>
  <si>
    <t>https://podminky.urs.cz/item/CS_URS_2025_01/783317101</t>
  </si>
  <si>
    <t>76</t>
  </si>
  <si>
    <t>985131311.R</t>
  </si>
  <si>
    <t>Ruční dočištění ploch ocelovým kartáčem</t>
  </si>
  <si>
    <t>-511643162</t>
  </si>
  <si>
    <t>Očištění ploch stěn, rubu kleneb a podlah ruční dočištění ocelovými kartáči</t>
  </si>
  <si>
    <t>https://podminky.urs.cz/item/CS_URS_2025_01/985131311.R</t>
  </si>
  <si>
    <t>"stávající zárubně"</t>
  </si>
  <si>
    <t>77</t>
  </si>
  <si>
    <t>784171101</t>
  </si>
  <si>
    <t>Zakrytí nemalovaných ploch (materiál ve specifikaci) včetně pozdějšího odkrytí podlah</t>
  </si>
  <si>
    <t>-743464845</t>
  </si>
  <si>
    <t>https://podminky.urs.cz/item/CS_URS_2025_01/784171101</t>
  </si>
  <si>
    <t>"obklad"45,58</t>
  </si>
  <si>
    <t>"podlahy"254,93</t>
  </si>
  <si>
    <t>78</t>
  </si>
  <si>
    <t>58124844</t>
  </si>
  <si>
    <t>fólie pro malířské potřeby zakrývací tl 25µ 4x5m</t>
  </si>
  <si>
    <t>-190844063</t>
  </si>
  <si>
    <t>300,51*1,1 "Přepočtené koeficientem množství</t>
  </si>
  <si>
    <t>79</t>
  </si>
  <si>
    <t>784181121</t>
  </si>
  <si>
    <t>Penetrace podkladu jednonásobná hloubková v místnostech výšky do 3,80 m</t>
  </si>
  <si>
    <t>1585040796</t>
  </si>
  <si>
    <t>https://podminky.urs.cz/item/CS_URS_2025_01/784181121</t>
  </si>
  <si>
    <t>"plocha sádrových omítek"</t>
  </si>
  <si>
    <t>1862,635</t>
  </si>
  <si>
    <t>"ker. obklad"</t>
  </si>
  <si>
    <t>-45,58</t>
  </si>
  <si>
    <t>"sdk kastlík"</t>
  </si>
  <si>
    <t>62,4</t>
  </si>
  <si>
    <t>80</t>
  </si>
  <si>
    <t>784211101</t>
  </si>
  <si>
    <t>Dvojnásobné bílé malby ze směsí za mokra výborně oděruvzdorných v místnostech v do 3,80 m</t>
  </si>
  <si>
    <t>190795106</t>
  </si>
  <si>
    <t>Malby z malířských směsí oděruvzdorných za mokra dvojnásobné, bílé za mokra oděruvzdorné výborně v místnostech výšky do 3,80 m</t>
  </si>
  <si>
    <t>https://podminky.urs.cz/item/CS_URS_2025_01/784211101</t>
  </si>
  <si>
    <t>81</t>
  </si>
  <si>
    <t>784211101.R</t>
  </si>
  <si>
    <t>Dvojnásobné bílé malby omyvatelné v místnostech v do 3,80 m</t>
  </si>
  <si>
    <t>291950217</t>
  </si>
  <si>
    <t>https://podminky.urs.cz/item/CS_URS_2025_01/784211101.R</t>
  </si>
  <si>
    <t>03 - Svítidla, silno a slaboprodé rozvody</t>
  </si>
  <si>
    <t xml:space="preserve">    736 - Ústřední vytápění - plošné vytápění a chlazení</t>
  </si>
  <si>
    <t xml:space="preserve">    742 - Elektroinstalace - slaboproud</t>
  </si>
  <si>
    <t xml:space="preserve">      22-M - Montáže technologických zařízení pro dopravní stavby</t>
  </si>
  <si>
    <t>M - Práce a dodávky M</t>
  </si>
  <si>
    <t>VRN - Vedlejší rozpočtové náklady</t>
  </si>
  <si>
    <t xml:space="preserve">    VRN1 - Průzkumné, geodetické a projektové práce</t>
  </si>
  <si>
    <t>612135101</t>
  </si>
  <si>
    <t>Hrubá výplň rýh ve stěnách maltou jakékoli šířky rýhy</t>
  </si>
  <si>
    <t>724723817</t>
  </si>
  <si>
    <t>Hrubá výplň rýh maltou jakékoli šířky rýhy ve stěnách</t>
  </si>
  <si>
    <t>https://podminky.urs.cz/item/CS_URS_2025_01/612135101</t>
  </si>
  <si>
    <t>1110*0,03</t>
  </si>
  <si>
    <t>612315201</t>
  </si>
  <si>
    <t>Vápenná hrubá omítka malých ploch do 0,09 m2 na stěnách</t>
  </si>
  <si>
    <t>998273220</t>
  </si>
  <si>
    <t>Vápenná omítka jednotlivých malých ploch hrubá na stěnách, plochy jednotlivě do 0,09 m2</t>
  </si>
  <si>
    <t>https://podminky.urs.cz/item/CS_URS_2025_01/612315201</t>
  </si>
  <si>
    <t>612315202</t>
  </si>
  <si>
    <t>Vápenná hrubá omítka malých ploch přes 0,09 do 0,25 m2 na stěnách</t>
  </si>
  <si>
    <t>-1564480372</t>
  </si>
  <si>
    <t>Vápenná omítka jednotlivých malých ploch hrubá na stěnách, plochy jednotlivě přes 0,09 do 0,25 m2</t>
  </si>
  <si>
    <t>https://podminky.urs.cz/item/CS_URS_2025_01/612315202</t>
  </si>
  <si>
    <t>974031121</t>
  </si>
  <si>
    <t>Vysekání rýh ve zdivu cihelném hl do 30 mm š do 30 mm</t>
  </si>
  <si>
    <t>1895331232</t>
  </si>
  <si>
    <t>Vysekání rýh ve zdivu cihelném na maltu vápennou nebo vápenocementovou do hl. 30 mm a šířky do 30 mm</t>
  </si>
  <si>
    <t>https://podminky.urs.cz/item/CS_URS_2025_01/974031121</t>
  </si>
  <si>
    <t>"trasy pro rozvod elektro instalace"</t>
  </si>
  <si>
    <t>231*0,6+1620*0,6</t>
  </si>
  <si>
    <t>977132131</t>
  </si>
  <si>
    <t>Vyvrtání otvorů pro elektroinstalační krabice ve stěnách z pórobetonových tvárnic hloubky do 60 mm</t>
  </si>
  <si>
    <t>1178992882</t>
  </si>
  <si>
    <t>Vyvrtání otvorů pro elektroinstalační krabice ve stěnách z pórobetonových tvárnic, hloubky do 60 mm</t>
  </si>
  <si>
    <t>https://podminky.urs.cz/item/CS_URS_2025_01/977132131</t>
  </si>
  <si>
    <t>977142111</t>
  </si>
  <si>
    <t>Vyvrtání otvorů pro elektroinstalační krabice ve stěnách z betonu hloubky do 60 mm</t>
  </si>
  <si>
    <t>-2008285890</t>
  </si>
  <si>
    <t>Vyvrtání otvorů pro elektroinstalační krabice ve stěnách z betonu, hloubky do 60 mm</t>
  </si>
  <si>
    <t>https://podminky.urs.cz/item/CS_URS_2025_01/977142111</t>
  </si>
  <si>
    <t>736</t>
  </si>
  <si>
    <t>Ústřední vytápění - plošné vytápění a chlazení</t>
  </si>
  <si>
    <t>736130251.R</t>
  </si>
  <si>
    <t>Montáž tepelného čidla</t>
  </si>
  <si>
    <t>890128431</t>
  </si>
  <si>
    <t>Montáž elektrického podlahového vytápění instalace a napojení tepelného čidla</t>
  </si>
  <si>
    <t>https://podminky.urs.cz/item/CS_URS_2025_01/736130251.R</t>
  </si>
  <si>
    <t>40461080</t>
  </si>
  <si>
    <t>čidlo teploty a vlhkosti připojitelné ke sběrnicovým modulům</t>
  </si>
  <si>
    <t>-400935435</t>
  </si>
  <si>
    <t>čidlo teplotní připojitelné ke sběrnicovým modulům PZTS/EKV</t>
  </si>
  <si>
    <t>741112001</t>
  </si>
  <si>
    <t>Montáž krabice zapuštěná plastová kruhová</t>
  </si>
  <si>
    <t>742400419</t>
  </si>
  <si>
    <t>Montáž krabic elektroinstalačních bez napojení na trubky a lišty, demontáže a montáže víčka a přístroje protahovacích nebo odbočných zapuštěných plastových kruhových do zdiva</t>
  </si>
  <si>
    <t>https://podminky.urs.cz/item/CS_URS_2025_01/741112001</t>
  </si>
  <si>
    <t>12+4+38+40</t>
  </si>
  <si>
    <t>34571457</t>
  </si>
  <si>
    <t>krabice pod omítku PVC odbočná kruhová D 70mm s víčkem</t>
  </si>
  <si>
    <t>502235356</t>
  </si>
  <si>
    <t>741122015</t>
  </si>
  <si>
    <t>Montáž kabel Cu bez ukončení uložený pod omítku plný kulatý 3x1,5 mm2 (např. CYKY)</t>
  </si>
  <si>
    <t>-1686369053</t>
  </si>
  <si>
    <t>https://podminky.urs.cz/item/CS_URS_2025_01/741122015</t>
  </si>
  <si>
    <t>34111030</t>
  </si>
  <si>
    <t>kabel instalační jádro Cu plné izolace PVC plášť PVC 450/750V (CYKY) 3x1,5mm2</t>
  </si>
  <si>
    <t>-1899767251</t>
  </si>
  <si>
    <t>60*1,15 "Přepočtené koeficientem množství</t>
  </si>
  <si>
    <t>741122016</t>
  </si>
  <si>
    <t>Montáž kabel Cu bez ukončení uložený pod omítku plný kulatý 3x2,5 až 6 mm2 (např. CYKY)</t>
  </si>
  <si>
    <t>-226059556</t>
  </si>
  <si>
    <t>Montáž kabelů měděných bez ukončení uložených pod omítku plných kulatých (např. CYKY), počtu a průřezu žil 3x2,5 až 6 mm2</t>
  </si>
  <si>
    <t>https://podminky.urs.cz/item/CS_URS_2025_01/741122016</t>
  </si>
  <si>
    <t>34111036</t>
  </si>
  <si>
    <t>kabel instalační jádro Cu plné izolace PVC plášť PVC 450/750V (CYKY) 3x2,5mm2</t>
  </si>
  <si>
    <t>-1974366663</t>
  </si>
  <si>
    <t>231*1,15 "Přepočtené koeficientem množství</t>
  </si>
  <si>
    <t>741310001</t>
  </si>
  <si>
    <t>Montáž spínač nástěnný 1-jednopólový prostředí normální se zapojením vodičů</t>
  </si>
  <si>
    <t>1707951078</t>
  </si>
  <si>
    <t>Montáž spínačů jedno nebo dvoupólových nástěnných se zapojením vodičů, pro prostředí normální spínačů, řazení 1-jednopólových</t>
  </si>
  <si>
    <t>https://podminky.urs.cz/item/CS_URS_2025_01/741310001</t>
  </si>
  <si>
    <t>34535015</t>
  </si>
  <si>
    <t>spínač nástěnný jednopólový, řazení 1, IP44, šroubové svorky</t>
  </si>
  <si>
    <t>628420377</t>
  </si>
  <si>
    <t>741310025</t>
  </si>
  <si>
    <t>Montáž přepínač nástěnný 7-křížový prostředí normální se zapojením vodičů</t>
  </si>
  <si>
    <t>-1545348969</t>
  </si>
  <si>
    <t>Montáž spínačů jedno nebo dvoupólových nástěnných se zapojením vodičů, pro prostředí normální přepínačů, řazení 7-křížových</t>
  </si>
  <si>
    <t>https://podminky.urs.cz/item/CS_URS_2025_01/741310025</t>
  </si>
  <si>
    <t>34535019</t>
  </si>
  <si>
    <t>přepínač nástěnný křížový, s čirým průzorem, řazení 7, IP44, šroubové svorky</t>
  </si>
  <si>
    <t>1510812362</t>
  </si>
  <si>
    <t>741313001</t>
  </si>
  <si>
    <t>Montáž zásuvka (polo)zapuštěná bezšroubové připojení 2P+PE se zapojením vodičů</t>
  </si>
  <si>
    <t>-857066517</t>
  </si>
  <si>
    <t>Montáž zásuvek domovních se zapojením vodičů bezšroubové připojení polozapuštěných nebo zapuštěných 10/16 A, provedení 2P + PE</t>
  </si>
  <si>
    <t>https://podminky.urs.cz/item/CS_URS_2025_01/741313001</t>
  </si>
  <si>
    <t>34555241</t>
  </si>
  <si>
    <t>přístroj zásuvky zápustné jednonásobné, krytka s clonkami, bezšroubové svorky</t>
  </si>
  <si>
    <t>1442326637</t>
  </si>
  <si>
    <t>741810003</t>
  </si>
  <si>
    <t>Celková prohlídka elektrického rozvodu a zařízení přes 0,5 do 1 milionu Kč</t>
  </si>
  <si>
    <t>944322802</t>
  </si>
  <si>
    <t>Zkoušky a prohlídky elektrických rozvodů a zařízení celková prohlídka a vyhotovení revizní zprávy pro objem montážních prací přes 500 do 1000 tis. Kč</t>
  </si>
  <si>
    <t>https://podminky.urs.cz/item/CS_URS_2025_01/741810003</t>
  </si>
  <si>
    <t>741820102</t>
  </si>
  <si>
    <t>Měření intenzity osvětlení</t>
  </si>
  <si>
    <t>-1002660280</t>
  </si>
  <si>
    <t>Měření osvětlovacího zařízení intenzity osvětlení na pracovišti do 50 svítidel</t>
  </si>
  <si>
    <t>https://podminky.urs.cz/item/CS_URS_2025_01/741820102</t>
  </si>
  <si>
    <t>998741311</t>
  </si>
  <si>
    <t>Přesun hmot procentní pro silnoproud ruční v objektech v do 6 m</t>
  </si>
  <si>
    <t>%</t>
  </si>
  <si>
    <t>-600434991</t>
  </si>
  <si>
    <t>Přesun hmot pro silnoproud stanovený procentní sazbou (%) z ceny vodorovná dopravní vzdálenost do 50 m ruční (bez užití mechanizace) v objektech výšky do 6 m</t>
  </si>
  <si>
    <t>https://podminky.urs.cz/item/CS_URS_2025_01/998741311</t>
  </si>
  <si>
    <t>742</t>
  </si>
  <si>
    <t>Elektroinstalace - slaboproud</t>
  </si>
  <si>
    <t>742110002</t>
  </si>
  <si>
    <t>Montáž trubek pro slaboproud plastových ohebných uložených pod omítku</t>
  </si>
  <si>
    <t>-134399797</t>
  </si>
  <si>
    <t>Montáž trubek elektroinstalačních plastových ohebných uložených pod omítku</t>
  </si>
  <si>
    <t>https://podminky.urs.cz/item/CS_URS_2025_01/742110002</t>
  </si>
  <si>
    <t>1690006002</t>
  </si>
  <si>
    <t>Trubka ohebná Kopos Monoflex 1420_K10 20 mm 10 m</t>
  </si>
  <si>
    <t>2118931935</t>
  </si>
  <si>
    <t>1620*1,15 "Přepočtené koeficientem množství</t>
  </si>
  <si>
    <t>742124003</t>
  </si>
  <si>
    <t>Montáž kabelů datových FTP, UTP, STP pro vnitřní rozvody pevně</t>
  </si>
  <si>
    <t>-653539258</t>
  </si>
  <si>
    <t>https://podminky.urs.cz/item/CS_URS_2025_01/742124003</t>
  </si>
  <si>
    <t>1620+63</t>
  </si>
  <si>
    <t>3007310376</t>
  </si>
  <si>
    <t>Kabel datový SOLARIX SXKD-6A-STP-LSOH-B2ca, CAT6A, STP, LSOH, B2ca s1 d1 a1, 500m, oranžový</t>
  </si>
  <si>
    <t>1560381717</t>
  </si>
  <si>
    <t>742220081</t>
  </si>
  <si>
    <t>Montáž čtečky bezkontaktních karet</t>
  </si>
  <si>
    <t>-38059191</t>
  </si>
  <si>
    <t>https://podminky.urs.cz/item/CS_URS_2025_01/742220081</t>
  </si>
  <si>
    <t>40467005.R</t>
  </si>
  <si>
    <t>Čtečka RFID duální. HID Prox 125kHz a Mifare 13,56MHz</t>
  </si>
  <si>
    <t>62893690</t>
  </si>
  <si>
    <t>22-M</t>
  </si>
  <si>
    <t>Montáže technologických zařízení pro dopravní stavby</t>
  </si>
  <si>
    <t>742330012.R</t>
  </si>
  <si>
    <t>Přístupový bod WIFI</t>
  </si>
  <si>
    <t>2128471958</t>
  </si>
  <si>
    <t>https://podminky.urs.cz/item/CS_URS_2025_01/742330012.R</t>
  </si>
  <si>
    <t>40467019.R</t>
  </si>
  <si>
    <t>Přístupový bod WIFI 2,4GHz/5GHz, dosah 20m</t>
  </si>
  <si>
    <t>1580888553</t>
  </si>
  <si>
    <t>742330045</t>
  </si>
  <si>
    <t>Montáž datové zásuvky 1 až 6 pozic přisazené na omítku</t>
  </si>
  <si>
    <t>-430993459</t>
  </si>
  <si>
    <t>Montáž strukturované kabeláže zásuvek datových přisazené na omítku 1 až 6 pozic</t>
  </si>
  <si>
    <t>https://podminky.urs.cz/item/CS_URS_2025_01/742330045</t>
  </si>
  <si>
    <t>40+4</t>
  </si>
  <si>
    <t>34555003</t>
  </si>
  <si>
    <t>zásuvka datová dvojnásobná kompletní s rámečkem, RJ45, Kat. 5e UTP, svorky IDC</t>
  </si>
  <si>
    <t>256</t>
  </si>
  <si>
    <t>-1549366536</t>
  </si>
  <si>
    <t>Práce a dodávky M</t>
  </si>
  <si>
    <t>VRN</t>
  </si>
  <si>
    <t>VRN1</t>
  </si>
  <si>
    <t>Průzkumné, geodetické a projektové práce</t>
  </si>
  <si>
    <t>013254000</t>
  </si>
  <si>
    <t>Dokumentace skutečného provedení stavby</t>
  </si>
  <si>
    <t>1024</t>
  </si>
  <si>
    <t>343934725</t>
  </si>
  <si>
    <t>https://podminky.urs.cz/item/CS_URS_2025_01/013254000</t>
  </si>
  <si>
    <t>04 - Zdravotně technické instalace</t>
  </si>
  <si>
    <t xml:space="preserve">    721 - Zdravotechnika - vnitřní kanalizace</t>
  </si>
  <si>
    <t xml:space="preserve">    722 - Zdravotechnika - vnitřní vodovod</t>
  </si>
  <si>
    <t xml:space="preserve">    751 - Vzduchotechnika</t>
  </si>
  <si>
    <t>721</t>
  </si>
  <si>
    <t>Zdravotechnika - vnitřní kanalizace</t>
  </si>
  <si>
    <t>721175001</t>
  </si>
  <si>
    <t>Potrubí kanalizační plastové připojovací odhlučněné dvouvrstvé DN 50</t>
  </si>
  <si>
    <t>323001517</t>
  </si>
  <si>
    <t>Plastové potrubí odhlučněné dvouvrstvé připojovací DN 50</t>
  </si>
  <si>
    <t>https://podminky.urs.cz/item/CS_URS_2025_01/721175001</t>
  </si>
  <si>
    <t>721175003</t>
  </si>
  <si>
    <t>Potrubí kanalizační plastové připojovací odhlučněné dvouvrstvé DN 100</t>
  </si>
  <si>
    <t>-1664229689</t>
  </si>
  <si>
    <t>Plastové potrubí odhlučněné dvouvrstvé připojovací DN 100</t>
  </si>
  <si>
    <t>https://podminky.urs.cz/item/CS_URS_2025_01/721175003</t>
  </si>
  <si>
    <t>721290111</t>
  </si>
  <si>
    <t>Zkouška těsnosti potrubí kanalizace vodou do DN 125</t>
  </si>
  <si>
    <t>1826693178</t>
  </si>
  <si>
    <t xml:space="preserve">Zkouška těsnosti kanalizace  v objektech vodou do DN 125</t>
  </si>
  <si>
    <t>https://podminky.urs.cz/item/CS_URS_2025_01/721290111</t>
  </si>
  <si>
    <t>998721201</t>
  </si>
  <si>
    <t>Přesun hmot procentní pro vnitřní kanalizaci v objektech v do 6 m</t>
  </si>
  <si>
    <t>474082997</t>
  </si>
  <si>
    <t>Přesun hmot pro vnitřní kanalizaci stanovený procentní sazbou (%) z ceny vodorovná dopravní vzdálenost do 50 m základní v objektech výšky do 6 m</t>
  </si>
  <si>
    <t>https://podminky.urs.cz/item/CS_URS_2025_01/998721201</t>
  </si>
  <si>
    <t>722</t>
  </si>
  <si>
    <t>Zdravotechnika - vnitřní vodovod</t>
  </si>
  <si>
    <t>722174002</t>
  </si>
  <si>
    <t>Potrubí vodovodní plastové PPR svar polyfúze PN 16 D 20x2,8 mm</t>
  </si>
  <si>
    <t>-916238424</t>
  </si>
  <si>
    <t>Potrubí z plastových trubek z polypropylenu PPR svařovaných polyfúzně PN 16 (SDR 7,4) D 20 x 2,8</t>
  </si>
  <si>
    <t>https://podminky.urs.cz/item/CS_URS_2025_01/722174002</t>
  </si>
  <si>
    <t>26*2</t>
  </si>
  <si>
    <t>722175002</t>
  </si>
  <si>
    <t>Potrubí vodovodní plastové PP-RCT svar polyfúze D 20x2,8 mm</t>
  </si>
  <si>
    <t>1820588945</t>
  </si>
  <si>
    <t>Potrubí z plastových trubek z polypropylenu PP-RCT svařovaných polyfúzně D 20 x 2,8</t>
  </si>
  <si>
    <t>https://podminky.urs.cz/item/CS_URS_2025_01/722175002</t>
  </si>
  <si>
    <t>"rozvod teplé a užitkové vody"</t>
  </si>
  <si>
    <t>26*4</t>
  </si>
  <si>
    <t>722181231</t>
  </si>
  <si>
    <t>Ochrana vodovodního potrubí přilepenými termoizolačními trubicemi z PE tl přes 9 do 13 mm DN do 22 mm</t>
  </si>
  <si>
    <t>1044425306</t>
  </si>
  <si>
    <t>Ochrana potrubí termoizolačními trubicemi z pěnového polyetylenu PE přilepenými v příčných a podélných spojích, tloušťky izolace přes 9 do 13 mm, vnitřního průměru izolace DN do 22 mm</t>
  </si>
  <si>
    <t>https://podminky.urs.cz/item/CS_URS_2025_01/722181231</t>
  </si>
  <si>
    <t>722290234</t>
  </si>
  <si>
    <t>Proplach, dezinfekce a tlaková zkouška vodovodního potrubí do DN 80</t>
  </si>
  <si>
    <t>1729588773</t>
  </si>
  <si>
    <t xml:space="preserve">Zkoušky, proplach a desinfekce vodovodního potrubí  proplach a desinfekce vodovodního potrubí do DN 80</t>
  </si>
  <si>
    <t>https://podminky.urs.cz/item/CS_URS_2025_01/722290234</t>
  </si>
  <si>
    <t>722290246</t>
  </si>
  <si>
    <t>Zkouška těsnosti vodovodního potrubí plastového DN do 40</t>
  </si>
  <si>
    <t>1663850624</t>
  </si>
  <si>
    <t>Zkoušky, proplach a desinfekce vodovodního potrubí zkoušky těsnosti vodovodního potrubí plastového do DN 40</t>
  </si>
  <si>
    <t>https://podminky.urs.cz/item/CS_URS_2025_01/722290246</t>
  </si>
  <si>
    <t>998722201</t>
  </si>
  <si>
    <t>Přesun hmot procentní pro vnitřní vodovod v objektech v do 6 m</t>
  </si>
  <si>
    <t>-1970351823</t>
  </si>
  <si>
    <t>Přesun hmot pro vnitřní vodovod stanovený procentní sazbou (%) z ceny vodorovná dopravní vzdálenost do 50 m základní v objektech výšky do 6 m</t>
  </si>
  <si>
    <t>https://podminky.urs.cz/item/CS_URS_2025_01/998722201</t>
  </si>
  <si>
    <t>725112171</t>
  </si>
  <si>
    <t>Kombi klozet s hlubokým splachováním odpad vodorovný</t>
  </si>
  <si>
    <t>-1608558975</t>
  </si>
  <si>
    <t>Zařízení záchodů kombi klozety s hlubokým splachováním odpad vodorovný</t>
  </si>
  <si>
    <t>https://podminky.urs.cz/item/CS_URS_2025_01/725112171</t>
  </si>
  <si>
    <t>725211624</t>
  </si>
  <si>
    <t>Umyvadlo keramické bílé šířky 650 mm se sloupem na sifon připevněné na stěnu šrouby</t>
  </si>
  <si>
    <t>-1523705815</t>
  </si>
  <si>
    <t>Umyvadla keramická bílá bez výtokových armatur připevněná na stěnu šrouby se sloupem, šířka umyvadla 650 mm</t>
  </si>
  <si>
    <t>https://podminky.urs.cz/item/CS_URS_2025_01/725211624</t>
  </si>
  <si>
    <t>725219101</t>
  </si>
  <si>
    <t>Montáž umyvadla připevněného na konzoly</t>
  </si>
  <si>
    <t>-1825832504</t>
  </si>
  <si>
    <t>Umyvadla montáž umyvadel ostatních typů na konzoly</t>
  </si>
  <si>
    <t>https://podminky.urs.cz/item/CS_URS_2025_01/725219101</t>
  </si>
  <si>
    <t>"místnost 269"</t>
  </si>
  <si>
    <t>55231320.R</t>
  </si>
  <si>
    <t>umyvadlové koryto</t>
  </si>
  <si>
    <t>1481246543</t>
  </si>
  <si>
    <t>725291211R</t>
  </si>
  <si>
    <t>Doplňky zařízení koupelen a záchodů keramické mýdelník jednoduchý - montáž</t>
  </si>
  <si>
    <t>670399168</t>
  </si>
  <si>
    <t xml:space="preserve">Doplňky zařízení koupelen a záchodů  keramické mýdelník jednoduchý</t>
  </si>
  <si>
    <t>725291621</t>
  </si>
  <si>
    <t>Doplňky zařízení koupelen a záchodů nerezové - montáž</t>
  </si>
  <si>
    <t>1710048665</t>
  </si>
  <si>
    <t xml:space="preserve">Doplňky zařízení koupelen a záchodů  nerezové zásobník toaletních papírů d=300 mm</t>
  </si>
  <si>
    <t>https://podminky.urs.cz/item/CS_URS_2025_01/725291621</t>
  </si>
  <si>
    <t>55779012</t>
  </si>
  <si>
    <t>štětka na WC závěsná nebo na podlahu kartáč nylon nerezové záchytné pouzdro lesk</t>
  </si>
  <si>
    <t>-707158219</t>
  </si>
  <si>
    <t>725311121</t>
  </si>
  <si>
    <t>Dřez jednoduchý nerezový se zápachovou uzávěrkou s odkapávací plochou 560x480 mm a miskou vč. uzemnění</t>
  </si>
  <si>
    <t>75171290</t>
  </si>
  <si>
    <t>Dřezy bez výtokových armatur jednoduché se zápachovou uzávěrkou nerezové s odkapávací plochou 560x480 mm a miskou</t>
  </si>
  <si>
    <t>https://podminky.urs.cz/item/CS_URS_2025_01/725311121</t>
  </si>
  <si>
    <t>"místnost 277"</t>
  </si>
  <si>
    <t>725331111</t>
  </si>
  <si>
    <t>Výlevka bez výtokových armatur keramická se sklopnou plastovou mřížkou stojící výšky 425 mm</t>
  </si>
  <si>
    <t>-252749485</t>
  </si>
  <si>
    <t>Výlevky bez výtokových armatur a splachovací nádrže keramické se sklopnou plastovou mřížkou stojící, výšky 460 mm</t>
  </si>
  <si>
    <t>https://podminky.urs.cz/item/CS_URS_2025_01/725331111</t>
  </si>
  <si>
    <t>725822613</t>
  </si>
  <si>
    <t>Baterie umyvadlová stojánková páková s výpustí vč. uzemnění</t>
  </si>
  <si>
    <t>-1399994100</t>
  </si>
  <si>
    <t>Baterie umyvadlové stojánkové pákové s výpustí</t>
  </si>
  <si>
    <t>https://podminky.urs.cz/item/CS_URS_2025_01/725822613</t>
  </si>
  <si>
    <t>725829101</t>
  </si>
  <si>
    <t>Montáž baterie nástěnné dřezové pákové a klasické vč. uzemnění</t>
  </si>
  <si>
    <t>626110421</t>
  </si>
  <si>
    <t>Baterie dřezové montáž ostatních typů nástěnných pákových nebo klasických</t>
  </si>
  <si>
    <t>https://podminky.urs.cz/item/CS_URS_2025_01/725829101</t>
  </si>
  <si>
    <t>55143977</t>
  </si>
  <si>
    <t>baterie dřezová páková nástěnná s kulatým ústím 200mm</t>
  </si>
  <si>
    <t>194222610</t>
  </si>
  <si>
    <t>998725201</t>
  </si>
  <si>
    <t>Přesun hmot procentní pro zařizovací předměty v objektech v do 6 m</t>
  </si>
  <si>
    <t>-1149958057</t>
  </si>
  <si>
    <t>Přesun hmot pro zařizovací předměty stanovený procentní sazbou (%) z ceny vodorovná dopravní vzdálenost do 50 m v objektech výšky do 6 m</t>
  </si>
  <si>
    <t>https://podminky.urs.cz/item/CS_URS_2025_01/998725201</t>
  </si>
  <si>
    <t>751</t>
  </si>
  <si>
    <t>Vzduchotechnika</t>
  </si>
  <si>
    <t>751711111</t>
  </si>
  <si>
    <t>Montáž klimatizační jednotky vnitřní nástěnné o výkonu do 3,5 kW</t>
  </si>
  <si>
    <t>1118846948</t>
  </si>
  <si>
    <t>Montáž klimatizační jednotky vnitřní nástěnné o výkonu (pro objem místnosti) do 3,5 kW (do 35 m3)</t>
  </si>
  <si>
    <t>https://podminky.urs.cz/item/CS_URS_2025_01/751711111</t>
  </si>
  <si>
    <t>42952001</t>
  </si>
  <si>
    <t>jednotka klimatizační nástěnná o výkonu do 3,5kW</t>
  </si>
  <si>
    <t>-17932172</t>
  </si>
  <si>
    <t>751721111</t>
  </si>
  <si>
    <t>Montáž klimatizační jednotky venkovní s jednofázovým napájením do 2 vnitřních jednotek</t>
  </si>
  <si>
    <t>-1338073162</t>
  </si>
  <si>
    <t>Montáž klimatizační jednotky venkovní jednofázové napájení do 2 vnitřních jednotek</t>
  </si>
  <si>
    <t>https://podminky.urs.cz/item/CS_URS_2025_01/751721111</t>
  </si>
  <si>
    <t>42952015</t>
  </si>
  <si>
    <t>jednotka klimatizační venkovní jednofázové napájení do 2 vnitřních jednotek o výkonu do 5,5kW</t>
  </si>
  <si>
    <t>-1539989314</t>
  </si>
  <si>
    <t>751791112</t>
  </si>
  <si>
    <t>Montáž napojovacího měděného potrubí předizolovaného 10 (3/8" x 0,8)</t>
  </si>
  <si>
    <t>875613673</t>
  </si>
  <si>
    <t>Montáž napojovacího potrubí měděného předizolovaného, D mm (" x tl. stěny) 10 (3/8" x 0,8)</t>
  </si>
  <si>
    <t>https://podminky.urs.cz/item/CS_URS_2025_01/751791112</t>
  </si>
  <si>
    <t>(20)*2</t>
  </si>
  <si>
    <t>42981908</t>
  </si>
  <si>
    <t>trubka předizolovaná Cu 3/8" (10 mm), stěna tl 0,8 mm, izolace 9mm</t>
  </si>
  <si>
    <t>1134908391</t>
  </si>
  <si>
    <t>40*1,03 "Přepočtené koeficientem množství</t>
  </si>
  <si>
    <t>751792007</t>
  </si>
  <si>
    <t>Montáž sifonu pro odvod kondenzátu klimatizace</t>
  </si>
  <si>
    <t>270488834</t>
  </si>
  <si>
    <t>Montáž ostatních zařízení pro odvod kondenzátu klimatizace sifonu</t>
  </si>
  <si>
    <t>https://podminky.urs.cz/item/CS_URS_2025_01/751792007</t>
  </si>
  <si>
    <t>48481003</t>
  </si>
  <si>
    <t>sifon pro odvod kondenzátu</t>
  </si>
  <si>
    <t>-501761054</t>
  </si>
  <si>
    <t>751792008</t>
  </si>
  <si>
    <t>Montáž hadice pro odvod kondenzátu klimatizace</t>
  </si>
  <si>
    <t>-1933160313</t>
  </si>
  <si>
    <t>Montáž ostatních zařízení pro odvod kondenzátu klimatizace hadice</t>
  </si>
  <si>
    <t>https://podminky.urs.cz/item/CS_URS_2025_01/751792008</t>
  </si>
  <si>
    <t>48481004</t>
  </si>
  <si>
    <t>hadice pro odvod kondenzátu</t>
  </si>
  <si>
    <t>-667853061</t>
  </si>
  <si>
    <t>5+5</t>
  </si>
  <si>
    <t>05 - Lékařská technologie-nábytek</t>
  </si>
  <si>
    <t>34774023.R</t>
  </si>
  <si>
    <t>Operační lampa s LED technologií, 2 ramena</t>
  </si>
  <si>
    <t>-478606167</t>
  </si>
  <si>
    <t>Operační lampa s LED technologií pro zákrokový operační sál, dodá stavba dle specifického zadání v TZ</t>
  </si>
  <si>
    <t>54112000.R8</t>
  </si>
  <si>
    <t>Stativ chirurgický</t>
  </si>
  <si>
    <t>-966614024</t>
  </si>
  <si>
    <t>Dodá stavba dle specifikace v technické zprávě PD a potvrzení KZ</t>
  </si>
  <si>
    <t>"místnost sály"</t>
  </si>
  <si>
    <t>54112000.R9</t>
  </si>
  <si>
    <t xml:space="preserve">Stativ anesteziologický </t>
  </si>
  <si>
    <t>1824036974</t>
  </si>
  <si>
    <t>06 - Vedlejší rozpočtové náklady</t>
  </si>
  <si>
    <t xml:space="preserve">    VRN2 - Příprava staveniště</t>
  </si>
  <si>
    <t xml:space="preserve">    VRN3 - Zařízení staveniště</t>
  </si>
  <si>
    <t xml:space="preserve">Dokumentace skutečného provedení stavby </t>
  </si>
  <si>
    <t>321739536</t>
  </si>
  <si>
    <t>VRN2</t>
  </si>
  <si>
    <t>Příprava staveniště</t>
  </si>
  <si>
    <t>020001000</t>
  </si>
  <si>
    <t>Příprava staveniště dle plánu POV</t>
  </si>
  <si>
    <t>73634459</t>
  </si>
  <si>
    <t>https://podminky.urs.cz/item/CS_URS_2025_01/020001000</t>
  </si>
  <si>
    <t>VRN3</t>
  </si>
  <si>
    <t>Zařízení staveniště</t>
  </si>
  <si>
    <t>030001000</t>
  </si>
  <si>
    <t>Zařízení staveniště dle plánu POV</t>
  </si>
  <si>
    <t>357440221</t>
  </si>
  <si>
    <t>https://podminky.urs.cz/item/CS_URS_2025_01/030001000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</si>
</sst>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9101111" TargetMode="External" /><Relationship Id="rId2" Type="http://schemas.openxmlformats.org/officeDocument/2006/relationships/hyperlink" Target="https://podminky.urs.cz/item/CS_URS_2025_01/962031136" TargetMode="External" /><Relationship Id="rId3" Type="http://schemas.openxmlformats.org/officeDocument/2006/relationships/hyperlink" Target="https://podminky.urs.cz/item/CS_URS_2025_01/962032431" TargetMode="External" /><Relationship Id="rId4" Type="http://schemas.openxmlformats.org/officeDocument/2006/relationships/hyperlink" Target="https://podminky.urs.cz/item/CS_URS_2025_01/968062357" TargetMode="External" /><Relationship Id="rId5" Type="http://schemas.openxmlformats.org/officeDocument/2006/relationships/hyperlink" Target="https://podminky.urs.cz/item/CS_URS_2025_01/968072455" TargetMode="External" /><Relationship Id="rId6" Type="http://schemas.openxmlformats.org/officeDocument/2006/relationships/hyperlink" Target="https://podminky.urs.cz/item/CS_URS_2025_01/978013191" TargetMode="External" /><Relationship Id="rId7" Type="http://schemas.openxmlformats.org/officeDocument/2006/relationships/hyperlink" Target="https://podminky.urs.cz/item/CS_URS_2025_01/997013151" TargetMode="External" /><Relationship Id="rId8" Type="http://schemas.openxmlformats.org/officeDocument/2006/relationships/hyperlink" Target="https://podminky.urs.cz/item/CS_URS_2025_01/997013501" TargetMode="External" /><Relationship Id="rId9" Type="http://schemas.openxmlformats.org/officeDocument/2006/relationships/hyperlink" Target="https://podminky.urs.cz/item/CS_URS_2025_01/997013509" TargetMode="External" /><Relationship Id="rId10" Type="http://schemas.openxmlformats.org/officeDocument/2006/relationships/hyperlink" Target="https://podminky.urs.cz/item/CS_URS_2025_01/997013603" TargetMode="External" /><Relationship Id="rId11" Type="http://schemas.openxmlformats.org/officeDocument/2006/relationships/hyperlink" Target="https://podminky.urs.cz/item/CS_URS_2025_01/997013631" TargetMode="External" /><Relationship Id="rId12" Type="http://schemas.openxmlformats.org/officeDocument/2006/relationships/hyperlink" Target="https://podminky.urs.cz/item/CS_URS_2025_01/997013811" TargetMode="External" /><Relationship Id="rId13" Type="http://schemas.openxmlformats.org/officeDocument/2006/relationships/hyperlink" Target="https://podminky.urs.cz/item/CS_URS_2025_01/725110814" TargetMode="External" /><Relationship Id="rId14" Type="http://schemas.openxmlformats.org/officeDocument/2006/relationships/hyperlink" Target="https://podminky.urs.cz/item/CS_URS_2025_01/725210821" TargetMode="External" /><Relationship Id="rId15" Type="http://schemas.openxmlformats.org/officeDocument/2006/relationships/hyperlink" Target="https://podminky.urs.cz/item/CS_URS_2025_01/725240811" TargetMode="External" /><Relationship Id="rId16" Type="http://schemas.openxmlformats.org/officeDocument/2006/relationships/hyperlink" Target="https://podminky.urs.cz/item/CS_URS_2025_01/725240812" TargetMode="External" /><Relationship Id="rId17" Type="http://schemas.openxmlformats.org/officeDocument/2006/relationships/hyperlink" Target="https://podminky.urs.cz/item/CS_URS_2025_01/725310823" TargetMode="External" /><Relationship Id="rId18" Type="http://schemas.openxmlformats.org/officeDocument/2006/relationships/hyperlink" Target="https://podminky.urs.cz/item/CS_URS_2025_01/725820801" TargetMode="External" /><Relationship Id="rId19" Type="http://schemas.openxmlformats.org/officeDocument/2006/relationships/hyperlink" Target="https://podminky.urs.cz/item/CS_URS_2025_01/725820802" TargetMode="External" /><Relationship Id="rId20" Type="http://schemas.openxmlformats.org/officeDocument/2006/relationships/hyperlink" Target="https://podminky.urs.cz/item/CS_URS_2025_01/766441821" TargetMode="External" /><Relationship Id="rId21" Type="http://schemas.openxmlformats.org/officeDocument/2006/relationships/hyperlink" Target="https://podminky.urs.cz/item/CS_URS_2025_01/766622862" TargetMode="External" /><Relationship Id="rId22" Type="http://schemas.openxmlformats.org/officeDocument/2006/relationships/hyperlink" Target="https://podminky.urs.cz/item/CS_URS_2025_01/766691811" TargetMode="External" /><Relationship Id="rId23" Type="http://schemas.openxmlformats.org/officeDocument/2006/relationships/hyperlink" Target="https://podminky.urs.cz/item/CS_URS_2025_01/766812820" TargetMode="External" /><Relationship Id="rId24" Type="http://schemas.openxmlformats.org/officeDocument/2006/relationships/hyperlink" Target="https://podminky.urs.cz/item/CS_URS_2025_01/766812840" TargetMode="External" /><Relationship Id="rId25" Type="http://schemas.openxmlformats.org/officeDocument/2006/relationships/hyperlink" Target="https://podminky.urs.cz/item/CS_URS_2025_01/771573810" TargetMode="External" /><Relationship Id="rId26" Type="http://schemas.openxmlformats.org/officeDocument/2006/relationships/hyperlink" Target="https://podminky.urs.cz/item/CS_URS_2025_01/776201812" TargetMode="External" /><Relationship Id="rId27" Type="http://schemas.openxmlformats.org/officeDocument/2006/relationships/hyperlink" Target="https://podminky.urs.cz/item/CS_URS_2025_01/776410811" TargetMode="External" /><Relationship Id="rId28" Type="http://schemas.openxmlformats.org/officeDocument/2006/relationships/hyperlink" Target="https://podminky.urs.cz/item/CS_URS_2025_01/781473810" TargetMode="External" /><Relationship Id="rId29" Type="http://schemas.openxmlformats.org/officeDocument/2006/relationships/hyperlink" Target="https://podminky.urs.cz/item/CS_URS_2025_01/784121003" TargetMode="External" /><Relationship Id="rId3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17121101" TargetMode="External" /><Relationship Id="rId2" Type="http://schemas.openxmlformats.org/officeDocument/2006/relationships/hyperlink" Target="https://podminky.urs.cz/item/CS_URS_2025_01/317142442" TargetMode="External" /><Relationship Id="rId3" Type="http://schemas.openxmlformats.org/officeDocument/2006/relationships/hyperlink" Target="https://podminky.urs.cz/item/CS_URS_2025_01/317142444" TargetMode="External" /><Relationship Id="rId4" Type="http://schemas.openxmlformats.org/officeDocument/2006/relationships/hyperlink" Target="https://podminky.urs.cz/item/CS_URS_2023_02/346272256" TargetMode="External" /><Relationship Id="rId5" Type="http://schemas.openxmlformats.org/officeDocument/2006/relationships/hyperlink" Target="https://podminky.urs.cz/item/CS_URS_2025_01/413352111" TargetMode="External" /><Relationship Id="rId6" Type="http://schemas.openxmlformats.org/officeDocument/2006/relationships/hyperlink" Target="https://podminky.urs.cz/item/CS_URS_2025_01/413352112" TargetMode="External" /><Relationship Id="rId7" Type="http://schemas.openxmlformats.org/officeDocument/2006/relationships/hyperlink" Target="https://podminky.urs.cz/item/CS_URS_2023_02/612131121" TargetMode="External" /><Relationship Id="rId8" Type="http://schemas.openxmlformats.org/officeDocument/2006/relationships/hyperlink" Target="https://podminky.urs.cz/item/CS_URS_2025_01/612341321" TargetMode="External" /><Relationship Id="rId9" Type="http://schemas.openxmlformats.org/officeDocument/2006/relationships/hyperlink" Target="https://podminky.urs.cz/item/CS_URS_2023_02/612341391" TargetMode="External" /><Relationship Id="rId10" Type="http://schemas.openxmlformats.org/officeDocument/2006/relationships/hyperlink" Target="https://podminky.urs.cz/item/CS_URS_2025_01/629991011" TargetMode="External" /><Relationship Id="rId11" Type="http://schemas.openxmlformats.org/officeDocument/2006/relationships/hyperlink" Target="https://podminky.urs.cz/item/CS_URS_2023_02/642942111" TargetMode="External" /><Relationship Id="rId12" Type="http://schemas.openxmlformats.org/officeDocument/2006/relationships/hyperlink" Target="https://podminky.urs.cz/item/CS_URS_2023_02/949101111" TargetMode="External" /><Relationship Id="rId13" Type="http://schemas.openxmlformats.org/officeDocument/2006/relationships/hyperlink" Target="https://podminky.urs.cz/item/CS_URS_2023_02/998011001" TargetMode="External" /><Relationship Id="rId14" Type="http://schemas.openxmlformats.org/officeDocument/2006/relationships/hyperlink" Target="https://podminky.urs.cz/item/CS_URS_2023_02/998711101" TargetMode="External" /><Relationship Id="rId15" Type="http://schemas.openxmlformats.org/officeDocument/2006/relationships/hyperlink" Target="https://podminky.urs.cz/item/CS_URS_2025_01/763164631" TargetMode="External" /><Relationship Id="rId16" Type="http://schemas.openxmlformats.org/officeDocument/2006/relationships/hyperlink" Target="https://podminky.urs.cz/item/CS_URS_2023_02/998763301" TargetMode="External" /><Relationship Id="rId17" Type="http://schemas.openxmlformats.org/officeDocument/2006/relationships/hyperlink" Target="https://podminky.urs.cz/item/CS_URS_2025_01/766682111" TargetMode="External" /><Relationship Id="rId18" Type="http://schemas.openxmlformats.org/officeDocument/2006/relationships/hyperlink" Target="https://podminky.urs.cz/item/CS_URS_2025_01/766694116" TargetMode="External" /><Relationship Id="rId19" Type="http://schemas.openxmlformats.org/officeDocument/2006/relationships/hyperlink" Target="https://podminky.urs.cz/item/CS_URS_2025_01/766811112" TargetMode="External" /><Relationship Id="rId20" Type="http://schemas.openxmlformats.org/officeDocument/2006/relationships/hyperlink" Target="https://podminky.urs.cz/item/CS_URS_2025_01/766811151" TargetMode="External" /><Relationship Id="rId21" Type="http://schemas.openxmlformats.org/officeDocument/2006/relationships/hyperlink" Target="https://podminky.urs.cz/item/CS_URS_2025_01/766811152" TargetMode="External" /><Relationship Id="rId22" Type="http://schemas.openxmlformats.org/officeDocument/2006/relationships/hyperlink" Target="https://podminky.urs.cz/item/CS_URS_2025_01/766811212" TargetMode="External" /><Relationship Id="rId23" Type="http://schemas.openxmlformats.org/officeDocument/2006/relationships/hyperlink" Target="https://podminky.urs.cz/item/CS_URS_2025_01/766811213" TargetMode="External" /><Relationship Id="rId24" Type="http://schemas.openxmlformats.org/officeDocument/2006/relationships/hyperlink" Target="https://podminky.urs.cz/item/CS_URS_2025_01/766811221" TargetMode="External" /><Relationship Id="rId25" Type="http://schemas.openxmlformats.org/officeDocument/2006/relationships/hyperlink" Target="https://podminky.urs.cz/item/CS_URS_2025_01/766811223" TargetMode="External" /><Relationship Id="rId26" Type="http://schemas.openxmlformats.org/officeDocument/2006/relationships/hyperlink" Target="https://podminky.urs.cz/item/CS_URS_2025_01/767164150" TargetMode="External" /><Relationship Id="rId27" Type="http://schemas.openxmlformats.org/officeDocument/2006/relationships/hyperlink" Target="https://podminky.urs.cz/item/CS_URS_2025_01/771111011" TargetMode="External" /><Relationship Id="rId28" Type="http://schemas.openxmlformats.org/officeDocument/2006/relationships/hyperlink" Target="https://podminky.urs.cz/item/CS_URS_2025_01/771121011" TargetMode="External" /><Relationship Id="rId29" Type="http://schemas.openxmlformats.org/officeDocument/2006/relationships/hyperlink" Target="https://podminky.urs.cz/item/CS_URS_2025_01/771151012" TargetMode="External" /><Relationship Id="rId30" Type="http://schemas.openxmlformats.org/officeDocument/2006/relationships/hyperlink" Target="https://podminky.urs.cz/item/CS_URS_2025_01/771574414" TargetMode="External" /><Relationship Id="rId31" Type="http://schemas.openxmlformats.org/officeDocument/2006/relationships/hyperlink" Target="https://podminky.urs.cz/item/CS_URS_2025_01/771591112" TargetMode="External" /><Relationship Id="rId32" Type="http://schemas.openxmlformats.org/officeDocument/2006/relationships/hyperlink" Target="https://podminky.urs.cz/item/CS_URS_2025_01/771592011" TargetMode="External" /><Relationship Id="rId33" Type="http://schemas.openxmlformats.org/officeDocument/2006/relationships/hyperlink" Target="https://podminky.urs.cz/item/CS_URS_2025_01/998771101" TargetMode="External" /><Relationship Id="rId34" Type="http://schemas.openxmlformats.org/officeDocument/2006/relationships/hyperlink" Target="https://podminky.urs.cz/item/CS_URS_2025_01/776111117" TargetMode="External" /><Relationship Id="rId35" Type="http://schemas.openxmlformats.org/officeDocument/2006/relationships/hyperlink" Target="https://podminky.urs.cz/item/CS_URS_2025_01/776111311" TargetMode="External" /><Relationship Id="rId36" Type="http://schemas.openxmlformats.org/officeDocument/2006/relationships/hyperlink" Target="https://podminky.urs.cz/item/CS_URS_2025_01/776121321.R" TargetMode="External" /><Relationship Id="rId37" Type="http://schemas.openxmlformats.org/officeDocument/2006/relationships/hyperlink" Target="https://podminky.urs.cz/item/CS_URS_2025_01/776141112" TargetMode="External" /><Relationship Id="rId38" Type="http://schemas.openxmlformats.org/officeDocument/2006/relationships/hyperlink" Target="https://podminky.urs.cz/item/CS_URS_2025_01/776251121" TargetMode="External" /><Relationship Id="rId39" Type="http://schemas.openxmlformats.org/officeDocument/2006/relationships/hyperlink" Target="https://podminky.urs.cz/item/CS_URS_2025_01/998776101" TargetMode="External" /><Relationship Id="rId40" Type="http://schemas.openxmlformats.org/officeDocument/2006/relationships/hyperlink" Target="https://podminky.urs.cz/item/CS_URS_2025_01/781111011" TargetMode="External" /><Relationship Id="rId41" Type="http://schemas.openxmlformats.org/officeDocument/2006/relationships/hyperlink" Target="https://podminky.urs.cz/item/CS_URS_2025_01/781121011" TargetMode="External" /><Relationship Id="rId42" Type="http://schemas.openxmlformats.org/officeDocument/2006/relationships/hyperlink" Target="https://podminky.urs.cz/item/CS_URS_2025_01/781131112" TargetMode="External" /><Relationship Id="rId43" Type="http://schemas.openxmlformats.org/officeDocument/2006/relationships/hyperlink" Target="https://podminky.urs.cz/item/CS_URS_2025_01/781151031" TargetMode="External" /><Relationship Id="rId44" Type="http://schemas.openxmlformats.org/officeDocument/2006/relationships/hyperlink" Target="https://podminky.urs.cz/item/CS_URS_2025_01/781474154" TargetMode="External" /><Relationship Id="rId45" Type="http://schemas.openxmlformats.org/officeDocument/2006/relationships/hyperlink" Target="https://podminky.urs.cz/item/CS_URS_2025_01/781495211" TargetMode="External" /><Relationship Id="rId46" Type="http://schemas.openxmlformats.org/officeDocument/2006/relationships/hyperlink" Target="https://podminky.urs.cz/item/CS_URS_2025_01/781571141" TargetMode="External" /><Relationship Id="rId47" Type="http://schemas.openxmlformats.org/officeDocument/2006/relationships/hyperlink" Target="https://podminky.urs.cz/item/CS_URS_2025_01/998781101" TargetMode="External" /><Relationship Id="rId48" Type="http://schemas.openxmlformats.org/officeDocument/2006/relationships/hyperlink" Target="https://podminky.urs.cz/item/CS_URS_2025_01/783301303" TargetMode="External" /><Relationship Id="rId49" Type="http://schemas.openxmlformats.org/officeDocument/2006/relationships/hyperlink" Target="https://podminky.urs.cz/item/CS_URS_2025_01/783301313" TargetMode="External" /><Relationship Id="rId50" Type="http://schemas.openxmlformats.org/officeDocument/2006/relationships/hyperlink" Target="https://podminky.urs.cz/item/CS_URS_2025_01/783314101" TargetMode="External" /><Relationship Id="rId51" Type="http://schemas.openxmlformats.org/officeDocument/2006/relationships/hyperlink" Target="https://podminky.urs.cz/item/CS_URS_2025_01/783317101" TargetMode="External" /><Relationship Id="rId52" Type="http://schemas.openxmlformats.org/officeDocument/2006/relationships/hyperlink" Target="https://podminky.urs.cz/item/CS_URS_2025_01/985131311.R" TargetMode="External" /><Relationship Id="rId53" Type="http://schemas.openxmlformats.org/officeDocument/2006/relationships/hyperlink" Target="https://podminky.urs.cz/item/CS_URS_2025_01/784171101" TargetMode="External" /><Relationship Id="rId54" Type="http://schemas.openxmlformats.org/officeDocument/2006/relationships/hyperlink" Target="https://podminky.urs.cz/item/CS_URS_2025_01/784181121" TargetMode="External" /><Relationship Id="rId55" Type="http://schemas.openxmlformats.org/officeDocument/2006/relationships/hyperlink" Target="https://podminky.urs.cz/item/CS_URS_2025_01/784211101" TargetMode="External" /><Relationship Id="rId56" Type="http://schemas.openxmlformats.org/officeDocument/2006/relationships/hyperlink" Target="https://podminky.urs.cz/item/CS_URS_2025_01/784211101.R" TargetMode="External" /><Relationship Id="rId5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12135101" TargetMode="External" /><Relationship Id="rId2" Type="http://schemas.openxmlformats.org/officeDocument/2006/relationships/hyperlink" Target="https://podminky.urs.cz/item/CS_URS_2025_01/612315201" TargetMode="External" /><Relationship Id="rId3" Type="http://schemas.openxmlformats.org/officeDocument/2006/relationships/hyperlink" Target="https://podminky.urs.cz/item/CS_URS_2025_01/612315202" TargetMode="External" /><Relationship Id="rId4" Type="http://schemas.openxmlformats.org/officeDocument/2006/relationships/hyperlink" Target="https://podminky.urs.cz/item/CS_URS_2025_01/974031121" TargetMode="External" /><Relationship Id="rId5" Type="http://schemas.openxmlformats.org/officeDocument/2006/relationships/hyperlink" Target="https://podminky.urs.cz/item/CS_URS_2025_01/977132131" TargetMode="External" /><Relationship Id="rId6" Type="http://schemas.openxmlformats.org/officeDocument/2006/relationships/hyperlink" Target="https://podminky.urs.cz/item/CS_URS_2025_01/977142111" TargetMode="External" /><Relationship Id="rId7" Type="http://schemas.openxmlformats.org/officeDocument/2006/relationships/hyperlink" Target="https://podminky.urs.cz/item/CS_URS_2025_01/736130251.R" TargetMode="External" /><Relationship Id="rId8" Type="http://schemas.openxmlformats.org/officeDocument/2006/relationships/hyperlink" Target="https://podminky.urs.cz/item/CS_URS_2025_01/741112001" TargetMode="External" /><Relationship Id="rId9" Type="http://schemas.openxmlformats.org/officeDocument/2006/relationships/hyperlink" Target="https://podminky.urs.cz/item/CS_URS_2025_01/741122015" TargetMode="External" /><Relationship Id="rId10" Type="http://schemas.openxmlformats.org/officeDocument/2006/relationships/hyperlink" Target="https://podminky.urs.cz/item/CS_URS_2025_01/741122016" TargetMode="External" /><Relationship Id="rId11" Type="http://schemas.openxmlformats.org/officeDocument/2006/relationships/hyperlink" Target="https://podminky.urs.cz/item/CS_URS_2025_01/741310001" TargetMode="External" /><Relationship Id="rId12" Type="http://schemas.openxmlformats.org/officeDocument/2006/relationships/hyperlink" Target="https://podminky.urs.cz/item/CS_URS_2025_01/741310025" TargetMode="External" /><Relationship Id="rId13" Type="http://schemas.openxmlformats.org/officeDocument/2006/relationships/hyperlink" Target="https://podminky.urs.cz/item/CS_URS_2025_01/741313001" TargetMode="External" /><Relationship Id="rId14" Type="http://schemas.openxmlformats.org/officeDocument/2006/relationships/hyperlink" Target="https://podminky.urs.cz/item/CS_URS_2025_01/741810003" TargetMode="External" /><Relationship Id="rId15" Type="http://schemas.openxmlformats.org/officeDocument/2006/relationships/hyperlink" Target="https://podminky.urs.cz/item/CS_URS_2025_01/741820102" TargetMode="External" /><Relationship Id="rId16" Type="http://schemas.openxmlformats.org/officeDocument/2006/relationships/hyperlink" Target="https://podminky.urs.cz/item/CS_URS_2025_01/998741311" TargetMode="External" /><Relationship Id="rId17" Type="http://schemas.openxmlformats.org/officeDocument/2006/relationships/hyperlink" Target="https://podminky.urs.cz/item/CS_URS_2025_01/742110002" TargetMode="External" /><Relationship Id="rId18" Type="http://schemas.openxmlformats.org/officeDocument/2006/relationships/hyperlink" Target="https://podminky.urs.cz/item/CS_URS_2025_01/742124003" TargetMode="External" /><Relationship Id="rId19" Type="http://schemas.openxmlformats.org/officeDocument/2006/relationships/hyperlink" Target="https://podminky.urs.cz/item/CS_URS_2025_01/742220081" TargetMode="External" /><Relationship Id="rId20" Type="http://schemas.openxmlformats.org/officeDocument/2006/relationships/hyperlink" Target="https://podminky.urs.cz/item/CS_URS_2025_01/742330012.R" TargetMode="External" /><Relationship Id="rId21" Type="http://schemas.openxmlformats.org/officeDocument/2006/relationships/hyperlink" Target="https://podminky.urs.cz/item/CS_URS_2025_01/742330045" TargetMode="External" /><Relationship Id="rId22" Type="http://schemas.openxmlformats.org/officeDocument/2006/relationships/hyperlink" Target="https://podminky.urs.cz/item/CS_URS_2025_01/013254000" TargetMode="External" /><Relationship Id="rId2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21175001" TargetMode="External" /><Relationship Id="rId2" Type="http://schemas.openxmlformats.org/officeDocument/2006/relationships/hyperlink" Target="https://podminky.urs.cz/item/CS_URS_2025_01/721175003" TargetMode="External" /><Relationship Id="rId3" Type="http://schemas.openxmlformats.org/officeDocument/2006/relationships/hyperlink" Target="https://podminky.urs.cz/item/CS_URS_2025_01/721290111" TargetMode="External" /><Relationship Id="rId4" Type="http://schemas.openxmlformats.org/officeDocument/2006/relationships/hyperlink" Target="https://podminky.urs.cz/item/CS_URS_2025_01/998721201" TargetMode="External" /><Relationship Id="rId5" Type="http://schemas.openxmlformats.org/officeDocument/2006/relationships/hyperlink" Target="https://podminky.urs.cz/item/CS_URS_2025_01/722174002" TargetMode="External" /><Relationship Id="rId6" Type="http://schemas.openxmlformats.org/officeDocument/2006/relationships/hyperlink" Target="https://podminky.urs.cz/item/CS_URS_2025_01/722175002" TargetMode="External" /><Relationship Id="rId7" Type="http://schemas.openxmlformats.org/officeDocument/2006/relationships/hyperlink" Target="https://podminky.urs.cz/item/CS_URS_2025_01/722181231" TargetMode="External" /><Relationship Id="rId8" Type="http://schemas.openxmlformats.org/officeDocument/2006/relationships/hyperlink" Target="https://podminky.urs.cz/item/CS_URS_2025_01/722290234" TargetMode="External" /><Relationship Id="rId9" Type="http://schemas.openxmlformats.org/officeDocument/2006/relationships/hyperlink" Target="https://podminky.urs.cz/item/CS_URS_2025_01/722290246" TargetMode="External" /><Relationship Id="rId10" Type="http://schemas.openxmlformats.org/officeDocument/2006/relationships/hyperlink" Target="https://podminky.urs.cz/item/CS_URS_2025_01/998722201" TargetMode="External" /><Relationship Id="rId11" Type="http://schemas.openxmlformats.org/officeDocument/2006/relationships/hyperlink" Target="https://podminky.urs.cz/item/CS_URS_2025_01/725112171" TargetMode="External" /><Relationship Id="rId12" Type="http://schemas.openxmlformats.org/officeDocument/2006/relationships/hyperlink" Target="https://podminky.urs.cz/item/CS_URS_2025_01/725211624" TargetMode="External" /><Relationship Id="rId13" Type="http://schemas.openxmlformats.org/officeDocument/2006/relationships/hyperlink" Target="https://podminky.urs.cz/item/CS_URS_2025_01/725219101" TargetMode="External" /><Relationship Id="rId14" Type="http://schemas.openxmlformats.org/officeDocument/2006/relationships/hyperlink" Target="https://podminky.urs.cz/item/CS_URS_2025_01/725291621" TargetMode="External" /><Relationship Id="rId15" Type="http://schemas.openxmlformats.org/officeDocument/2006/relationships/hyperlink" Target="https://podminky.urs.cz/item/CS_URS_2025_01/725311121" TargetMode="External" /><Relationship Id="rId16" Type="http://schemas.openxmlformats.org/officeDocument/2006/relationships/hyperlink" Target="https://podminky.urs.cz/item/CS_URS_2025_01/725331111" TargetMode="External" /><Relationship Id="rId17" Type="http://schemas.openxmlformats.org/officeDocument/2006/relationships/hyperlink" Target="https://podminky.urs.cz/item/CS_URS_2025_01/725822613" TargetMode="External" /><Relationship Id="rId18" Type="http://schemas.openxmlformats.org/officeDocument/2006/relationships/hyperlink" Target="https://podminky.urs.cz/item/CS_URS_2025_01/725829101" TargetMode="External" /><Relationship Id="rId19" Type="http://schemas.openxmlformats.org/officeDocument/2006/relationships/hyperlink" Target="https://podminky.urs.cz/item/CS_URS_2025_01/998725201" TargetMode="External" /><Relationship Id="rId20" Type="http://schemas.openxmlformats.org/officeDocument/2006/relationships/hyperlink" Target="https://podminky.urs.cz/item/CS_URS_2025_01/751711111" TargetMode="External" /><Relationship Id="rId21" Type="http://schemas.openxmlformats.org/officeDocument/2006/relationships/hyperlink" Target="https://podminky.urs.cz/item/CS_URS_2025_01/751721111" TargetMode="External" /><Relationship Id="rId22" Type="http://schemas.openxmlformats.org/officeDocument/2006/relationships/hyperlink" Target="https://podminky.urs.cz/item/CS_URS_2025_01/751791112" TargetMode="External" /><Relationship Id="rId23" Type="http://schemas.openxmlformats.org/officeDocument/2006/relationships/hyperlink" Target="https://podminky.urs.cz/item/CS_URS_2025_01/751792007" TargetMode="External" /><Relationship Id="rId24" Type="http://schemas.openxmlformats.org/officeDocument/2006/relationships/hyperlink" Target="https://podminky.urs.cz/item/CS_URS_2025_01/751792008" TargetMode="External" /><Relationship Id="rId25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3254000" TargetMode="External" /><Relationship Id="rId2" Type="http://schemas.openxmlformats.org/officeDocument/2006/relationships/hyperlink" Target="https://podminky.urs.cz/item/CS_URS_2025_01/020001000" TargetMode="External" /><Relationship Id="rId3" Type="http://schemas.openxmlformats.org/officeDocument/2006/relationships/hyperlink" Target="https://podminky.urs.cz/item/CS_URS_2025_01/030001000" TargetMode="External" /><Relationship Id="rId4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20250403-1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ADAPTACE LŮŽKOVÉ STANICE F - SÁLY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Teplice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3. 4. 2025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Krajská zdravotní, a.s.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Ing. Ondřej Hampejs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Hampejs projekty s.r.o.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ROUND(SUM(AG95:AG100),2)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ROUND(SUM(AS95:AS100),2)</f>
        <v>0</v>
      </c>
      <c r="AT94" s="114">
        <f>ROUND(SUM(AV94:AW94),2)</f>
        <v>0</v>
      </c>
      <c r="AU94" s="115">
        <f>ROUND(SUM(AU95:AU100),5)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ROUND(SUM(AZ95:AZ100),2)</f>
        <v>0</v>
      </c>
      <c r="BA94" s="114">
        <f>ROUND(SUM(BA95:BA100),2)</f>
        <v>0</v>
      </c>
      <c r="BB94" s="114">
        <f>ROUND(SUM(BB95:BB100),2)</f>
        <v>0</v>
      </c>
      <c r="BC94" s="114">
        <f>ROUND(SUM(BC95:BC100),2)</f>
        <v>0</v>
      </c>
      <c r="BD94" s="116">
        <f>ROUND(SUM(BD95:BD100),2)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Bourací práce'!J30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'01 - Bourací práce'!P127</f>
        <v>0</v>
      </c>
      <c r="AV95" s="128">
        <f>'01 - Bourací práce'!J33</f>
        <v>0</v>
      </c>
      <c r="AW95" s="128">
        <f>'01 - Bourací práce'!J34</f>
        <v>0</v>
      </c>
      <c r="AX95" s="128">
        <f>'01 - Bourací práce'!J35</f>
        <v>0</v>
      </c>
      <c r="AY95" s="128">
        <f>'01 - Bourací práce'!J36</f>
        <v>0</v>
      </c>
      <c r="AZ95" s="128">
        <f>'01 - Bourací práce'!F33</f>
        <v>0</v>
      </c>
      <c r="BA95" s="128">
        <f>'01 - Bourací práce'!F34</f>
        <v>0</v>
      </c>
      <c r="BB95" s="128">
        <f>'01 - Bourací práce'!F35</f>
        <v>0</v>
      </c>
      <c r="BC95" s="128">
        <f>'01 - Bourací práce'!F36</f>
        <v>0</v>
      </c>
      <c r="BD95" s="130">
        <f>'01 - Bourací práce'!F37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Stavební práce'!J30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'02 - Stavební práce'!P133</f>
        <v>0</v>
      </c>
      <c r="AV96" s="128">
        <f>'02 - Stavební práce'!J33</f>
        <v>0</v>
      </c>
      <c r="AW96" s="128">
        <f>'02 - Stavební práce'!J34</f>
        <v>0</v>
      </c>
      <c r="AX96" s="128">
        <f>'02 - Stavební práce'!J35</f>
        <v>0</v>
      </c>
      <c r="AY96" s="128">
        <f>'02 - Stavební práce'!J36</f>
        <v>0</v>
      </c>
      <c r="AZ96" s="128">
        <f>'02 - Stavební práce'!F33</f>
        <v>0</v>
      </c>
      <c r="BA96" s="128">
        <f>'02 - Stavební práce'!F34</f>
        <v>0</v>
      </c>
      <c r="BB96" s="128">
        <f>'02 - Stavební práce'!F35</f>
        <v>0</v>
      </c>
      <c r="BC96" s="128">
        <f>'02 - Stavební práce'!F36</f>
        <v>0</v>
      </c>
      <c r="BD96" s="130">
        <f>'02 - Stavební práce'!F37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16.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'03 - Svítidla, silno a sl...'!J30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27">
        <v>0</v>
      </c>
      <c r="AT97" s="128">
        <f>ROUND(SUM(AV97:AW97),2)</f>
        <v>0</v>
      </c>
      <c r="AU97" s="129">
        <f>'03 - Svítidla, silno a sl...'!P127</f>
        <v>0</v>
      </c>
      <c r="AV97" s="128">
        <f>'03 - Svítidla, silno a sl...'!J33</f>
        <v>0</v>
      </c>
      <c r="AW97" s="128">
        <f>'03 - Svítidla, silno a sl...'!J34</f>
        <v>0</v>
      </c>
      <c r="AX97" s="128">
        <f>'03 - Svítidla, silno a sl...'!J35</f>
        <v>0</v>
      </c>
      <c r="AY97" s="128">
        <f>'03 - Svítidla, silno a sl...'!J36</f>
        <v>0</v>
      </c>
      <c r="AZ97" s="128">
        <f>'03 - Svítidla, silno a sl...'!F33</f>
        <v>0</v>
      </c>
      <c r="BA97" s="128">
        <f>'03 - Svítidla, silno a sl...'!F34</f>
        <v>0</v>
      </c>
      <c r="BB97" s="128">
        <f>'03 - Svítidla, silno a sl...'!F35</f>
        <v>0</v>
      </c>
      <c r="BC97" s="128">
        <f>'03 - Svítidla, silno a sl...'!F36</f>
        <v>0</v>
      </c>
      <c r="BD97" s="130">
        <f>'03 - Svítidla, silno a sl...'!F37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7" customFormat="1" ht="16.5" customHeight="1">
      <c r="A98" s="119" t="s">
        <v>80</v>
      </c>
      <c r="B98" s="120"/>
      <c r="C98" s="121"/>
      <c r="D98" s="122" t="s">
        <v>93</v>
      </c>
      <c r="E98" s="122"/>
      <c r="F98" s="122"/>
      <c r="G98" s="122"/>
      <c r="H98" s="122"/>
      <c r="I98" s="123"/>
      <c r="J98" s="122" t="s">
        <v>94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'04 - Zdravotně technické 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83</v>
      </c>
      <c r="AR98" s="126"/>
      <c r="AS98" s="127">
        <v>0</v>
      </c>
      <c r="AT98" s="128">
        <f>ROUND(SUM(AV98:AW98),2)</f>
        <v>0</v>
      </c>
      <c r="AU98" s="129">
        <f>'04 - Zdravotně technické ...'!P121</f>
        <v>0</v>
      </c>
      <c r="AV98" s="128">
        <f>'04 - Zdravotně technické ...'!J33</f>
        <v>0</v>
      </c>
      <c r="AW98" s="128">
        <f>'04 - Zdravotně technické ...'!J34</f>
        <v>0</v>
      </c>
      <c r="AX98" s="128">
        <f>'04 - Zdravotně technické ...'!J35</f>
        <v>0</v>
      </c>
      <c r="AY98" s="128">
        <f>'04 - Zdravotně technické ...'!J36</f>
        <v>0</v>
      </c>
      <c r="AZ98" s="128">
        <f>'04 - Zdravotně technické ...'!F33</f>
        <v>0</v>
      </c>
      <c r="BA98" s="128">
        <f>'04 - Zdravotně technické ...'!F34</f>
        <v>0</v>
      </c>
      <c r="BB98" s="128">
        <f>'04 - Zdravotně technické ...'!F35</f>
        <v>0</v>
      </c>
      <c r="BC98" s="128">
        <f>'04 - Zdravotně technické ...'!F36</f>
        <v>0</v>
      </c>
      <c r="BD98" s="130">
        <f>'04 - Zdravotně technické ...'!F37</f>
        <v>0</v>
      </c>
      <c r="BE98" s="7"/>
      <c r="BT98" s="131" t="s">
        <v>84</v>
      </c>
      <c r="BV98" s="131" t="s">
        <v>78</v>
      </c>
      <c r="BW98" s="131" t="s">
        <v>95</v>
      </c>
      <c r="BX98" s="131" t="s">
        <v>5</v>
      </c>
      <c r="CL98" s="131" t="s">
        <v>1</v>
      </c>
      <c r="CM98" s="131" t="s">
        <v>86</v>
      </c>
    </row>
    <row r="99" s="7" customFormat="1" ht="16.5" customHeight="1">
      <c r="A99" s="119" t="s">
        <v>80</v>
      </c>
      <c r="B99" s="120"/>
      <c r="C99" s="121"/>
      <c r="D99" s="122" t="s">
        <v>96</v>
      </c>
      <c r="E99" s="122"/>
      <c r="F99" s="122"/>
      <c r="G99" s="122"/>
      <c r="H99" s="122"/>
      <c r="I99" s="123"/>
      <c r="J99" s="122" t="s">
        <v>97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'05 - Lékařská technologie...'!J30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83</v>
      </c>
      <c r="AR99" s="126"/>
      <c r="AS99" s="127">
        <v>0</v>
      </c>
      <c r="AT99" s="128">
        <f>ROUND(SUM(AV99:AW99),2)</f>
        <v>0</v>
      </c>
      <c r="AU99" s="129">
        <f>'05 - Lékařská technologie...'!P116</f>
        <v>0</v>
      </c>
      <c r="AV99" s="128">
        <f>'05 - Lékařská technologie...'!J33</f>
        <v>0</v>
      </c>
      <c r="AW99" s="128">
        <f>'05 - Lékařská technologie...'!J34</f>
        <v>0</v>
      </c>
      <c r="AX99" s="128">
        <f>'05 - Lékařská technologie...'!J35</f>
        <v>0</v>
      </c>
      <c r="AY99" s="128">
        <f>'05 - Lékařská technologie...'!J36</f>
        <v>0</v>
      </c>
      <c r="AZ99" s="128">
        <f>'05 - Lékařská technologie...'!F33</f>
        <v>0</v>
      </c>
      <c r="BA99" s="128">
        <f>'05 - Lékařská technologie...'!F34</f>
        <v>0</v>
      </c>
      <c r="BB99" s="128">
        <f>'05 - Lékařská technologie...'!F35</f>
        <v>0</v>
      </c>
      <c r="BC99" s="128">
        <f>'05 - Lékařská technologie...'!F36</f>
        <v>0</v>
      </c>
      <c r="BD99" s="130">
        <f>'05 - Lékařská technologie...'!F37</f>
        <v>0</v>
      </c>
      <c r="BE99" s="7"/>
      <c r="BT99" s="131" t="s">
        <v>84</v>
      </c>
      <c r="BV99" s="131" t="s">
        <v>78</v>
      </c>
      <c r="BW99" s="131" t="s">
        <v>98</v>
      </c>
      <c r="BX99" s="131" t="s">
        <v>5</v>
      </c>
      <c r="CL99" s="131" t="s">
        <v>1</v>
      </c>
      <c r="CM99" s="131" t="s">
        <v>86</v>
      </c>
    </row>
    <row r="100" s="7" customFormat="1" ht="16.5" customHeight="1">
      <c r="A100" s="119" t="s">
        <v>80</v>
      </c>
      <c r="B100" s="120"/>
      <c r="C100" s="121"/>
      <c r="D100" s="122" t="s">
        <v>99</v>
      </c>
      <c r="E100" s="122"/>
      <c r="F100" s="122"/>
      <c r="G100" s="122"/>
      <c r="H100" s="122"/>
      <c r="I100" s="123"/>
      <c r="J100" s="122" t="s">
        <v>100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'06 - Vedlejší rozpočtové ...'!J30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83</v>
      </c>
      <c r="AR100" s="126"/>
      <c r="AS100" s="132">
        <v>0</v>
      </c>
      <c r="AT100" s="133">
        <f>ROUND(SUM(AV100:AW100),2)</f>
        <v>0</v>
      </c>
      <c r="AU100" s="134">
        <f>'06 - Vedlejší rozpočtové ...'!P120</f>
        <v>0</v>
      </c>
      <c r="AV100" s="133">
        <f>'06 - Vedlejší rozpočtové ...'!J33</f>
        <v>0</v>
      </c>
      <c r="AW100" s="133">
        <f>'06 - Vedlejší rozpočtové ...'!J34</f>
        <v>0</v>
      </c>
      <c r="AX100" s="133">
        <f>'06 - Vedlejší rozpočtové ...'!J35</f>
        <v>0</v>
      </c>
      <c r="AY100" s="133">
        <f>'06 - Vedlejší rozpočtové ...'!J36</f>
        <v>0</v>
      </c>
      <c r="AZ100" s="133">
        <f>'06 - Vedlejší rozpočtové ...'!F33</f>
        <v>0</v>
      </c>
      <c r="BA100" s="133">
        <f>'06 - Vedlejší rozpočtové ...'!F34</f>
        <v>0</v>
      </c>
      <c r="BB100" s="133">
        <f>'06 - Vedlejší rozpočtové ...'!F35</f>
        <v>0</v>
      </c>
      <c r="BC100" s="133">
        <f>'06 - Vedlejší rozpočtové ...'!F36</f>
        <v>0</v>
      </c>
      <c r="BD100" s="135">
        <f>'06 - Vedlejší rozpočtové ...'!F37</f>
        <v>0</v>
      </c>
      <c r="BE100" s="7"/>
      <c r="BT100" s="131" t="s">
        <v>84</v>
      </c>
      <c r="BV100" s="131" t="s">
        <v>78</v>
      </c>
      <c r="BW100" s="131" t="s">
        <v>101</v>
      </c>
      <c r="BX100" s="131" t="s">
        <v>5</v>
      </c>
      <c r="CL100" s="131" t="s">
        <v>1</v>
      </c>
      <c r="CM100" s="131" t="s">
        <v>86</v>
      </c>
    </row>
    <row r="101" s="2" customFormat="1" ht="30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44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</sheetData>
  <sheetProtection sheet="1" formatColumns="0" formatRows="0" objects="1" scenarios="1" spinCount="100000" saltValue="b2XFX0AffsXuYlVjJVhGqvWkLLQ20GBF8ATbJClDLcBo8VYv5SOb3n+x6YeeJ/6yv9/FoUqt7X83lZs/qSJaAQ==" hashValue="Pf5n8lUe7aPX5GdhsDAsn+7bB1zKFb7nEF+FMmgkEEs3McPBKS96qteA8ta10KS3uxwY+vbbSTNlkajEtxUkAQ==" algorithmName="SHA-512" password="CC63"/>
  <mergeCells count="62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Bourací práce'!C2" display="/"/>
    <hyperlink ref="A96" location="'02 - Stavební práce'!C2" display="/"/>
    <hyperlink ref="A97" location="'03 - Svítidla, silno a sl...'!C2" display="/"/>
    <hyperlink ref="A98" location="'04 - Zdravotně technické ...'!C2" display="/"/>
    <hyperlink ref="A99" location="'05 - Lékařská technologie...'!C2" display="/"/>
    <hyperlink ref="A100" location="'06 - Vedlejší rozpočtové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ADAPTACE LŮŽKOVÉ STANICE F - SÁLY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ROUND((SUM(BE127:BE329)),  2)</f>
        <v>0</v>
      </c>
      <c r="G33" s="38"/>
      <c r="H33" s="38"/>
      <c r="I33" s="155">
        <v>0.20999999999999999</v>
      </c>
      <c r="J33" s="154">
        <f>ROUND(((SUM(BE127:BE329))*I33),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ROUND((SUM(BF127:BF329)),  2)</f>
        <v>0</v>
      </c>
      <c r="G34" s="38"/>
      <c r="H34" s="38"/>
      <c r="I34" s="155">
        <v>0.12</v>
      </c>
      <c r="J34" s="154">
        <f>ROUND(((SUM(BF127:BF329))*I34),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ROUND((SUM(BG127:BG329)),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ROUND((SUM(BH127:BH329)),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ROUND((SUM(BI127:BI329)),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ADAPTACE LŮŽKOVÉ STANICE F - SÁLY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Bourací práce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Teplice</v>
      </c>
      <c r="G89" s="40"/>
      <c r="H89" s="40"/>
      <c r="I89" s="32" t="s">
        <v>22</v>
      </c>
      <c r="J89" s="79" t="str">
        <f>IF(J12="","",J12)</f>
        <v>3. 4. 2025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Krajská zdravotní, a.s.</v>
      </c>
      <c r="G91" s="40"/>
      <c r="H91" s="40"/>
      <c r="I91" s="32" t="s">
        <v>30</v>
      </c>
      <c r="J91" s="36" t="str">
        <f>E21</f>
        <v>Ing. Ondřej Hampejs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Hampejs projekty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106</v>
      </c>
      <c r="D94" s="176"/>
      <c r="E94" s="176"/>
      <c r="F94" s="176"/>
      <c r="G94" s="176"/>
      <c r="H94" s="176"/>
      <c r="I94" s="176"/>
      <c r="J94" s="177" t="s">
        <v>107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108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109</v>
      </c>
    </row>
    <row r="97" s="9" customFormat="1" ht="24.96" customHeight="1">
      <c r="A97" s="9"/>
      <c r="B97" s="179"/>
      <c r="C97" s="180"/>
      <c r="D97" s="181" t="s">
        <v>110</v>
      </c>
      <c r="E97" s="182"/>
      <c r="F97" s="182"/>
      <c r="G97" s="182"/>
      <c r="H97" s="182"/>
      <c r="I97" s="182"/>
      <c r="J97" s="183">
        <f>J128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111</v>
      </c>
      <c r="E98" s="188"/>
      <c r="F98" s="188"/>
      <c r="G98" s="188"/>
      <c r="H98" s="188"/>
      <c r="I98" s="188"/>
      <c r="J98" s="189">
        <f>J129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112</v>
      </c>
      <c r="E99" s="188"/>
      <c r="F99" s="188"/>
      <c r="G99" s="188"/>
      <c r="H99" s="188"/>
      <c r="I99" s="188"/>
      <c r="J99" s="189">
        <f>J194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9"/>
      <c r="C100" s="180"/>
      <c r="D100" s="181" t="s">
        <v>113</v>
      </c>
      <c r="E100" s="182"/>
      <c r="F100" s="182"/>
      <c r="G100" s="182"/>
      <c r="H100" s="182"/>
      <c r="I100" s="182"/>
      <c r="J100" s="183">
        <f>J214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5"/>
      <c r="C101" s="186"/>
      <c r="D101" s="187" t="s">
        <v>114</v>
      </c>
      <c r="E101" s="188"/>
      <c r="F101" s="188"/>
      <c r="G101" s="188"/>
      <c r="H101" s="188"/>
      <c r="I101" s="188"/>
      <c r="J101" s="189">
        <f>J215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115</v>
      </c>
      <c r="E102" s="188"/>
      <c r="F102" s="188"/>
      <c r="G102" s="188"/>
      <c r="H102" s="188"/>
      <c r="I102" s="188"/>
      <c r="J102" s="189">
        <f>J260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116</v>
      </c>
      <c r="E103" s="188"/>
      <c r="F103" s="188"/>
      <c r="G103" s="188"/>
      <c r="H103" s="188"/>
      <c r="I103" s="188"/>
      <c r="J103" s="189">
        <f>J277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117</v>
      </c>
      <c r="E104" s="188"/>
      <c r="F104" s="188"/>
      <c r="G104" s="188"/>
      <c r="H104" s="188"/>
      <c r="I104" s="188"/>
      <c r="J104" s="189">
        <f>J283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118</v>
      </c>
      <c r="E105" s="188"/>
      <c r="F105" s="188"/>
      <c r="G105" s="188"/>
      <c r="H105" s="188"/>
      <c r="I105" s="188"/>
      <c r="J105" s="189">
        <f>J293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119</v>
      </c>
      <c r="E106" s="188"/>
      <c r="F106" s="188"/>
      <c r="G106" s="188"/>
      <c r="H106" s="188"/>
      <c r="I106" s="188"/>
      <c r="J106" s="189">
        <f>J313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79"/>
      <c r="C107" s="180"/>
      <c r="D107" s="181" t="s">
        <v>120</v>
      </c>
      <c r="E107" s="182"/>
      <c r="F107" s="182"/>
      <c r="G107" s="182"/>
      <c r="H107" s="182"/>
      <c r="I107" s="182"/>
      <c r="J107" s="183">
        <f>J319</f>
        <v>0</v>
      </c>
      <c r="K107" s="180"/>
      <c r="L107" s="18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121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74" t="str">
        <f>E7</f>
        <v>ADAPTACE LŮŽKOVÉ STANICE F - SÁLY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103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01 - Bourací práce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>Teplice</v>
      </c>
      <c r="G121" s="40"/>
      <c r="H121" s="40"/>
      <c r="I121" s="32" t="s">
        <v>22</v>
      </c>
      <c r="J121" s="79" t="str">
        <f>IF(J12="","",J12)</f>
        <v>3. 4. 2025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24</v>
      </c>
      <c r="D123" s="40"/>
      <c r="E123" s="40"/>
      <c r="F123" s="27" t="str">
        <f>E15</f>
        <v>Krajská zdravotní, a.s.</v>
      </c>
      <c r="G123" s="40"/>
      <c r="H123" s="40"/>
      <c r="I123" s="32" t="s">
        <v>30</v>
      </c>
      <c r="J123" s="36" t="str">
        <f>E21</f>
        <v>Ing. Ondřej Hampejs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5.65" customHeight="1">
      <c r="A124" s="38"/>
      <c r="B124" s="39"/>
      <c r="C124" s="32" t="s">
        <v>28</v>
      </c>
      <c r="D124" s="40"/>
      <c r="E124" s="40"/>
      <c r="F124" s="27" t="str">
        <f>IF(E18="","",E18)</f>
        <v>Vyplň údaj</v>
      </c>
      <c r="G124" s="40"/>
      <c r="H124" s="40"/>
      <c r="I124" s="32" t="s">
        <v>33</v>
      </c>
      <c r="J124" s="36" t="str">
        <f>E24</f>
        <v>Hampejs projekty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1"/>
      <c r="B126" s="192"/>
      <c r="C126" s="193" t="s">
        <v>122</v>
      </c>
      <c r="D126" s="194" t="s">
        <v>61</v>
      </c>
      <c r="E126" s="194" t="s">
        <v>57</v>
      </c>
      <c r="F126" s="194" t="s">
        <v>58</v>
      </c>
      <c r="G126" s="194" t="s">
        <v>123</v>
      </c>
      <c r="H126" s="194" t="s">
        <v>124</v>
      </c>
      <c r="I126" s="194" t="s">
        <v>125</v>
      </c>
      <c r="J126" s="194" t="s">
        <v>107</v>
      </c>
      <c r="K126" s="195" t="s">
        <v>126</v>
      </c>
      <c r="L126" s="196"/>
      <c r="M126" s="100" t="s">
        <v>1</v>
      </c>
      <c r="N126" s="101" t="s">
        <v>40</v>
      </c>
      <c r="O126" s="101" t="s">
        <v>127</v>
      </c>
      <c r="P126" s="101" t="s">
        <v>128</v>
      </c>
      <c r="Q126" s="101" t="s">
        <v>129</v>
      </c>
      <c r="R126" s="101" t="s">
        <v>130</v>
      </c>
      <c r="S126" s="101" t="s">
        <v>131</v>
      </c>
      <c r="T126" s="102" t="s">
        <v>132</v>
      </c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91"/>
      <c r="AE126" s="191"/>
    </row>
    <row r="127" s="2" customFormat="1" ht="22.8" customHeight="1">
      <c r="A127" s="38"/>
      <c r="B127" s="39"/>
      <c r="C127" s="107" t="s">
        <v>133</v>
      </c>
      <c r="D127" s="40"/>
      <c r="E127" s="40"/>
      <c r="F127" s="40"/>
      <c r="G127" s="40"/>
      <c r="H127" s="40"/>
      <c r="I127" s="40"/>
      <c r="J127" s="197">
        <f>BK127</f>
        <v>0</v>
      </c>
      <c r="K127" s="40"/>
      <c r="L127" s="44"/>
      <c r="M127" s="103"/>
      <c r="N127" s="198"/>
      <c r="O127" s="104"/>
      <c r="P127" s="199">
        <f>P128+P214+P319</f>
        <v>0</v>
      </c>
      <c r="Q127" s="104"/>
      <c r="R127" s="199">
        <f>R128+R214+R319</f>
        <v>0.25492999999999999</v>
      </c>
      <c r="S127" s="104"/>
      <c r="T127" s="200">
        <f>T128+T214+T319</f>
        <v>64.925056699999999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75</v>
      </c>
      <c r="AU127" s="17" t="s">
        <v>109</v>
      </c>
      <c r="BK127" s="201">
        <f>BK128+BK214+BK319</f>
        <v>0</v>
      </c>
    </row>
    <row r="128" s="12" customFormat="1" ht="25.92" customHeight="1">
      <c r="A128" s="12"/>
      <c r="B128" s="202"/>
      <c r="C128" s="203"/>
      <c r="D128" s="204" t="s">
        <v>75</v>
      </c>
      <c r="E128" s="205" t="s">
        <v>134</v>
      </c>
      <c r="F128" s="205" t="s">
        <v>135</v>
      </c>
      <c r="G128" s="203"/>
      <c r="H128" s="203"/>
      <c r="I128" s="206"/>
      <c r="J128" s="207">
        <f>BK128</f>
        <v>0</v>
      </c>
      <c r="K128" s="203"/>
      <c r="L128" s="208"/>
      <c r="M128" s="209"/>
      <c r="N128" s="210"/>
      <c r="O128" s="210"/>
      <c r="P128" s="211">
        <f>P129+P194</f>
        <v>0</v>
      </c>
      <c r="Q128" s="210"/>
      <c r="R128" s="211">
        <f>R129+R194</f>
        <v>0</v>
      </c>
      <c r="S128" s="210"/>
      <c r="T128" s="212">
        <f>T129+T194</f>
        <v>46.309637999999993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84</v>
      </c>
      <c r="AT128" s="214" t="s">
        <v>75</v>
      </c>
      <c r="AU128" s="214" t="s">
        <v>76</v>
      </c>
      <c r="AY128" s="213" t="s">
        <v>136</v>
      </c>
      <c r="BK128" s="215">
        <f>BK129+BK194</f>
        <v>0</v>
      </c>
    </row>
    <row r="129" s="12" customFormat="1" ht="22.8" customHeight="1">
      <c r="A129" s="12"/>
      <c r="B129" s="202"/>
      <c r="C129" s="203"/>
      <c r="D129" s="204" t="s">
        <v>75</v>
      </c>
      <c r="E129" s="216" t="s">
        <v>137</v>
      </c>
      <c r="F129" s="216" t="s">
        <v>138</v>
      </c>
      <c r="G129" s="203"/>
      <c r="H129" s="203"/>
      <c r="I129" s="206"/>
      <c r="J129" s="217">
        <f>BK129</f>
        <v>0</v>
      </c>
      <c r="K129" s="203"/>
      <c r="L129" s="208"/>
      <c r="M129" s="209"/>
      <c r="N129" s="210"/>
      <c r="O129" s="210"/>
      <c r="P129" s="211">
        <f>SUM(P130:P193)</f>
        <v>0</v>
      </c>
      <c r="Q129" s="210"/>
      <c r="R129" s="211">
        <f>SUM(R130:R193)</f>
        <v>0</v>
      </c>
      <c r="S129" s="210"/>
      <c r="T129" s="212">
        <f>SUM(T130:T193)</f>
        <v>46.309637999999993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84</v>
      </c>
      <c r="AT129" s="214" t="s">
        <v>75</v>
      </c>
      <c r="AU129" s="214" t="s">
        <v>84</v>
      </c>
      <c r="AY129" s="213" t="s">
        <v>136</v>
      </c>
      <c r="BK129" s="215">
        <f>SUM(BK130:BK193)</f>
        <v>0</v>
      </c>
    </row>
    <row r="130" s="2" customFormat="1" ht="33" customHeight="1">
      <c r="A130" s="38"/>
      <c r="B130" s="39"/>
      <c r="C130" s="218" t="s">
        <v>84</v>
      </c>
      <c r="D130" s="218" t="s">
        <v>139</v>
      </c>
      <c r="E130" s="219" t="s">
        <v>140</v>
      </c>
      <c r="F130" s="220" t="s">
        <v>141</v>
      </c>
      <c r="G130" s="221" t="s">
        <v>142</v>
      </c>
      <c r="H130" s="222">
        <v>254.81</v>
      </c>
      <c r="I130" s="223"/>
      <c r="J130" s="224">
        <f>ROUND(I130*H130,2)</f>
        <v>0</v>
      </c>
      <c r="K130" s="220" t="s">
        <v>143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144</v>
      </c>
      <c r="AT130" s="229" t="s">
        <v>139</v>
      </c>
      <c r="AU130" s="229" t="s">
        <v>86</v>
      </c>
      <c r="AY130" s="17" t="s">
        <v>136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144</v>
      </c>
      <c r="BM130" s="229" t="s">
        <v>145</v>
      </c>
    </row>
    <row r="131" s="2" customFormat="1">
      <c r="A131" s="38"/>
      <c r="B131" s="39"/>
      <c r="C131" s="40"/>
      <c r="D131" s="231" t="s">
        <v>146</v>
      </c>
      <c r="E131" s="40"/>
      <c r="F131" s="232" t="s">
        <v>147</v>
      </c>
      <c r="G131" s="40"/>
      <c r="H131" s="40"/>
      <c r="I131" s="233"/>
      <c r="J131" s="40"/>
      <c r="K131" s="40"/>
      <c r="L131" s="44"/>
      <c r="M131" s="234"/>
      <c r="N131" s="23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146</v>
      </c>
      <c r="AU131" s="17" t="s">
        <v>86</v>
      </c>
    </row>
    <row r="132" s="2" customFormat="1">
      <c r="A132" s="38"/>
      <c r="B132" s="39"/>
      <c r="C132" s="40"/>
      <c r="D132" s="236" t="s">
        <v>148</v>
      </c>
      <c r="E132" s="40"/>
      <c r="F132" s="237" t="s">
        <v>149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148</v>
      </c>
      <c r="AU132" s="17" t="s">
        <v>86</v>
      </c>
    </row>
    <row r="133" s="13" customFormat="1">
      <c r="A133" s="13"/>
      <c r="B133" s="238"/>
      <c r="C133" s="239"/>
      <c r="D133" s="231" t="s">
        <v>150</v>
      </c>
      <c r="E133" s="240" t="s">
        <v>1</v>
      </c>
      <c r="F133" s="241" t="s">
        <v>151</v>
      </c>
      <c r="G133" s="239"/>
      <c r="H133" s="242">
        <v>254.81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150</v>
      </c>
      <c r="AU133" s="248" t="s">
        <v>86</v>
      </c>
      <c r="AV133" s="13" t="s">
        <v>86</v>
      </c>
      <c r="AW133" s="13" t="s">
        <v>32</v>
      </c>
      <c r="AX133" s="13" t="s">
        <v>84</v>
      </c>
      <c r="AY133" s="248" t="s">
        <v>136</v>
      </c>
    </row>
    <row r="134" s="2" customFormat="1" ht="21.75" customHeight="1">
      <c r="A134" s="38"/>
      <c r="B134" s="39"/>
      <c r="C134" s="218" t="s">
        <v>86</v>
      </c>
      <c r="D134" s="218" t="s">
        <v>139</v>
      </c>
      <c r="E134" s="219" t="s">
        <v>152</v>
      </c>
      <c r="F134" s="220" t="s">
        <v>153</v>
      </c>
      <c r="G134" s="221" t="s">
        <v>142</v>
      </c>
      <c r="H134" s="222">
        <v>21.555</v>
      </c>
      <c r="I134" s="223"/>
      <c r="J134" s="224">
        <f>ROUND(I134*H134,2)</f>
        <v>0</v>
      </c>
      <c r="K134" s="220" t="s">
        <v>143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0.11700000000000001</v>
      </c>
      <c r="T134" s="228">
        <f>S134*H134</f>
        <v>2.521935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144</v>
      </c>
      <c r="AT134" s="229" t="s">
        <v>139</v>
      </c>
      <c r="AU134" s="229" t="s">
        <v>86</v>
      </c>
      <c r="AY134" s="17" t="s">
        <v>136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144</v>
      </c>
      <c r="BM134" s="229" t="s">
        <v>154</v>
      </c>
    </row>
    <row r="135" s="2" customFormat="1">
      <c r="A135" s="38"/>
      <c r="B135" s="39"/>
      <c r="C135" s="40"/>
      <c r="D135" s="231" t="s">
        <v>146</v>
      </c>
      <c r="E135" s="40"/>
      <c r="F135" s="232" t="s">
        <v>155</v>
      </c>
      <c r="G135" s="40"/>
      <c r="H135" s="40"/>
      <c r="I135" s="233"/>
      <c r="J135" s="40"/>
      <c r="K135" s="40"/>
      <c r="L135" s="44"/>
      <c r="M135" s="234"/>
      <c r="N135" s="235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146</v>
      </c>
      <c r="AU135" s="17" t="s">
        <v>86</v>
      </c>
    </row>
    <row r="136" s="2" customFormat="1">
      <c r="A136" s="38"/>
      <c r="B136" s="39"/>
      <c r="C136" s="40"/>
      <c r="D136" s="236" t="s">
        <v>148</v>
      </c>
      <c r="E136" s="40"/>
      <c r="F136" s="237" t="s">
        <v>156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148</v>
      </c>
      <c r="AU136" s="17" t="s">
        <v>86</v>
      </c>
    </row>
    <row r="137" s="14" customFormat="1">
      <c r="A137" s="14"/>
      <c r="B137" s="249"/>
      <c r="C137" s="250"/>
      <c r="D137" s="231" t="s">
        <v>150</v>
      </c>
      <c r="E137" s="251" t="s">
        <v>1</v>
      </c>
      <c r="F137" s="252" t="s">
        <v>157</v>
      </c>
      <c r="G137" s="250"/>
      <c r="H137" s="251" t="s">
        <v>1</v>
      </c>
      <c r="I137" s="253"/>
      <c r="J137" s="250"/>
      <c r="K137" s="250"/>
      <c r="L137" s="254"/>
      <c r="M137" s="255"/>
      <c r="N137" s="256"/>
      <c r="O137" s="256"/>
      <c r="P137" s="256"/>
      <c r="Q137" s="256"/>
      <c r="R137" s="256"/>
      <c r="S137" s="256"/>
      <c r="T137" s="25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8" t="s">
        <v>150</v>
      </c>
      <c r="AU137" s="258" t="s">
        <v>86</v>
      </c>
      <c r="AV137" s="14" t="s">
        <v>84</v>
      </c>
      <c r="AW137" s="14" t="s">
        <v>32</v>
      </c>
      <c r="AX137" s="14" t="s">
        <v>76</v>
      </c>
      <c r="AY137" s="258" t="s">
        <v>136</v>
      </c>
    </row>
    <row r="138" s="13" customFormat="1">
      <c r="A138" s="13"/>
      <c r="B138" s="238"/>
      <c r="C138" s="239"/>
      <c r="D138" s="231" t="s">
        <v>150</v>
      </c>
      <c r="E138" s="240" t="s">
        <v>1</v>
      </c>
      <c r="F138" s="241" t="s">
        <v>158</v>
      </c>
      <c r="G138" s="239"/>
      <c r="H138" s="242">
        <v>2</v>
      </c>
      <c r="I138" s="243"/>
      <c r="J138" s="239"/>
      <c r="K138" s="239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150</v>
      </c>
      <c r="AU138" s="248" t="s">
        <v>86</v>
      </c>
      <c r="AV138" s="13" t="s">
        <v>86</v>
      </c>
      <c r="AW138" s="13" t="s">
        <v>32</v>
      </c>
      <c r="AX138" s="13" t="s">
        <v>76</v>
      </c>
      <c r="AY138" s="248" t="s">
        <v>136</v>
      </c>
    </row>
    <row r="139" s="14" customFormat="1">
      <c r="A139" s="14"/>
      <c r="B139" s="249"/>
      <c r="C139" s="250"/>
      <c r="D139" s="231" t="s">
        <v>150</v>
      </c>
      <c r="E139" s="251" t="s">
        <v>1</v>
      </c>
      <c r="F139" s="252" t="s">
        <v>159</v>
      </c>
      <c r="G139" s="250"/>
      <c r="H139" s="251" t="s">
        <v>1</v>
      </c>
      <c r="I139" s="253"/>
      <c r="J139" s="250"/>
      <c r="K139" s="250"/>
      <c r="L139" s="254"/>
      <c r="M139" s="255"/>
      <c r="N139" s="256"/>
      <c r="O139" s="256"/>
      <c r="P139" s="256"/>
      <c r="Q139" s="256"/>
      <c r="R139" s="256"/>
      <c r="S139" s="256"/>
      <c r="T139" s="25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8" t="s">
        <v>150</v>
      </c>
      <c r="AU139" s="258" t="s">
        <v>86</v>
      </c>
      <c r="AV139" s="14" t="s">
        <v>84</v>
      </c>
      <c r="AW139" s="14" t="s">
        <v>32</v>
      </c>
      <c r="AX139" s="14" t="s">
        <v>76</v>
      </c>
      <c r="AY139" s="258" t="s">
        <v>136</v>
      </c>
    </row>
    <row r="140" s="13" customFormat="1">
      <c r="A140" s="13"/>
      <c r="B140" s="238"/>
      <c r="C140" s="239"/>
      <c r="D140" s="231" t="s">
        <v>150</v>
      </c>
      <c r="E140" s="240" t="s">
        <v>1</v>
      </c>
      <c r="F140" s="241" t="s">
        <v>160</v>
      </c>
      <c r="G140" s="239"/>
      <c r="H140" s="242">
        <v>2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8" t="s">
        <v>150</v>
      </c>
      <c r="AU140" s="248" t="s">
        <v>86</v>
      </c>
      <c r="AV140" s="13" t="s">
        <v>86</v>
      </c>
      <c r="AW140" s="13" t="s">
        <v>32</v>
      </c>
      <c r="AX140" s="13" t="s">
        <v>76</v>
      </c>
      <c r="AY140" s="248" t="s">
        <v>136</v>
      </c>
    </row>
    <row r="141" s="14" customFormat="1">
      <c r="A141" s="14"/>
      <c r="B141" s="249"/>
      <c r="C141" s="250"/>
      <c r="D141" s="231" t="s">
        <v>150</v>
      </c>
      <c r="E141" s="251" t="s">
        <v>1</v>
      </c>
      <c r="F141" s="252" t="s">
        <v>161</v>
      </c>
      <c r="G141" s="250"/>
      <c r="H141" s="251" t="s">
        <v>1</v>
      </c>
      <c r="I141" s="253"/>
      <c r="J141" s="250"/>
      <c r="K141" s="250"/>
      <c r="L141" s="254"/>
      <c r="M141" s="255"/>
      <c r="N141" s="256"/>
      <c r="O141" s="256"/>
      <c r="P141" s="256"/>
      <c r="Q141" s="256"/>
      <c r="R141" s="256"/>
      <c r="S141" s="256"/>
      <c r="T141" s="25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8" t="s">
        <v>150</v>
      </c>
      <c r="AU141" s="258" t="s">
        <v>86</v>
      </c>
      <c r="AV141" s="14" t="s">
        <v>84</v>
      </c>
      <c r="AW141" s="14" t="s">
        <v>32</v>
      </c>
      <c r="AX141" s="14" t="s">
        <v>76</v>
      </c>
      <c r="AY141" s="258" t="s">
        <v>136</v>
      </c>
    </row>
    <row r="142" s="13" customFormat="1">
      <c r="A142" s="13"/>
      <c r="B142" s="238"/>
      <c r="C142" s="239"/>
      <c r="D142" s="231" t="s">
        <v>150</v>
      </c>
      <c r="E142" s="240" t="s">
        <v>1</v>
      </c>
      <c r="F142" s="241" t="s">
        <v>162</v>
      </c>
      <c r="G142" s="239"/>
      <c r="H142" s="242">
        <v>12.210000000000001</v>
      </c>
      <c r="I142" s="243"/>
      <c r="J142" s="239"/>
      <c r="K142" s="239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150</v>
      </c>
      <c r="AU142" s="248" t="s">
        <v>86</v>
      </c>
      <c r="AV142" s="13" t="s">
        <v>86</v>
      </c>
      <c r="AW142" s="13" t="s">
        <v>32</v>
      </c>
      <c r="AX142" s="13" t="s">
        <v>76</v>
      </c>
      <c r="AY142" s="248" t="s">
        <v>136</v>
      </c>
    </row>
    <row r="143" s="13" customFormat="1">
      <c r="A143" s="13"/>
      <c r="B143" s="238"/>
      <c r="C143" s="239"/>
      <c r="D143" s="231" t="s">
        <v>150</v>
      </c>
      <c r="E143" s="240" t="s">
        <v>1</v>
      </c>
      <c r="F143" s="241" t="s">
        <v>163</v>
      </c>
      <c r="G143" s="239"/>
      <c r="H143" s="242">
        <v>-1.2</v>
      </c>
      <c r="I143" s="243"/>
      <c r="J143" s="239"/>
      <c r="K143" s="239"/>
      <c r="L143" s="244"/>
      <c r="M143" s="245"/>
      <c r="N143" s="246"/>
      <c r="O143" s="246"/>
      <c r="P143" s="246"/>
      <c r="Q143" s="246"/>
      <c r="R143" s="246"/>
      <c r="S143" s="246"/>
      <c r="T143" s="24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8" t="s">
        <v>150</v>
      </c>
      <c r="AU143" s="248" t="s">
        <v>86</v>
      </c>
      <c r="AV143" s="13" t="s">
        <v>86</v>
      </c>
      <c r="AW143" s="13" t="s">
        <v>32</v>
      </c>
      <c r="AX143" s="13" t="s">
        <v>76</v>
      </c>
      <c r="AY143" s="248" t="s">
        <v>136</v>
      </c>
    </row>
    <row r="144" s="14" customFormat="1">
      <c r="A144" s="14"/>
      <c r="B144" s="249"/>
      <c r="C144" s="250"/>
      <c r="D144" s="231" t="s">
        <v>150</v>
      </c>
      <c r="E144" s="251" t="s">
        <v>1</v>
      </c>
      <c r="F144" s="252" t="s">
        <v>164</v>
      </c>
      <c r="G144" s="250"/>
      <c r="H144" s="251" t="s">
        <v>1</v>
      </c>
      <c r="I144" s="253"/>
      <c r="J144" s="250"/>
      <c r="K144" s="250"/>
      <c r="L144" s="254"/>
      <c r="M144" s="255"/>
      <c r="N144" s="256"/>
      <c r="O144" s="256"/>
      <c r="P144" s="256"/>
      <c r="Q144" s="256"/>
      <c r="R144" s="256"/>
      <c r="S144" s="256"/>
      <c r="T144" s="25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8" t="s">
        <v>150</v>
      </c>
      <c r="AU144" s="258" t="s">
        <v>86</v>
      </c>
      <c r="AV144" s="14" t="s">
        <v>84</v>
      </c>
      <c r="AW144" s="14" t="s">
        <v>32</v>
      </c>
      <c r="AX144" s="14" t="s">
        <v>76</v>
      </c>
      <c r="AY144" s="258" t="s">
        <v>136</v>
      </c>
    </row>
    <row r="145" s="13" customFormat="1">
      <c r="A145" s="13"/>
      <c r="B145" s="238"/>
      <c r="C145" s="239"/>
      <c r="D145" s="231" t="s">
        <v>150</v>
      </c>
      <c r="E145" s="240" t="s">
        <v>1</v>
      </c>
      <c r="F145" s="241" t="s">
        <v>165</v>
      </c>
      <c r="G145" s="239"/>
      <c r="H145" s="242">
        <v>9.7349999999999994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150</v>
      </c>
      <c r="AU145" s="248" t="s">
        <v>86</v>
      </c>
      <c r="AV145" s="13" t="s">
        <v>86</v>
      </c>
      <c r="AW145" s="13" t="s">
        <v>32</v>
      </c>
      <c r="AX145" s="13" t="s">
        <v>76</v>
      </c>
      <c r="AY145" s="248" t="s">
        <v>136</v>
      </c>
    </row>
    <row r="146" s="13" customFormat="1">
      <c r="A146" s="13"/>
      <c r="B146" s="238"/>
      <c r="C146" s="239"/>
      <c r="D146" s="231" t="s">
        <v>150</v>
      </c>
      <c r="E146" s="240" t="s">
        <v>1</v>
      </c>
      <c r="F146" s="241" t="s">
        <v>166</v>
      </c>
      <c r="G146" s="239"/>
      <c r="H146" s="242">
        <v>-3.1899999999999999</v>
      </c>
      <c r="I146" s="243"/>
      <c r="J146" s="239"/>
      <c r="K146" s="239"/>
      <c r="L146" s="244"/>
      <c r="M146" s="245"/>
      <c r="N146" s="246"/>
      <c r="O146" s="246"/>
      <c r="P146" s="246"/>
      <c r="Q146" s="246"/>
      <c r="R146" s="246"/>
      <c r="S146" s="246"/>
      <c r="T146" s="24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8" t="s">
        <v>150</v>
      </c>
      <c r="AU146" s="248" t="s">
        <v>86</v>
      </c>
      <c r="AV146" s="13" t="s">
        <v>86</v>
      </c>
      <c r="AW146" s="13" t="s">
        <v>32</v>
      </c>
      <c r="AX146" s="13" t="s">
        <v>76</v>
      </c>
      <c r="AY146" s="248" t="s">
        <v>136</v>
      </c>
    </row>
    <row r="147" s="15" customFormat="1">
      <c r="A147" s="15"/>
      <c r="B147" s="259"/>
      <c r="C147" s="260"/>
      <c r="D147" s="231" t="s">
        <v>150</v>
      </c>
      <c r="E147" s="261" t="s">
        <v>1</v>
      </c>
      <c r="F147" s="262" t="s">
        <v>167</v>
      </c>
      <c r="G147" s="260"/>
      <c r="H147" s="263">
        <v>21.555</v>
      </c>
      <c r="I147" s="264"/>
      <c r="J147" s="260"/>
      <c r="K147" s="260"/>
      <c r="L147" s="265"/>
      <c r="M147" s="266"/>
      <c r="N147" s="267"/>
      <c r="O147" s="267"/>
      <c r="P147" s="267"/>
      <c r="Q147" s="267"/>
      <c r="R147" s="267"/>
      <c r="S147" s="267"/>
      <c r="T147" s="268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9" t="s">
        <v>150</v>
      </c>
      <c r="AU147" s="269" t="s">
        <v>86</v>
      </c>
      <c r="AV147" s="15" t="s">
        <v>144</v>
      </c>
      <c r="AW147" s="15" t="s">
        <v>32</v>
      </c>
      <c r="AX147" s="15" t="s">
        <v>84</v>
      </c>
      <c r="AY147" s="269" t="s">
        <v>136</v>
      </c>
    </row>
    <row r="148" s="2" customFormat="1" ht="33" customHeight="1">
      <c r="A148" s="38"/>
      <c r="B148" s="39"/>
      <c r="C148" s="218" t="s">
        <v>168</v>
      </c>
      <c r="D148" s="218" t="s">
        <v>139</v>
      </c>
      <c r="E148" s="219" t="s">
        <v>169</v>
      </c>
      <c r="F148" s="220" t="s">
        <v>170</v>
      </c>
      <c r="G148" s="221" t="s">
        <v>171</v>
      </c>
      <c r="H148" s="222">
        <v>2.048</v>
      </c>
      <c r="I148" s="223"/>
      <c r="J148" s="224">
        <f>ROUND(I148*H148,2)</f>
        <v>0</v>
      </c>
      <c r="K148" s="220" t="s">
        <v>143</v>
      </c>
      <c r="L148" s="44"/>
      <c r="M148" s="225" t="s">
        <v>1</v>
      </c>
      <c r="N148" s="226" t="s">
        <v>41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1.8</v>
      </c>
      <c r="T148" s="228">
        <f>S148*H148</f>
        <v>3.6864000000000003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144</v>
      </c>
      <c r="AT148" s="229" t="s">
        <v>139</v>
      </c>
      <c r="AU148" s="229" t="s">
        <v>86</v>
      </c>
      <c r="AY148" s="17" t="s">
        <v>136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84</v>
      </c>
      <c r="BK148" s="230">
        <f>ROUND(I148*H148,2)</f>
        <v>0</v>
      </c>
      <c r="BL148" s="17" t="s">
        <v>144</v>
      </c>
      <c r="BM148" s="229" t="s">
        <v>172</v>
      </c>
    </row>
    <row r="149" s="2" customFormat="1">
      <c r="A149" s="38"/>
      <c r="B149" s="39"/>
      <c r="C149" s="40"/>
      <c r="D149" s="231" t="s">
        <v>146</v>
      </c>
      <c r="E149" s="40"/>
      <c r="F149" s="232" t="s">
        <v>173</v>
      </c>
      <c r="G149" s="40"/>
      <c r="H149" s="40"/>
      <c r="I149" s="233"/>
      <c r="J149" s="40"/>
      <c r="K149" s="40"/>
      <c r="L149" s="44"/>
      <c r="M149" s="234"/>
      <c r="N149" s="23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146</v>
      </c>
      <c r="AU149" s="17" t="s">
        <v>86</v>
      </c>
    </row>
    <row r="150" s="2" customFormat="1">
      <c r="A150" s="38"/>
      <c r="B150" s="39"/>
      <c r="C150" s="40"/>
      <c r="D150" s="236" t="s">
        <v>148</v>
      </c>
      <c r="E150" s="40"/>
      <c r="F150" s="237" t="s">
        <v>174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148</v>
      </c>
      <c r="AU150" s="17" t="s">
        <v>86</v>
      </c>
    </row>
    <row r="151" s="14" customFormat="1">
      <c r="A151" s="14"/>
      <c r="B151" s="249"/>
      <c r="C151" s="250"/>
      <c r="D151" s="231" t="s">
        <v>150</v>
      </c>
      <c r="E151" s="251" t="s">
        <v>1</v>
      </c>
      <c r="F151" s="252" t="s">
        <v>175</v>
      </c>
      <c r="G151" s="250"/>
      <c r="H151" s="251" t="s">
        <v>1</v>
      </c>
      <c r="I151" s="253"/>
      <c r="J151" s="250"/>
      <c r="K151" s="250"/>
      <c r="L151" s="254"/>
      <c r="M151" s="255"/>
      <c r="N151" s="256"/>
      <c r="O151" s="256"/>
      <c r="P151" s="256"/>
      <c r="Q151" s="256"/>
      <c r="R151" s="256"/>
      <c r="S151" s="256"/>
      <c r="T151" s="257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8" t="s">
        <v>150</v>
      </c>
      <c r="AU151" s="258" t="s">
        <v>86</v>
      </c>
      <c r="AV151" s="14" t="s">
        <v>84</v>
      </c>
      <c r="AW151" s="14" t="s">
        <v>32</v>
      </c>
      <c r="AX151" s="14" t="s">
        <v>76</v>
      </c>
      <c r="AY151" s="258" t="s">
        <v>136</v>
      </c>
    </row>
    <row r="152" s="13" customFormat="1">
      <c r="A152" s="13"/>
      <c r="B152" s="238"/>
      <c r="C152" s="239"/>
      <c r="D152" s="231" t="s">
        <v>150</v>
      </c>
      <c r="E152" s="240" t="s">
        <v>1</v>
      </c>
      <c r="F152" s="241" t="s">
        <v>176</v>
      </c>
      <c r="G152" s="239"/>
      <c r="H152" s="242">
        <v>0.72799999999999998</v>
      </c>
      <c r="I152" s="243"/>
      <c r="J152" s="239"/>
      <c r="K152" s="239"/>
      <c r="L152" s="244"/>
      <c r="M152" s="245"/>
      <c r="N152" s="246"/>
      <c r="O152" s="246"/>
      <c r="P152" s="246"/>
      <c r="Q152" s="246"/>
      <c r="R152" s="246"/>
      <c r="S152" s="246"/>
      <c r="T152" s="24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8" t="s">
        <v>150</v>
      </c>
      <c r="AU152" s="248" t="s">
        <v>86</v>
      </c>
      <c r="AV152" s="13" t="s">
        <v>86</v>
      </c>
      <c r="AW152" s="13" t="s">
        <v>32</v>
      </c>
      <c r="AX152" s="13" t="s">
        <v>76</v>
      </c>
      <c r="AY152" s="248" t="s">
        <v>136</v>
      </c>
    </row>
    <row r="153" s="14" customFormat="1">
      <c r="A153" s="14"/>
      <c r="B153" s="249"/>
      <c r="C153" s="250"/>
      <c r="D153" s="231" t="s">
        <v>150</v>
      </c>
      <c r="E153" s="251" t="s">
        <v>1</v>
      </c>
      <c r="F153" s="252" t="s">
        <v>177</v>
      </c>
      <c r="G153" s="250"/>
      <c r="H153" s="251" t="s">
        <v>1</v>
      </c>
      <c r="I153" s="253"/>
      <c r="J153" s="250"/>
      <c r="K153" s="250"/>
      <c r="L153" s="254"/>
      <c r="M153" s="255"/>
      <c r="N153" s="256"/>
      <c r="O153" s="256"/>
      <c r="P153" s="256"/>
      <c r="Q153" s="256"/>
      <c r="R153" s="256"/>
      <c r="S153" s="256"/>
      <c r="T153" s="25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8" t="s">
        <v>150</v>
      </c>
      <c r="AU153" s="258" t="s">
        <v>86</v>
      </c>
      <c r="AV153" s="14" t="s">
        <v>84</v>
      </c>
      <c r="AW153" s="14" t="s">
        <v>32</v>
      </c>
      <c r="AX153" s="14" t="s">
        <v>76</v>
      </c>
      <c r="AY153" s="258" t="s">
        <v>136</v>
      </c>
    </row>
    <row r="154" s="13" customFormat="1">
      <c r="A154" s="13"/>
      <c r="B154" s="238"/>
      <c r="C154" s="239"/>
      <c r="D154" s="231" t="s">
        <v>150</v>
      </c>
      <c r="E154" s="240" t="s">
        <v>1</v>
      </c>
      <c r="F154" s="241" t="s">
        <v>178</v>
      </c>
      <c r="G154" s="239"/>
      <c r="H154" s="242">
        <v>1.3200000000000001</v>
      </c>
      <c r="I154" s="243"/>
      <c r="J154" s="239"/>
      <c r="K154" s="239"/>
      <c r="L154" s="244"/>
      <c r="M154" s="245"/>
      <c r="N154" s="246"/>
      <c r="O154" s="246"/>
      <c r="P154" s="246"/>
      <c r="Q154" s="246"/>
      <c r="R154" s="246"/>
      <c r="S154" s="246"/>
      <c r="T154" s="24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8" t="s">
        <v>150</v>
      </c>
      <c r="AU154" s="248" t="s">
        <v>86</v>
      </c>
      <c r="AV154" s="13" t="s">
        <v>86</v>
      </c>
      <c r="AW154" s="13" t="s">
        <v>32</v>
      </c>
      <c r="AX154" s="13" t="s">
        <v>76</v>
      </c>
      <c r="AY154" s="248" t="s">
        <v>136</v>
      </c>
    </row>
    <row r="155" s="15" customFormat="1">
      <c r="A155" s="15"/>
      <c r="B155" s="259"/>
      <c r="C155" s="260"/>
      <c r="D155" s="231" t="s">
        <v>150</v>
      </c>
      <c r="E155" s="261" t="s">
        <v>1</v>
      </c>
      <c r="F155" s="262" t="s">
        <v>167</v>
      </c>
      <c r="G155" s="260"/>
      <c r="H155" s="263">
        <v>2.048</v>
      </c>
      <c r="I155" s="264"/>
      <c r="J155" s="260"/>
      <c r="K155" s="260"/>
      <c r="L155" s="265"/>
      <c r="M155" s="266"/>
      <c r="N155" s="267"/>
      <c r="O155" s="267"/>
      <c r="P155" s="267"/>
      <c r="Q155" s="267"/>
      <c r="R155" s="267"/>
      <c r="S155" s="267"/>
      <c r="T155" s="268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9" t="s">
        <v>150</v>
      </c>
      <c r="AU155" s="269" t="s">
        <v>86</v>
      </c>
      <c r="AV155" s="15" t="s">
        <v>144</v>
      </c>
      <c r="AW155" s="15" t="s">
        <v>32</v>
      </c>
      <c r="AX155" s="15" t="s">
        <v>84</v>
      </c>
      <c r="AY155" s="269" t="s">
        <v>136</v>
      </c>
    </row>
    <row r="156" s="2" customFormat="1" ht="24.15" customHeight="1">
      <c r="A156" s="38"/>
      <c r="B156" s="39"/>
      <c r="C156" s="218" t="s">
        <v>179</v>
      </c>
      <c r="D156" s="218" t="s">
        <v>139</v>
      </c>
      <c r="E156" s="219" t="s">
        <v>180</v>
      </c>
      <c r="F156" s="220" t="s">
        <v>181</v>
      </c>
      <c r="G156" s="221" t="s">
        <v>142</v>
      </c>
      <c r="H156" s="222">
        <v>24.914999999999999</v>
      </c>
      <c r="I156" s="223"/>
      <c r="J156" s="224">
        <f>ROUND(I156*H156,2)</f>
        <v>0</v>
      </c>
      <c r="K156" s="220" t="s">
        <v>143</v>
      </c>
      <c r="L156" s="44"/>
      <c r="M156" s="225" t="s">
        <v>1</v>
      </c>
      <c r="N156" s="226" t="s">
        <v>41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0.047</v>
      </c>
      <c r="T156" s="228">
        <f>S156*H156</f>
        <v>1.1710050000000001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144</v>
      </c>
      <c r="AT156" s="229" t="s">
        <v>139</v>
      </c>
      <c r="AU156" s="229" t="s">
        <v>86</v>
      </c>
      <c r="AY156" s="17" t="s">
        <v>136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84</v>
      </c>
      <c r="BK156" s="230">
        <f>ROUND(I156*H156,2)</f>
        <v>0</v>
      </c>
      <c r="BL156" s="17" t="s">
        <v>144</v>
      </c>
      <c r="BM156" s="229" t="s">
        <v>182</v>
      </c>
    </row>
    <row r="157" s="2" customFormat="1">
      <c r="A157" s="38"/>
      <c r="B157" s="39"/>
      <c r="C157" s="40"/>
      <c r="D157" s="231" t="s">
        <v>146</v>
      </c>
      <c r="E157" s="40"/>
      <c r="F157" s="232" t="s">
        <v>183</v>
      </c>
      <c r="G157" s="40"/>
      <c r="H157" s="40"/>
      <c r="I157" s="233"/>
      <c r="J157" s="40"/>
      <c r="K157" s="40"/>
      <c r="L157" s="44"/>
      <c r="M157" s="234"/>
      <c r="N157" s="235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146</v>
      </c>
      <c r="AU157" s="17" t="s">
        <v>86</v>
      </c>
    </row>
    <row r="158" s="2" customFormat="1">
      <c r="A158" s="38"/>
      <c r="B158" s="39"/>
      <c r="C158" s="40"/>
      <c r="D158" s="236" t="s">
        <v>148</v>
      </c>
      <c r="E158" s="40"/>
      <c r="F158" s="237" t="s">
        <v>184</v>
      </c>
      <c r="G158" s="40"/>
      <c r="H158" s="40"/>
      <c r="I158" s="233"/>
      <c r="J158" s="40"/>
      <c r="K158" s="40"/>
      <c r="L158" s="44"/>
      <c r="M158" s="234"/>
      <c r="N158" s="23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148</v>
      </c>
      <c r="AU158" s="17" t="s">
        <v>86</v>
      </c>
    </row>
    <row r="159" s="13" customFormat="1">
      <c r="A159" s="13"/>
      <c r="B159" s="238"/>
      <c r="C159" s="239"/>
      <c r="D159" s="231" t="s">
        <v>150</v>
      </c>
      <c r="E159" s="240" t="s">
        <v>1</v>
      </c>
      <c r="F159" s="241" t="s">
        <v>185</v>
      </c>
      <c r="G159" s="239"/>
      <c r="H159" s="242">
        <v>17.16</v>
      </c>
      <c r="I159" s="243"/>
      <c r="J159" s="239"/>
      <c r="K159" s="239"/>
      <c r="L159" s="244"/>
      <c r="M159" s="245"/>
      <c r="N159" s="246"/>
      <c r="O159" s="246"/>
      <c r="P159" s="246"/>
      <c r="Q159" s="246"/>
      <c r="R159" s="246"/>
      <c r="S159" s="246"/>
      <c r="T159" s="24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8" t="s">
        <v>150</v>
      </c>
      <c r="AU159" s="248" t="s">
        <v>86</v>
      </c>
      <c r="AV159" s="13" t="s">
        <v>86</v>
      </c>
      <c r="AW159" s="13" t="s">
        <v>32</v>
      </c>
      <c r="AX159" s="13" t="s">
        <v>76</v>
      </c>
      <c r="AY159" s="248" t="s">
        <v>136</v>
      </c>
    </row>
    <row r="160" s="13" customFormat="1">
      <c r="A160" s="13"/>
      <c r="B160" s="238"/>
      <c r="C160" s="239"/>
      <c r="D160" s="231" t="s">
        <v>150</v>
      </c>
      <c r="E160" s="240" t="s">
        <v>1</v>
      </c>
      <c r="F160" s="241" t="s">
        <v>186</v>
      </c>
      <c r="G160" s="239"/>
      <c r="H160" s="242">
        <v>2.4750000000000001</v>
      </c>
      <c r="I160" s="243"/>
      <c r="J160" s="239"/>
      <c r="K160" s="239"/>
      <c r="L160" s="244"/>
      <c r="M160" s="245"/>
      <c r="N160" s="246"/>
      <c r="O160" s="246"/>
      <c r="P160" s="246"/>
      <c r="Q160" s="246"/>
      <c r="R160" s="246"/>
      <c r="S160" s="246"/>
      <c r="T160" s="24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8" t="s">
        <v>150</v>
      </c>
      <c r="AU160" s="248" t="s">
        <v>86</v>
      </c>
      <c r="AV160" s="13" t="s">
        <v>86</v>
      </c>
      <c r="AW160" s="13" t="s">
        <v>32</v>
      </c>
      <c r="AX160" s="13" t="s">
        <v>76</v>
      </c>
      <c r="AY160" s="248" t="s">
        <v>136</v>
      </c>
    </row>
    <row r="161" s="13" customFormat="1">
      <c r="A161" s="13"/>
      <c r="B161" s="238"/>
      <c r="C161" s="239"/>
      <c r="D161" s="231" t="s">
        <v>150</v>
      </c>
      <c r="E161" s="240" t="s">
        <v>1</v>
      </c>
      <c r="F161" s="241" t="s">
        <v>187</v>
      </c>
      <c r="G161" s="239"/>
      <c r="H161" s="242">
        <v>5.2800000000000002</v>
      </c>
      <c r="I161" s="243"/>
      <c r="J161" s="239"/>
      <c r="K161" s="239"/>
      <c r="L161" s="244"/>
      <c r="M161" s="245"/>
      <c r="N161" s="246"/>
      <c r="O161" s="246"/>
      <c r="P161" s="246"/>
      <c r="Q161" s="246"/>
      <c r="R161" s="246"/>
      <c r="S161" s="246"/>
      <c r="T161" s="24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8" t="s">
        <v>150</v>
      </c>
      <c r="AU161" s="248" t="s">
        <v>86</v>
      </c>
      <c r="AV161" s="13" t="s">
        <v>86</v>
      </c>
      <c r="AW161" s="13" t="s">
        <v>32</v>
      </c>
      <c r="AX161" s="13" t="s">
        <v>76</v>
      </c>
      <c r="AY161" s="248" t="s">
        <v>136</v>
      </c>
    </row>
    <row r="162" s="15" customFormat="1">
      <c r="A162" s="15"/>
      <c r="B162" s="259"/>
      <c r="C162" s="260"/>
      <c r="D162" s="231" t="s">
        <v>150</v>
      </c>
      <c r="E162" s="261" t="s">
        <v>1</v>
      </c>
      <c r="F162" s="262" t="s">
        <v>167</v>
      </c>
      <c r="G162" s="260"/>
      <c r="H162" s="263">
        <v>24.915000000000003</v>
      </c>
      <c r="I162" s="264"/>
      <c r="J162" s="260"/>
      <c r="K162" s="260"/>
      <c r="L162" s="265"/>
      <c r="M162" s="266"/>
      <c r="N162" s="267"/>
      <c r="O162" s="267"/>
      <c r="P162" s="267"/>
      <c r="Q162" s="267"/>
      <c r="R162" s="267"/>
      <c r="S162" s="267"/>
      <c r="T162" s="268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9" t="s">
        <v>150</v>
      </c>
      <c r="AU162" s="269" t="s">
        <v>86</v>
      </c>
      <c r="AV162" s="15" t="s">
        <v>144</v>
      </c>
      <c r="AW162" s="15" t="s">
        <v>32</v>
      </c>
      <c r="AX162" s="15" t="s">
        <v>84</v>
      </c>
      <c r="AY162" s="269" t="s">
        <v>136</v>
      </c>
    </row>
    <row r="163" s="2" customFormat="1" ht="21.75" customHeight="1">
      <c r="A163" s="38"/>
      <c r="B163" s="39"/>
      <c r="C163" s="218" t="s">
        <v>188</v>
      </c>
      <c r="D163" s="218" t="s">
        <v>139</v>
      </c>
      <c r="E163" s="219" t="s">
        <v>189</v>
      </c>
      <c r="F163" s="220" t="s">
        <v>190</v>
      </c>
      <c r="G163" s="221" t="s">
        <v>142</v>
      </c>
      <c r="H163" s="222">
        <v>11.65</v>
      </c>
      <c r="I163" s="223"/>
      <c r="J163" s="224">
        <f>ROUND(I163*H163,2)</f>
        <v>0</v>
      </c>
      <c r="K163" s="220" t="s">
        <v>143</v>
      </c>
      <c r="L163" s="44"/>
      <c r="M163" s="225" t="s">
        <v>1</v>
      </c>
      <c r="N163" s="226" t="s">
        <v>41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0.075999999999999998</v>
      </c>
      <c r="T163" s="228">
        <f>S163*H163</f>
        <v>0.88539999999999996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144</v>
      </c>
      <c r="AT163" s="229" t="s">
        <v>139</v>
      </c>
      <c r="AU163" s="229" t="s">
        <v>86</v>
      </c>
      <c r="AY163" s="17" t="s">
        <v>136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84</v>
      </c>
      <c r="BK163" s="230">
        <f>ROUND(I163*H163,2)</f>
        <v>0</v>
      </c>
      <c r="BL163" s="17" t="s">
        <v>144</v>
      </c>
      <c r="BM163" s="229" t="s">
        <v>191</v>
      </c>
    </row>
    <row r="164" s="2" customFormat="1">
      <c r="A164" s="38"/>
      <c r="B164" s="39"/>
      <c r="C164" s="40"/>
      <c r="D164" s="231" t="s">
        <v>146</v>
      </c>
      <c r="E164" s="40"/>
      <c r="F164" s="232" t="s">
        <v>192</v>
      </c>
      <c r="G164" s="40"/>
      <c r="H164" s="40"/>
      <c r="I164" s="233"/>
      <c r="J164" s="40"/>
      <c r="K164" s="40"/>
      <c r="L164" s="44"/>
      <c r="M164" s="234"/>
      <c r="N164" s="23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146</v>
      </c>
      <c r="AU164" s="17" t="s">
        <v>86</v>
      </c>
    </row>
    <row r="165" s="2" customFormat="1">
      <c r="A165" s="38"/>
      <c r="B165" s="39"/>
      <c r="C165" s="40"/>
      <c r="D165" s="236" t="s">
        <v>148</v>
      </c>
      <c r="E165" s="40"/>
      <c r="F165" s="237" t="s">
        <v>193</v>
      </c>
      <c r="G165" s="40"/>
      <c r="H165" s="40"/>
      <c r="I165" s="233"/>
      <c r="J165" s="40"/>
      <c r="K165" s="40"/>
      <c r="L165" s="44"/>
      <c r="M165" s="234"/>
      <c r="N165" s="235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148</v>
      </c>
      <c r="AU165" s="17" t="s">
        <v>86</v>
      </c>
    </row>
    <row r="166" s="13" customFormat="1">
      <c r="A166" s="13"/>
      <c r="B166" s="238"/>
      <c r="C166" s="239"/>
      <c r="D166" s="231" t="s">
        <v>150</v>
      </c>
      <c r="E166" s="240" t="s">
        <v>1</v>
      </c>
      <c r="F166" s="241" t="s">
        <v>194</v>
      </c>
      <c r="G166" s="239"/>
      <c r="H166" s="242">
        <v>1.2</v>
      </c>
      <c r="I166" s="243"/>
      <c r="J166" s="239"/>
      <c r="K166" s="239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150</v>
      </c>
      <c r="AU166" s="248" t="s">
        <v>86</v>
      </c>
      <c r="AV166" s="13" t="s">
        <v>86</v>
      </c>
      <c r="AW166" s="13" t="s">
        <v>32</v>
      </c>
      <c r="AX166" s="13" t="s">
        <v>76</v>
      </c>
      <c r="AY166" s="248" t="s">
        <v>136</v>
      </c>
    </row>
    <row r="167" s="13" customFormat="1">
      <c r="A167" s="13"/>
      <c r="B167" s="238"/>
      <c r="C167" s="239"/>
      <c r="D167" s="231" t="s">
        <v>150</v>
      </c>
      <c r="E167" s="240" t="s">
        <v>1</v>
      </c>
      <c r="F167" s="241" t="s">
        <v>195</v>
      </c>
      <c r="G167" s="239"/>
      <c r="H167" s="242">
        <v>2.2000000000000002</v>
      </c>
      <c r="I167" s="243"/>
      <c r="J167" s="239"/>
      <c r="K167" s="239"/>
      <c r="L167" s="244"/>
      <c r="M167" s="245"/>
      <c r="N167" s="246"/>
      <c r="O167" s="246"/>
      <c r="P167" s="246"/>
      <c r="Q167" s="246"/>
      <c r="R167" s="246"/>
      <c r="S167" s="246"/>
      <c r="T167" s="24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8" t="s">
        <v>150</v>
      </c>
      <c r="AU167" s="248" t="s">
        <v>86</v>
      </c>
      <c r="AV167" s="13" t="s">
        <v>86</v>
      </c>
      <c r="AW167" s="13" t="s">
        <v>32</v>
      </c>
      <c r="AX167" s="13" t="s">
        <v>76</v>
      </c>
      <c r="AY167" s="248" t="s">
        <v>136</v>
      </c>
    </row>
    <row r="168" s="13" customFormat="1">
      <c r="A168" s="13"/>
      <c r="B168" s="238"/>
      <c r="C168" s="239"/>
      <c r="D168" s="231" t="s">
        <v>150</v>
      </c>
      <c r="E168" s="240" t="s">
        <v>1</v>
      </c>
      <c r="F168" s="241" t="s">
        <v>196</v>
      </c>
      <c r="G168" s="239"/>
      <c r="H168" s="242">
        <v>5.0599999999999996</v>
      </c>
      <c r="I168" s="243"/>
      <c r="J168" s="239"/>
      <c r="K168" s="239"/>
      <c r="L168" s="244"/>
      <c r="M168" s="245"/>
      <c r="N168" s="246"/>
      <c r="O168" s="246"/>
      <c r="P168" s="246"/>
      <c r="Q168" s="246"/>
      <c r="R168" s="246"/>
      <c r="S168" s="246"/>
      <c r="T168" s="24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8" t="s">
        <v>150</v>
      </c>
      <c r="AU168" s="248" t="s">
        <v>86</v>
      </c>
      <c r="AV168" s="13" t="s">
        <v>86</v>
      </c>
      <c r="AW168" s="13" t="s">
        <v>32</v>
      </c>
      <c r="AX168" s="13" t="s">
        <v>76</v>
      </c>
      <c r="AY168" s="248" t="s">
        <v>136</v>
      </c>
    </row>
    <row r="169" s="13" customFormat="1">
      <c r="A169" s="13"/>
      <c r="B169" s="238"/>
      <c r="C169" s="239"/>
      <c r="D169" s="231" t="s">
        <v>150</v>
      </c>
      <c r="E169" s="240" t="s">
        <v>1</v>
      </c>
      <c r="F169" s="241" t="s">
        <v>197</v>
      </c>
      <c r="G169" s="239"/>
      <c r="H169" s="242">
        <v>3.1899999999999999</v>
      </c>
      <c r="I169" s="243"/>
      <c r="J169" s="239"/>
      <c r="K169" s="239"/>
      <c r="L169" s="244"/>
      <c r="M169" s="245"/>
      <c r="N169" s="246"/>
      <c r="O169" s="246"/>
      <c r="P169" s="246"/>
      <c r="Q169" s="246"/>
      <c r="R169" s="246"/>
      <c r="S169" s="246"/>
      <c r="T169" s="24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8" t="s">
        <v>150</v>
      </c>
      <c r="AU169" s="248" t="s">
        <v>86</v>
      </c>
      <c r="AV169" s="13" t="s">
        <v>86</v>
      </c>
      <c r="AW169" s="13" t="s">
        <v>32</v>
      </c>
      <c r="AX169" s="13" t="s">
        <v>76</v>
      </c>
      <c r="AY169" s="248" t="s">
        <v>136</v>
      </c>
    </row>
    <row r="170" s="15" customFormat="1">
      <c r="A170" s="15"/>
      <c r="B170" s="259"/>
      <c r="C170" s="260"/>
      <c r="D170" s="231" t="s">
        <v>150</v>
      </c>
      <c r="E170" s="261" t="s">
        <v>1</v>
      </c>
      <c r="F170" s="262" t="s">
        <v>167</v>
      </c>
      <c r="G170" s="260"/>
      <c r="H170" s="263">
        <v>11.65</v>
      </c>
      <c r="I170" s="264"/>
      <c r="J170" s="260"/>
      <c r="K170" s="260"/>
      <c r="L170" s="265"/>
      <c r="M170" s="266"/>
      <c r="N170" s="267"/>
      <c r="O170" s="267"/>
      <c r="P170" s="267"/>
      <c r="Q170" s="267"/>
      <c r="R170" s="267"/>
      <c r="S170" s="267"/>
      <c r="T170" s="268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9" t="s">
        <v>150</v>
      </c>
      <c r="AU170" s="269" t="s">
        <v>86</v>
      </c>
      <c r="AV170" s="15" t="s">
        <v>144</v>
      </c>
      <c r="AW170" s="15" t="s">
        <v>32</v>
      </c>
      <c r="AX170" s="15" t="s">
        <v>84</v>
      </c>
      <c r="AY170" s="269" t="s">
        <v>136</v>
      </c>
    </row>
    <row r="171" s="2" customFormat="1" ht="37.8" customHeight="1">
      <c r="A171" s="38"/>
      <c r="B171" s="39"/>
      <c r="C171" s="218" t="s">
        <v>198</v>
      </c>
      <c r="D171" s="218" t="s">
        <v>139</v>
      </c>
      <c r="E171" s="219" t="s">
        <v>199</v>
      </c>
      <c r="F171" s="220" t="s">
        <v>200</v>
      </c>
      <c r="G171" s="221" t="s">
        <v>142</v>
      </c>
      <c r="H171" s="222">
        <v>827.06299999999999</v>
      </c>
      <c r="I171" s="223"/>
      <c r="J171" s="224">
        <f>ROUND(I171*H171,2)</f>
        <v>0</v>
      </c>
      <c r="K171" s="220" t="s">
        <v>143</v>
      </c>
      <c r="L171" s="44"/>
      <c r="M171" s="225" t="s">
        <v>1</v>
      </c>
      <c r="N171" s="226" t="s">
        <v>41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0.045999999999999999</v>
      </c>
      <c r="T171" s="228">
        <f>S171*H171</f>
        <v>38.044897999999996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144</v>
      </c>
      <c r="AT171" s="229" t="s">
        <v>139</v>
      </c>
      <c r="AU171" s="229" t="s">
        <v>86</v>
      </c>
      <c r="AY171" s="17" t="s">
        <v>136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144</v>
      </c>
      <c r="BM171" s="229" t="s">
        <v>201</v>
      </c>
    </row>
    <row r="172" s="2" customFormat="1">
      <c r="A172" s="38"/>
      <c r="B172" s="39"/>
      <c r="C172" s="40"/>
      <c r="D172" s="231" t="s">
        <v>146</v>
      </c>
      <c r="E172" s="40"/>
      <c r="F172" s="232" t="s">
        <v>202</v>
      </c>
      <c r="G172" s="40"/>
      <c r="H172" s="40"/>
      <c r="I172" s="233"/>
      <c r="J172" s="40"/>
      <c r="K172" s="40"/>
      <c r="L172" s="44"/>
      <c r="M172" s="234"/>
      <c r="N172" s="23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146</v>
      </c>
      <c r="AU172" s="17" t="s">
        <v>86</v>
      </c>
    </row>
    <row r="173" s="2" customFormat="1">
      <c r="A173" s="38"/>
      <c r="B173" s="39"/>
      <c r="C173" s="40"/>
      <c r="D173" s="236" t="s">
        <v>148</v>
      </c>
      <c r="E173" s="40"/>
      <c r="F173" s="237" t="s">
        <v>203</v>
      </c>
      <c r="G173" s="40"/>
      <c r="H173" s="40"/>
      <c r="I173" s="233"/>
      <c r="J173" s="40"/>
      <c r="K173" s="40"/>
      <c r="L173" s="44"/>
      <c r="M173" s="234"/>
      <c r="N173" s="235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148</v>
      </c>
      <c r="AU173" s="17" t="s">
        <v>86</v>
      </c>
    </row>
    <row r="174" s="14" customFormat="1">
      <c r="A174" s="14"/>
      <c r="B174" s="249"/>
      <c r="C174" s="250"/>
      <c r="D174" s="231" t="s">
        <v>150</v>
      </c>
      <c r="E174" s="251" t="s">
        <v>1</v>
      </c>
      <c r="F174" s="252" t="s">
        <v>204</v>
      </c>
      <c r="G174" s="250"/>
      <c r="H174" s="251" t="s">
        <v>1</v>
      </c>
      <c r="I174" s="253"/>
      <c r="J174" s="250"/>
      <c r="K174" s="250"/>
      <c r="L174" s="254"/>
      <c r="M174" s="255"/>
      <c r="N174" s="256"/>
      <c r="O174" s="256"/>
      <c r="P174" s="256"/>
      <c r="Q174" s="256"/>
      <c r="R174" s="256"/>
      <c r="S174" s="256"/>
      <c r="T174" s="25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8" t="s">
        <v>150</v>
      </c>
      <c r="AU174" s="258" t="s">
        <v>86</v>
      </c>
      <c r="AV174" s="14" t="s">
        <v>84</v>
      </c>
      <c r="AW174" s="14" t="s">
        <v>32</v>
      </c>
      <c r="AX174" s="14" t="s">
        <v>76</v>
      </c>
      <c r="AY174" s="258" t="s">
        <v>136</v>
      </c>
    </row>
    <row r="175" s="13" customFormat="1">
      <c r="A175" s="13"/>
      <c r="B175" s="238"/>
      <c r="C175" s="239"/>
      <c r="D175" s="231" t="s">
        <v>150</v>
      </c>
      <c r="E175" s="240" t="s">
        <v>1</v>
      </c>
      <c r="F175" s="241" t="s">
        <v>205</v>
      </c>
      <c r="G175" s="239"/>
      <c r="H175" s="242">
        <v>58.049999999999997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8" t="s">
        <v>150</v>
      </c>
      <c r="AU175" s="248" t="s">
        <v>86</v>
      </c>
      <c r="AV175" s="13" t="s">
        <v>86</v>
      </c>
      <c r="AW175" s="13" t="s">
        <v>32</v>
      </c>
      <c r="AX175" s="13" t="s">
        <v>76</v>
      </c>
      <c r="AY175" s="248" t="s">
        <v>136</v>
      </c>
    </row>
    <row r="176" s="13" customFormat="1">
      <c r="A176" s="13"/>
      <c r="B176" s="238"/>
      <c r="C176" s="239"/>
      <c r="D176" s="231" t="s">
        <v>150</v>
      </c>
      <c r="E176" s="240" t="s">
        <v>1</v>
      </c>
      <c r="F176" s="241" t="s">
        <v>206</v>
      </c>
      <c r="G176" s="239"/>
      <c r="H176" s="242">
        <v>55.979999999999997</v>
      </c>
      <c r="I176" s="243"/>
      <c r="J176" s="239"/>
      <c r="K176" s="239"/>
      <c r="L176" s="244"/>
      <c r="M176" s="245"/>
      <c r="N176" s="246"/>
      <c r="O176" s="246"/>
      <c r="P176" s="246"/>
      <c r="Q176" s="246"/>
      <c r="R176" s="246"/>
      <c r="S176" s="246"/>
      <c r="T176" s="24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8" t="s">
        <v>150</v>
      </c>
      <c r="AU176" s="248" t="s">
        <v>86</v>
      </c>
      <c r="AV176" s="13" t="s">
        <v>86</v>
      </c>
      <c r="AW176" s="13" t="s">
        <v>32</v>
      </c>
      <c r="AX176" s="13" t="s">
        <v>76</v>
      </c>
      <c r="AY176" s="248" t="s">
        <v>136</v>
      </c>
    </row>
    <row r="177" s="13" customFormat="1">
      <c r="A177" s="13"/>
      <c r="B177" s="238"/>
      <c r="C177" s="239"/>
      <c r="D177" s="231" t="s">
        <v>150</v>
      </c>
      <c r="E177" s="240" t="s">
        <v>1</v>
      </c>
      <c r="F177" s="241" t="s">
        <v>207</v>
      </c>
      <c r="G177" s="239"/>
      <c r="H177" s="242">
        <v>80.280000000000001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8" t="s">
        <v>150</v>
      </c>
      <c r="AU177" s="248" t="s">
        <v>86</v>
      </c>
      <c r="AV177" s="13" t="s">
        <v>86</v>
      </c>
      <c r="AW177" s="13" t="s">
        <v>32</v>
      </c>
      <c r="AX177" s="13" t="s">
        <v>76</v>
      </c>
      <c r="AY177" s="248" t="s">
        <v>136</v>
      </c>
    </row>
    <row r="178" s="13" customFormat="1">
      <c r="A178" s="13"/>
      <c r="B178" s="238"/>
      <c r="C178" s="239"/>
      <c r="D178" s="231" t="s">
        <v>150</v>
      </c>
      <c r="E178" s="240" t="s">
        <v>1</v>
      </c>
      <c r="F178" s="241" t="s">
        <v>208</v>
      </c>
      <c r="G178" s="239"/>
      <c r="H178" s="242">
        <v>43.890000000000001</v>
      </c>
      <c r="I178" s="243"/>
      <c r="J178" s="239"/>
      <c r="K178" s="239"/>
      <c r="L178" s="244"/>
      <c r="M178" s="245"/>
      <c r="N178" s="246"/>
      <c r="O178" s="246"/>
      <c r="P178" s="246"/>
      <c r="Q178" s="246"/>
      <c r="R178" s="246"/>
      <c r="S178" s="246"/>
      <c r="T178" s="24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8" t="s">
        <v>150</v>
      </c>
      <c r="AU178" s="248" t="s">
        <v>86</v>
      </c>
      <c r="AV178" s="13" t="s">
        <v>86</v>
      </c>
      <c r="AW178" s="13" t="s">
        <v>32</v>
      </c>
      <c r="AX178" s="13" t="s">
        <v>76</v>
      </c>
      <c r="AY178" s="248" t="s">
        <v>136</v>
      </c>
    </row>
    <row r="179" s="13" customFormat="1">
      <c r="A179" s="13"/>
      <c r="B179" s="238"/>
      <c r="C179" s="239"/>
      <c r="D179" s="231" t="s">
        <v>150</v>
      </c>
      <c r="E179" s="240" t="s">
        <v>1</v>
      </c>
      <c r="F179" s="241" t="s">
        <v>209</v>
      </c>
      <c r="G179" s="239"/>
      <c r="H179" s="242">
        <v>107.45999999999999</v>
      </c>
      <c r="I179" s="243"/>
      <c r="J179" s="239"/>
      <c r="K179" s="239"/>
      <c r="L179" s="244"/>
      <c r="M179" s="245"/>
      <c r="N179" s="246"/>
      <c r="O179" s="246"/>
      <c r="P179" s="246"/>
      <c r="Q179" s="246"/>
      <c r="R179" s="246"/>
      <c r="S179" s="246"/>
      <c r="T179" s="24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8" t="s">
        <v>150</v>
      </c>
      <c r="AU179" s="248" t="s">
        <v>86</v>
      </c>
      <c r="AV179" s="13" t="s">
        <v>86</v>
      </c>
      <c r="AW179" s="13" t="s">
        <v>32</v>
      </c>
      <c r="AX179" s="13" t="s">
        <v>76</v>
      </c>
      <c r="AY179" s="248" t="s">
        <v>136</v>
      </c>
    </row>
    <row r="180" s="13" customFormat="1">
      <c r="A180" s="13"/>
      <c r="B180" s="238"/>
      <c r="C180" s="239"/>
      <c r="D180" s="231" t="s">
        <v>150</v>
      </c>
      <c r="E180" s="240" t="s">
        <v>1</v>
      </c>
      <c r="F180" s="241" t="s">
        <v>210</v>
      </c>
      <c r="G180" s="239"/>
      <c r="H180" s="242">
        <v>66.168000000000006</v>
      </c>
      <c r="I180" s="243"/>
      <c r="J180" s="239"/>
      <c r="K180" s="239"/>
      <c r="L180" s="244"/>
      <c r="M180" s="245"/>
      <c r="N180" s="246"/>
      <c r="O180" s="246"/>
      <c r="P180" s="246"/>
      <c r="Q180" s="246"/>
      <c r="R180" s="246"/>
      <c r="S180" s="246"/>
      <c r="T180" s="24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8" t="s">
        <v>150</v>
      </c>
      <c r="AU180" s="248" t="s">
        <v>86</v>
      </c>
      <c r="AV180" s="13" t="s">
        <v>86</v>
      </c>
      <c r="AW180" s="13" t="s">
        <v>32</v>
      </c>
      <c r="AX180" s="13" t="s">
        <v>76</v>
      </c>
      <c r="AY180" s="248" t="s">
        <v>136</v>
      </c>
    </row>
    <row r="181" s="13" customFormat="1">
      <c r="A181" s="13"/>
      <c r="B181" s="238"/>
      <c r="C181" s="239"/>
      <c r="D181" s="231" t="s">
        <v>150</v>
      </c>
      <c r="E181" s="240" t="s">
        <v>1</v>
      </c>
      <c r="F181" s="241" t="s">
        <v>209</v>
      </c>
      <c r="G181" s="239"/>
      <c r="H181" s="242">
        <v>107.45999999999999</v>
      </c>
      <c r="I181" s="243"/>
      <c r="J181" s="239"/>
      <c r="K181" s="239"/>
      <c r="L181" s="244"/>
      <c r="M181" s="245"/>
      <c r="N181" s="246"/>
      <c r="O181" s="246"/>
      <c r="P181" s="246"/>
      <c r="Q181" s="246"/>
      <c r="R181" s="246"/>
      <c r="S181" s="246"/>
      <c r="T181" s="24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8" t="s">
        <v>150</v>
      </c>
      <c r="AU181" s="248" t="s">
        <v>86</v>
      </c>
      <c r="AV181" s="13" t="s">
        <v>86</v>
      </c>
      <c r="AW181" s="13" t="s">
        <v>32</v>
      </c>
      <c r="AX181" s="13" t="s">
        <v>76</v>
      </c>
      <c r="AY181" s="248" t="s">
        <v>136</v>
      </c>
    </row>
    <row r="182" s="13" customFormat="1">
      <c r="A182" s="13"/>
      <c r="B182" s="238"/>
      <c r="C182" s="239"/>
      <c r="D182" s="231" t="s">
        <v>150</v>
      </c>
      <c r="E182" s="240" t="s">
        <v>1</v>
      </c>
      <c r="F182" s="241" t="s">
        <v>211</v>
      </c>
      <c r="G182" s="239"/>
      <c r="H182" s="242">
        <v>49.170000000000002</v>
      </c>
      <c r="I182" s="243"/>
      <c r="J182" s="239"/>
      <c r="K182" s="239"/>
      <c r="L182" s="244"/>
      <c r="M182" s="245"/>
      <c r="N182" s="246"/>
      <c r="O182" s="246"/>
      <c r="P182" s="246"/>
      <c r="Q182" s="246"/>
      <c r="R182" s="246"/>
      <c r="S182" s="246"/>
      <c r="T182" s="24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8" t="s">
        <v>150</v>
      </c>
      <c r="AU182" s="248" t="s">
        <v>86</v>
      </c>
      <c r="AV182" s="13" t="s">
        <v>86</v>
      </c>
      <c r="AW182" s="13" t="s">
        <v>32</v>
      </c>
      <c r="AX182" s="13" t="s">
        <v>76</v>
      </c>
      <c r="AY182" s="248" t="s">
        <v>136</v>
      </c>
    </row>
    <row r="183" s="13" customFormat="1">
      <c r="A183" s="13"/>
      <c r="B183" s="238"/>
      <c r="C183" s="239"/>
      <c r="D183" s="231" t="s">
        <v>150</v>
      </c>
      <c r="E183" s="240" t="s">
        <v>1</v>
      </c>
      <c r="F183" s="241" t="s">
        <v>212</v>
      </c>
      <c r="G183" s="239"/>
      <c r="H183" s="242">
        <v>25.079999999999998</v>
      </c>
      <c r="I183" s="243"/>
      <c r="J183" s="239"/>
      <c r="K183" s="239"/>
      <c r="L183" s="244"/>
      <c r="M183" s="245"/>
      <c r="N183" s="246"/>
      <c r="O183" s="246"/>
      <c r="P183" s="246"/>
      <c r="Q183" s="246"/>
      <c r="R183" s="246"/>
      <c r="S183" s="246"/>
      <c r="T183" s="24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8" t="s">
        <v>150</v>
      </c>
      <c r="AU183" s="248" t="s">
        <v>86</v>
      </c>
      <c r="AV183" s="13" t="s">
        <v>86</v>
      </c>
      <c r="AW183" s="13" t="s">
        <v>32</v>
      </c>
      <c r="AX183" s="13" t="s">
        <v>76</v>
      </c>
      <c r="AY183" s="248" t="s">
        <v>136</v>
      </c>
    </row>
    <row r="184" s="13" customFormat="1">
      <c r="A184" s="13"/>
      <c r="B184" s="238"/>
      <c r="C184" s="239"/>
      <c r="D184" s="231" t="s">
        <v>150</v>
      </c>
      <c r="E184" s="240" t="s">
        <v>1</v>
      </c>
      <c r="F184" s="241" t="s">
        <v>213</v>
      </c>
      <c r="G184" s="239"/>
      <c r="H184" s="242">
        <v>65.700000000000003</v>
      </c>
      <c r="I184" s="243"/>
      <c r="J184" s="239"/>
      <c r="K184" s="239"/>
      <c r="L184" s="244"/>
      <c r="M184" s="245"/>
      <c r="N184" s="246"/>
      <c r="O184" s="246"/>
      <c r="P184" s="246"/>
      <c r="Q184" s="246"/>
      <c r="R184" s="246"/>
      <c r="S184" s="246"/>
      <c r="T184" s="24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8" t="s">
        <v>150</v>
      </c>
      <c r="AU184" s="248" t="s">
        <v>86</v>
      </c>
      <c r="AV184" s="13" t="s">
        <v>86</v>
      </c>
      <c r="AW184" s="13" t="s">
        <v>32</v>
      </c>
      <c r="AX184" s="13" t="s">
        <v>76</v>
      </c>
      <c r="AY184" s="248" t="s">
        <v>136</v>
      </c>
    </row>
    <row r="185" s="13" customFormat="1">
      <c r="A185" s="13"/>
      <c r="B185" s="238"/>
      <c r="C185" s="239"/>
      <c r="D185" s="231" t="s">
        <v>150</v>
      </c>
      <c r="E185" s="240" t="s">
        <v>1</v>
      </c>
      <c r="F185" s="241" t="s">
        <v>214</v>
      </c>
      <c r="G185" s="239"/>
      <c r="H185" s="242">
        <v>40.950000000000003</v>
      </c>
      <c r="I185" s="243"/>
      <c r="J185" s="239"/>
      <c r="K185" s="239"/>
      <c r="L185" s="244"/>
      <c r="M185" s="245"/>
      <c r="N185" s="246"/>
      <c r="O185" s="246"/>
      <c r="P185" s="246"/>
      <c r="Q185" s="246"/>
      <c r="R185" s="246"/>
      <c r="S185" s="246"/>
      <c r="T185" s="24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8" t="s">
        <v>150</v>
      </c>
      <c r="AU185" s="248" t="s">
        <v>86</v>
      </c>
      <c r="AV185" s="13" t="s">
        <v>86</v>
      </c>
      <c r="AW185" s="13" t="s">
        <v>32</v>
      </c>
      <c r="AX185" s="13" t="s">
        <v>76</v>
      </c>
      <c r="AY185" s="248" t="s">
        <v>136</v>
      </c>
    </row>
    <row r="186" s="13" customFormat="1">
      <c r="A186" s="13"/>
      <c r="B186" s="238"/>
      <c r="C186" s="239"/>
      <c r="D186" s="231" t="s">
        <v>150</v>
      </c>
      <c r="E186" s="240" t="s">
        <v>1</v>
      </c>
      <c r="F186" s="241" t="s">
        <v>215</v>
      </c>
      <c r="G186" s="239"/>
      <c r="H186" s="242">
        <v>57.600000000000001</v>
      </c>
      <c r="I186" s="243"/>
      <c r="J186" s="239"/>
      <c r="K186" s="239"/>
      <c r="L186" s="244"/>
      <c r="M186" s="245"/>
      <c r="N186" s="246"/>
      <c r="O186" s="246"/>
      <c r="P186" s="246"/>
      <c r="Q186" s="246"/>
      <c r="R186" s="246"/>
      <c r="S186" s="246"/>
      <c r="T186" s="24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8" t="s">
        <v>150</v>
      </c>
      <c r="AU186" s="248" t="s">
        <v>86</v>
      </c>
      <c r="AV186" s="13" t="s">
        <v>86</v>
      </c>
      <c r="AW186" s="13" t="s">
        <v>32</v>
      </c>
      <c r="AX186" s="13" t="s">
        <v>76</v>
      </c>
      <c r="AY186" s="248" t="s">
        <v>136</v>
      </c>
    </row>
    <row r="187" s="13" customFormat="1">
      <c r="A187" s="13"/>
      <c r="B187" s="238"/>
      <c r="C187" s="239"/>
      <c r="D187" s="231" t="s">
        <v>150</v>
      </c>
      <c r="E187" s="240" t="s">
        <v>1</v>
      </c>
      <c r="F187" s="241" t="s">
        <v>216</v>
      </c>
      <c r="G187" s="239"/>
      <c r="H187" s="242">
        <v>57.420000000000002</v>
      </c>
      <c r="I187" s="243"/>
      <c r="J187" s="239"/>
      <c r="K187" s="239"/>
      <c r="L187" s="244"/>
      <c r="M187" s="245"/>
      <c r="N187" s="246"/>
      <c r="O187" s="246"/>
      <c r="P187" s="246"/>
      <c r="Q187" s="246"/>
      <c r="R187" s="246"/>
      <c r="S187" s="246"/>
      <c r="T187" s="24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8" t="s">
        <v>150</v>
      </c>
      <c r="AU187" s="248" t="s">
        <v>86</v>
      </c>
      <c r="AV187" s="13" t="s">
        <v>86</v>
      </c>
      <c r="AW187" s="13" t="s">
        <v>32</v>
      </c>
      <c r="AX187" s="13" t="s">
        <v>76</v>
      </c>
      <c r="AY187" s="248" t="s">
        <v>136</v>
      </c>
    </row>
    <row r="188" s="13" customFormat="1">
      <c r="A188" s="13"/>
      <c r="B188" s="238"/>
      <c r="C188" s="239"/>
      <c r="D188" s="231" t="s">
        <v>150</v>
      </c>
      <c r="E188" s="240" t="s">
        <v>1</v>
      </c>
      <c r="F188" s="241" t="s">
        <v>217</v>
      </c>
      <c r="G188" s="239"/>
      <c r="H188" s="242">
        <v>72.599999999999994</v>
      </c>
      <c r="I188" s="243"/>
      <c r="J188" s="239"/>
      <c r="K188" s="239"/>
      <c r="L188" s="244"/>
      <c r="M188" s="245"/>
      <c r="N188" s="246"/>
      <c r="O188" s="246"/>
      <c r="P188" s="246"/>
      <c r="Q188" s="246"/>
      <c r="R188" s="246"/>
      <c r="S188" s="246"/>
      <c r="T188" s="24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8" t="s">
        <v>150</v>
      </c>
      <c r="AU188" s="248" t="s">
        <v>86</v>
      </c>
      <c r="AV188" s="13" t="s">
        <v>86</v>
      </c>
      <c r="AW188" s="13" t="s">
        <v>32</v>
      </c>
      <c r="AX188" s="13" t="s">
        <v>76</v>
      </c>
      <c r="AY188" s="248" t="s">
        <v>136</v>
      </c>
    </row>
    <row r="189" s="13" customFormat="1">
      <c r="A189" s="13"/>
      <c r="B189" s="238"/>
      <c r="C189" s="239"/>
      <c r="D189" s="231" t="s">
        <v>150</v>
      </c>
      <c r="E189" s="240" t="s">
        <v>1</v>
      </c>
      <c r="F189" s="241" t="s">
        <v>218</v>
      </c>
      <c r="G189" s="239"/>
      <c r="H189" s="242">
        <v>36.270000000000003</v>
      </c>
      <c r="I189" s="243"/>
      <c r="J189" s="239"/>
      <c r="K189" s="239"/>
      <c r="L189" s="244"/>
      <c r="M189" s="245"/>
      <c r="N189" s="246"/>
      <c r="O189" s="246"/>
      <c r="P189" s="246"/>
      <c r="Q189" s="246"/>
      <c r="R189" s="246"/>
      <c r="S189" s="246"/>
      <c r="T189" s="24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8" t="s">
        <v>150</v>
      </c>
      <c r="AU189" s="248" t="s">
        <v>86</v>
      </c>
      <c r="AV189" s="13" t="s">
        <v>86</v>
      </c>
      <c r="AW189" s="13" t="s">
        <v>32</v>
      </c>
      <c r="AX189" s="13" t="s">
        <v>76</v>
      </c>
      <c r="AY189" s="248" t="s">
        <v>136</v>
      </c>
    </row>
    <row r="190" s="14" customFormat="1">
      <c r="A190" s="14"/>
      <c r="B190" s="249"/>
      <c r="C190" s="250"/>
      <c r="D190" s="231" t="s">
        <v>150</v>
      </c>
      <c r="E190" s="251" t="s">
        <v>1</v>
      </c>
      <c r="F190" s="252" t="s">
        <v>219</v>
      </c>
      <c r="G190" s="250"/>
      <c r="H190" s="251" t="s">
        <v>1</v>
      </c>
      <c r="I190" s="253"/>
      <c r="J190" s="250"/>
      <c r="K190" s="250"/>
      <c r="L190" s="254"/>
      <c r="M190" s="255"/>
      <c r="N190" s="256"/>
      <c r="O190" s="256"/>
      <c r="P190" s="256"/>
      <c r="Q190" s="256"/>
      <c r="R190" s="256"/>
      <c r="S190" s="256"/>
      <c r="T190" s="25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8" t="s">
        <v>150</v>
      </c>
      <c r="AU190" s="258" t="s">
        <v>86</v>
      </c>
      <c r="AV190" s="14" t="s">
        <v>84</v>
      </c>
      <c r="AW190" s="14" t="s">
        <v>32</v>
      </c>
      <c r="AX190" s="14" t="s">
        <v>76</v>
      </c>
      <c r="AY190" s="258" t="s">
        <v>136</v>
      </c>
    </row>
    <row r="191" s="13" customFormat="1">
      <c r="A191" s="13"/>
      <c r="B191" s="238"/>
      <c r="C191" s="239"/>
      <c r="D191" s="231" t="s">
        <v>150</v>
      </c>
      <c r="E191" s="240" t="s">
        <v>1</v>
      </c>
      <c r="F191" s="241" t="s">
        <v>220</v>
      </c>
      <c r="G191" s="239"/>
      <c r="H191" s="242">
        <v>-66.094999999999999</v>
      </c>
      <c r="I191" s="243"/>
      <c r="J191" s="239"/>
      <c r="K191" s="239"/>
      <c r="L191" s="244"/>
      <c r="M191" s="245"/>
      <c r="N191" s="246"/>
      <c r="O191" s="246"/>
      <c r="P191" s="246"/>
      <c r="Q191" s="246"/>
      <c r="R191" s="246"/>
      <c r="S191" s="246"/>
      <c r="T191" s="24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8" t="s">
        <v>150</v>
      </c>
      <c r="AU191" s="248" t="s">
        <v>86</v>
      </c>
      <c r="AV191" s="13" t="s">
        <v>86</v>
      </c>
      <c r="AW191" s="13" t="s">
        <v>32</v>
      </c>
      <c r="AX191" s="13" t="s">
        <v>76</v>
      </c>
      <c r="AY191" s="248" t="s">
        <v>136</v>
      </c>
    </row>
    <row r="192" s="13" customFormat="1">
      <c r="A192" s="13"/>
      <c r="B192" s="238"/>
      <c r="C192" s="239"/>
      <c r="D192" s="231" t="s">
        <v>150</v>
      </c>
      <c r="E192" s="240" t="s">
        <v>1</v>
      </c>
      <c r="F192" s="241" t="s">
        <v>221</v>
      </c>
      <c r="G192" s="239"/>
      <c r="H192" s="242">
        <v>-30.920000000000002</v>
      </c>
      <c r="I192" s="243"/>
      <c r="J192" s="239"/>
      <c r="K192" s="239"/>
      <c r="L192" s="244"/>
      <c r="M192" s="245"/>
      <c r="N192" s="246"/>
      <c r="O192" s="246"/>
      <c r="P192" s="246"/>
      <c r="Q192" s="246"/>
      <c r="R192" s="246"/>
      <c r="S192" s="246"/>
      <c r="T192" s="24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8" t="s">
        <v>150</v>
      </c>
      <c r="AU192" s="248" t="s">
        <v>86</v>
      </c>
      <c r="AV192" s="13" t="s">
        <v>86</v>
      </c>
      <c r="AW192" s="13" t="s">
        <v>32</v>
      </c>
      <c r="AX192" s="13" t="s">
        <v>76</v>
      </c>
      <c r="AY192" s="248" t="s">
        <v>136</v>
      </c>
    </row>
    <row r="193" s="15" customFormat="1">
      <c r="A193" s="15"/>
      <c r="B193" s="259"/>
      <c r="C193" s="260"/>
      <c r="D193" s="231" t="s">
        <v>150</v>
      </c>
      <c r="E193" s="261" t="s">
        <v>1</v>
      </c>
      <c r="F193" s="262" t="s">
        <v>167</v>
      </c>
      <c r="G193" s="260"/>
      <c r="H193" s="263">
        <v>827.0630000000001</v>
      </c>
      <c r="I193" s="264"/>
      <c r="J193" s="260"/>
      <c r="K193" s="260"/>
      <c r="L193" s="265"/>
      <c r="M193" s="266"/>
      <c r="N193" s="267"/>
      <c r="O193" s="267"/>
      <c r="P193" s="267"/>
      <c r="Q193" s="267"/>
      <c r="R193" s="267"/>
      <c r="S193" s="267"/>
      <c r="T193" s="268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9" t="s">
        <v>150</v>
      </c>
      <c r="AU193" s="269" t="s">
        <v>86</v>
      </c>
      <c r="AV193" s="15" t="s">
        <v>144</v>
      </c>
      <c r="AW193" s="15" t="s">
        <v>32</v>
      </c>
      <c r="AX193" s="15" t="s">
        <v>84</v>
      </c>
      <c r="AY193" s="269" t="s">
        <v>136</v>
      </c>
    </row>
    <row r="194" s="12" customFormat="1" ht="22.8" customHeight="1">
      <c r="A194" s="12"/>
      <c r="B194" s="202"/>
      <c r="C194" s="203"/>
      <c r="D194" s="204" t="s">
        <v>75</v>
      </c>
      <c r="E194" s="216" t="s">
        <v>222</v>
      </c>
      <c r="F194" s="216" t="s">
        <v>223</v>
      </c>
      <c r="G194" s="203"/>
      <c r="H194" s="203"/>
      <c r="I194" s="206"/>
      <c r="J194" s="217">
        <f>BK194</f>
        <v>0</v>
      </c>
      <c r="K194" s="203"/>
      <c r="L194" s="208"/>
      <c r="M194" s="209"/>
      <c r="N194" s="210"/>
      <c r="O194" s="210"/>
      <c r="P194" s="211">
        <f>SUM(P195:P213)</f>
        <v>0</v>
      </c>
      <c r="Q194" s="210"/>
      <c r="R194" s="211">
        <f>SUM(R195:R213)</f>
        <v>0</v>
      </c>
      <c r="S194" s="210"/>
      <c r="T194" s="212">
        <f>SUM(T195:T213)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3" t="s">
        <v>84</v>
      </c>
      <c r="AT194" s="214" t="s">
        <v>75</v>
      </c>
      <c r="AU194" s="214" t="s">
        <v>84</v>
      </c>
      <c r="AY194" s="213" t="s">
        <v>136</v>
      </c>
      <c r="BK194" s="215">
        <f>SUM(BK195:BK213)</f>
        <v>0</v>
      </c>
    </row>
    <row r="195" s="2" customFormat="1" ht="33" customHeight="1">
      <c r="A195" s="38"/>
      <c r="B195" s="39"/>
      <c r="C195" s="218" t="s">
        <v>224</v>
      </c>
      <c r="D195" s="218" t="s">
        <v>139</v>
      </c>
      <c r="E195" s="219" t="s">
        <v>225</v>
      </c>
      <c r="F195" s="220" t="s">
        <v>226</v>
      </c>
      <c r="G195" s="221" t="s">
        <v>227</v>
      </c>
      <c r="H195" s="222">
        <v>64.825999999999993</v>
      </c>
      <c r="I195" s="223"/>
      <c r="J195" s="224">
        <f>ROUND(I195*H195,2)</f>
        <v>0</v>
      </c>
      <c r="K195" s="220" t="s">
        <v>143</v>
      </c>
      <c r="L195" s="44"/>
      <c r="M195" s="225" t="s">
        <v>1</v>
      </c>
      <c r="N195" s="226" t="s">
        <v>41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144</v>
      </c>
      <c r="AT195" s="229" t="s">
        <v>139</v>
      </c>
      <c r="AU195" s="229" t="s">
        <v>86</v>
      </c>
      <c r="AY195" s="17" t="s">
        <v>136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84</v>
      </c>
      <c r="BK195" s="230">
        <f>ROUND(I195*H195,2)</f>
        <v>0</v>
      </c>
      <c r="BL195" s="17" t="s">
        <v>144</v>
      </c>
      <c r="BM195" s="229" t="s">
        <v>228</v>
      </c>
    </row>
    <row r="196" s="2" customFormat="1">
      <c r="A196" s="38"/>
      <c r="B196" s="39"/>
      <c r="C196" s="40"/>
      <c r="D196" s="231" t="s">
        <v>146</v>
      </c>
      <c r="E196" s="40"/>
      <c r="F196" s="232" t="s">
        <v>229</v>
      </c>
      <c r="G196" s="40"/>
      <c r="H196" s="40"/>
      <c r="I196" s="233"/>
      <c r="J196" s="40"/>
      <c r="K196" s="40"/>
      <c r="L196" s="44"/>
      <c r="M196" s="234"/>
      <c r="N196" s="235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146</v>
      </c>
      <c r="AU196" s="17" t="s">
        <v>86</v>
      </c>
    </row>
    <row r="197" s="2" customFormat="1">
      <c r="A197" s="38"/>
      <c r="B197" s="39"/>
      <c r="C197" s="40"/>
      <c r="D197" s="236" t="s">
        <v>148</v>
      </c>
      <c r="E197" s="40"/>
      <c r="F197" s="237" t="s">
        <v>230</v>
      </c>
      <c r="G197" s="40"/>
      <c r="H197" s="40"/>
      <c r="I197" s="233"/>
      <c r="J197" s="40"/>
      <c r="K197" s="40"/>
      <c r="L197" s="44"/>
      <c r="M197" s="234"/>
      <c r="N197" s="235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148</v>
      </c>
      <c r="AU197" s="17" t="s">
        <v>86</v>
      </c>
    </row>
    <row r="198" s="2" customFormat="1" ht="24.15" customHeight="1">
      <c r="A198" s="38"/>
      <c r="B198" s="39"/>
      <c r="C198" s="218" t="s">
        <v>137</v>
      </c>
      <c r="D198" s="218" t="s">
        <v>139</v>
      </c>
      <c r="E198" s="219" t="s">
        <v>231</v>
      </c>
      <c r="F198" s="220" t="s">
        <v>232</v>
      </c>
      <c r="G198" s="221" t="s">
        <v>227</v>
      </c>
      <c r="H198" s="222">
        <v>64.825999999999993</v>
      </c>
      <c r="I198" s="223"/>
      <c r="J198" s="224">
        <f>ROUND(I198*H198,2)</f>
        <v>0</v>
      </c>
      <c r="K198" s="220" t="s">
        <v>143</v>
      </c>
      <c r="L198" s="44"/>
      <c r="M198" s="225" t="s">
        <v>1</v>
      </c>
      <c r="N198" s="226" t="s">
        <v>41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144</v>
      </c>
      <c r="AT198" s="229" t="s">
        <v>139</v>
      </c>
      <c r="AU198" s="229" t="s">
        <v>86</v>
      </c>
      <c r="AY198" s="17" t="s">
        <v>136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84</v>
      </c>
      <c r="BK198" s="230">
        <f>ROUND(I198*H198,2)</f>
        <v>0</v>
      </c>
      <c r="BL198" s="17" t="s">
        <v>144</v>
      </c>
      <c r="BM198" s="229" t="s">
        <v>233</v>
      </c>
    </row>
    <row r="199" s="2" customFormat="1">
      <c r="A199" s="38"/>
      <c r="B199" s="39"/>
      <c r="C199" s="40"/>
      <c r="D199" s="231" t="s">
        <v>146</v>
      </c>
      <c r="E199" s="40"/>
      <c r="F199" s="232" t="s">
        <v>234</v>
      </c>
      <c r="G199" s="40"/>
      <c r="H199" s="40"/>
      <c r="I199" s="233"/>
      <c r="J199" s="40"/>
      <c r="K199" s="40"/>
      <c r="L199" s="44"/>
      <c r="M199" s="234"/>
      <c r="N199" s="235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146</v>
      </c>
      <c r="AU199" s="17" t="s">
        <v>86</v>
      </c>
    </row>
    <row r="200" s="2" customFormat="1">
      <c r="A200" s="38"/>
      <c r="B200" s="39"/>
      <c r="C200" s="40"/>
      <c r="D200" s="236" t="s">
        <v>148</v>
      </c>
      <c r="E200" s="40"/>
      <c r="F200" s="237" t="s">
        <v>235</v>
      </c>
      <c r="G200" s="40"/>
      <c r="H200" s="40"/>
      <c r="I200" s="233"/>
      <c r="J200" s="40"/>
      <c r="K200" s="40"/>
      <c r="L200" s="44"/>
      <c r="M200" s="234"/>
      <c r="N200" s="23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148</v>
      </c>
      <c r="AU200" s="17" t="s">
        <v>86</v>
      </c>
    </row>
    <row r="201" s="2" customFormat="1" ht="24.15" customHeight="1">
      <c r="A201" s="38"/>
      <c r="B201" s="39"/>
      <c r="C201" s="218" t="s">
        <v>236</v>
      </c>
      <c r="D201" s="218" t="s">
        <v>139</v>
      </c>
      <c r="E201" s="219" t="s">
        <v>237</v>
      </c>
      <c r="F201" s="220" t="s">
        <v>238</v>
      </c>
      <c r="G201" s="221" t="s">
        <v>227</v>
      </c>
      <c r="H201" s="222">
        <v>972.38999999999999</v>
      </c>
      <c r="I201" s="223"/>
      <c r="J201" s="224">
        <f>ROUND(I201*H201,2)</f>
        <v>0</v>
      </c>
      <c r="K201" s="220" t="s">
        <v>143</v>
      </c>
      <c r="L201" s="44"/>
      <c r="M201" s="225" t="s">
        <v>1</v>
      </c>
      <c r="N201" s="226" t="s">
        <v>41</v>
      </c>
      <c r="O201" s="91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144</v>
      </c>
      <c r="AT201" s="229" t="s">
        <v>139</v>
      </c>
      <c r="AU201" s="229" t="s">
        <v>86</v>
      </c>
      <c r="AY201" s="17" t="s">
        <v>136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84</v>
      </c>
      <c r="BK201" s="230">
        <f>ROUND(I201*H201,2)</f>
        <v>0</v>
      </c>
      <c r="BL201" s="17" t="s">
        <v>144</v>
      </c>
      <c r="BM201" s="229" t="s">
        <v>239</v>
      </c>
    </row>
    <row r="202" s="2" customFormat="1">
      <c r="A202" s="38"/>
      <c r="B202" s="39"/>
      <c r="C202" s="40"/>
      <c r="D202" s="231" t="s">
        <v>146</v>
      </c>
      <c r="E202" s="40"/>
      <c r="F202" s="232" t="s">
        <v>240</v>
      </c>
      <c r="G202" s="40"/>
      <c r="H202" s="40"/>
      <c r="I202" s="233"/>
      <c r="J202" s="40"/>
      <c r="K202" s="40"/>
      <c r="L202" s="44"/>
      <c r="M202" s="234"/>
      <c r="N202" s="235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146</v>
      </c>
      <c r="AU202" s="17" t="s">
        <v>86</v>
      </c>
    </row>
    <row r="203" s="2" customFormat="1">
      <c r="A203" s="38"/>
      <c r="B203" s="39"/>
      <c r="C203" s="40"/>
      <c r="D203" s="236" t="s">
        <v>148</v>
      </c>
      <c r="E203" s="40"/>
      <c r="F203" s="237" t="s">
        <v>241</v>
      </c>
      <c r="G203" s="40"/>
      <c r="H203" s="40"/>
      <c r="I203" s="233"/>
      <c r="J203" s="40"/>
      <c r="K203" s="40"/>
      <c r="L203" s="44"/>
      <c r="M203" s="234"/>
      <c r="N203" s="235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148</v>
      </c>
      <c r="AU203" s="17" t="s">
        <v>86</v>
      </c>
    </row>
    <row r="204" s="13" customFormat="1">
      <c r="A204" s="13"/>
      <c r="B204" s="238"/>
      <c r="C204" s="239"/>
      <c r="D204" s="231" t="s">
        <v>150</v>
      </c>
      <c r="E204" s="240" t="s">
        <v>1</v>
      </c>
      <c r="F204" s="241" t="s">
        <v>242</v>
      </c>
      <c r="G204" s="239"/>
      <c r="H204" s="242">
        <v>972.38999999999999</v>
      </c>
      <c r="I204" s="243"/>
      <c r="J204" s="239"/>
      <c r="K204" s="239"/>
      <c r="L204" s="244"/>
      <c r="M204" s="245"/>
      <c r="N204" s="246"/>
      <c r="O204" s="246"/>
      <c r="P204" s="246"/>
      <c r="Q204" s="246"/>
      <c r="R204" s="246"/>
      <c r="S204" s="246"/>
      <c r="T204" s="24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8" t="s">
        <v>150</v>
      </c>
      <c r="AU204" s="248" t="s">
        <v>86</v>
      </c>
      <c r="AV204" s="13" t="s">
        <v>86</v>
      </c>
      <c r="AW204" s="13" t="s">
        <v>32</v>
      </c>
      <c r="AX204" s="13" t="s">
        <v>84</v>
      </c>
      <c r="AY204" s="248" t="s">
        <v>136</v>
      </c>
    </row>
    <row r="205" s="2" customFormat="1" ht="33" customHeight="1">
      <c r="A205" s="38"/>
      <c r="B205" s="39"/>
      <c r="C205" s="218" t="s">
        <v>243</v>
      </c>
      <c r="D205" s="218" t="s">
        <v>139</v>
      </c>
      <c r="E205" s="219" t="s">
        <v>244</v>
      </c>
      <c r="F205" s="220" t="s">
        <v>245</v>
      </c>
      <c r="G205" s="221" t="s">
        <v>227</v>
      </c>
      <c r="H205" s="222">
        <v>3.7000000000000002</v>
      </c>
      <c r="I205" s="223"/>
      <c r="J205" s="224">
        <f>ROUND(I205*H205,2)</f>
        <v>0</v>
      </c>
      <c r="K205" s="220" t="s">
        <v>143</v>
      </c>
      <c r="L205" s="44"/>
      <c r="M205" s="225" t="s">
        <v>1</v>
      </c>
      <c r="N205" s="226" t="s">
        <v>41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144</v>
      </c>
      <c r="AT205" s="229" t="s">
        <v>139</v>
      </c>
      <c r="AU205" s="229" t="s">
        <v>86</v>
      </c>
      <c r="AY205" s="17" t="s">
        <v>136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84</v>
      </c>
      <c r="BK205" s="230">
        <f>ROUND(I205*H205,2)</f>
        <v>0</v>
      </c>
      <c r="BL205" s="17" t="s">
        <v>144</v>
      </c>
      <c r="BM205" s="229" t="s">
        <v>246</v>
      </c>
    </row>
    <row r="206" s="2" customFormat="1">
      <c r="A206" s="38"/>
      <c r="B206" s="39"/>
      <c r="C206" s="40"/>
      <c r="D206" s="231" t="s">
        <v>146</v>
      </c>
      <c r="E206" s="40"/>
      <c r="F206" s="232" t="s">
        <v>247</v>
      </c>
      <c r="G206" s="40"/>
      <c r="H206" s="40"/>
      <c r="I206" s="233"/>
      <c r="J206" s="40"/>
      <c r="K206" s="40"/>
      <c r="L206" s="44"/>
      <c r="M206" s="234"/>
      <c r="N206" s="23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146</v>
      </c>
      <c r="AU206" s="17" t="s">
        <v>86</v>
      </c>
    </row>
    <row r="207" s="2" customFormat="1">
      <c r="A207" s="38"/>
      <c r="B207" s="39"/>
      <c r="C207" s="40"/>
      <c r="D207" s="236" t="s">
        <v>148</v>
      </c>
      <c r="E207" s="40"/>
      <c r="F207" s="237" t="s">
        <v>248</v>
      </c>
      <c r="G207" s="40"/>
      <c r="H207" s="40"/>
      <c r="I207" s="233"/>
      <c r="J207" s="40"/>
      <c r="K207" s="40"/>
      <c r="L207" s="44"/>
      <c r="M207" s="234"/>
      <c r="N207" s="235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148</v>
      </c>
      <c r="AU207" s="17" t="s">
        <v>86</v>
      </c>
    </row>
    <row r="208" s="2" customFormat="1" ht="33" customHeight="1">
      <c r="A208" s="38"/>
      <c r="B208" s="39"/>
      <c r="C208" s="218" t="s">
        <v>8</v>
      </c>
      <c r="D208" s="218" t="s">
        <v>139</v>
      </c>
      <c r="E208" s="219" t="s">
        <v>249</v>
      </c>
      <c r="F208" s="220" t="s">
        <v>250</v>
      </c>
      <c r="G208" s="221" t="s">
        <v>227</v>
      </c>
      <c r="H208" s="222">
        <v>60.805999999999997</v>
      </c>
      <c r="I208" s="223"/>
      <c r="J208" s="224">
        <f>ROUND(I208*H208,2)</f>
        <v>0</v>
      </c>
      <c r="K208" s="220" t="s">
        <v>143</v>
      </c>
      <c r="L208" s="44"/>
      <c r="M208" s="225" t="s">
        <v>1</v>
      </c>
      <c r="N208" s="226" t="s">
        <v>41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144</v>
      </c>
      <c r="AT208" s="229" t="s">
        <v>139</v>
      </c>
      <c r="AU208" s="229" t="s">
        <v>86</v>
      </c>
      <c r="AY208" s="17" t="s">
        <v>136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84</v>
      </c>
      <c r="BK208" s="230">
        <f>ROUND(I208*H208,2)</f>
        <v>0</v>
      </c>
      <c r="BL208" s="17" t="s">
        <v>144</v>
      </c>
      <c r="BM208" s="229" t="s">
        <v>251</v>
      </c>
    </row>
    <row r="209" s="2" customFormat="1">
      <c r="A209" s="38"/>
      <c r="B209" s="39"/>
      <c r="C209" s="40"/>
      <c r="D209" s="231" t="s">
        <v>146</v>
      </c>
      <c r="E209" s="40"/>
      <c r="F209" s="232" t="s">
        <v>252</v>
      </c>
      <c r="G209" s="40"/>
      <c r="H209" s="40"/>
      <c r="I209" s="233"/>
      <c r="J209" s="40"/>
      <c r="K209" s="40"/>
      <c r="L209" s="44"/>
      <c r="M209" s="234"/>
      <c r="N209" s="235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146</v>
      </c>
      <c r="AU209" s="17" t="s">
        <v>86</v>
      </c>
    </row>
    <row r="210" s="2" customFormat="1">
      <c r="A210" s="38"/>
      <c r="B210" s="39"/>
      <c r="C210" s="40"/>
      <c r="D210" s="236" t="s">
        <v>148</v>
      </c>
      <c r="E210" s="40"/>
      <c r="F210" s="237" t="s">
        <v>253</v>
      </c>
      <c r="G210" s="40"/>
      <c r="H210" s="40"/>
      <c r="I210" s="233"/>
      <c r="J210" s="40"/>
      <c r="K210" s="40"/>
      <c r="L210" s="44"/>
      <c r="M210" s="234"/>
      <c r="N210" s="235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148</v>
      </c>
      <c r="AU210" s="17" t="s">
        <v>86</v>
      </c>
    </row>
    <row r="211" s="2" customFormat="1" ht="33" customHeight="1">
      <c r="A211" s="38"/>
      <c r="B211" s="39"/>
      <c r="C211" s="218" t="s">
        <v>254</v>
      </c>
      <c r="D211" s="218" t="s">
        <v>139</v>
      </c>
      <c r="E211" s="219" t="s">
        <v>255</v>
      </c>
      <c r="F211" s="220" t="s">
        <v>256</v>
      </c>
      <c r="G211" s="221" t="s">
        <v>227</v>
      </c>
      <c r="H211" s="222">
        <v>0.32000000000000001</v>
      </c>
      <c r="I211" s="223"/>
      <c r="J211" s="224">
        <f>ROUND(I211*H211,2)</f>
        <v>0</v>
      </c>
      <c r="K211" s="220" t="s">
        <v>143</v>
      </c>
      <c r="L211" s="44"/>
      <c r="M211" s="225" t="s">
        <v>1</v>
      </c>
      <c r="N211" s="226" t="s">
        <v>41</v>
      </c>
      <c r="O211" s="91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144</v>
      </c>
      <c r="AT211" s="229" t="s">
        <v>139</v>
      </c>
      <c r="AU211" s="229" t="s">
        <v>86</v>
      </c>
      <c r="AY211" s="17" t="s">
        <v>136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84</v>
      </c>
      <c r="BK211" s="230">
        <f>ROUND(I211*H211,2)</f>
        <v>0</v>
      </c>
      <c r="BL211" s="17" t="s">
        <v>144</v>
      </c>
      <c r="BM211" s="229" t="s">
        <v>257</v>
      </c>
    </row>
    <row r="212" s="2" customFormat="1">
      <c r="A212" s="38"/>
      <c r="B212" s="39"/>
      <c r="C212" s="40"/>
      <c r="D212" s="231" t="s">
        <v>146</v>
      </c>
      <c r="E212" s="40"/>
      <c r="F212" s="232" t="s">
        <v>258</v>
      </c>
      <c r="G212" s="40"/>
      <c r="H212" s="40"/>
      <c r="I212" s="233"/>
      <c r="J212" s="40"/>
      <c r="K212" s="40"/>
      <c r="L212" s="44"/>
      <c r="M212" s="234"/>
      <c r="N212" s="235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146</v>
      </c>
      <c r="AU212" s="17" t="s">
        <v>86</v>
      </c>
    </row>
    <row r="213" s="2" customFormat="1">
      <c r="A213" s="38"/>
      <c r="B213" s="39"/>
      <c r="C213" s="40"/>
      <c r="D213" s="236" t="s">
        <v>148</v>
      </c>
      <c r="E213" s="40"/>
      <c r="F213" s="237" t="s">
        <v>259</v>
      </c>
      <c r="G213" s="40"/>
      <c r="H213" s="40"/>
      <c r="I213" s="233"/>
      <c r="J213" s="40"/>
      <c r="K213" s="40"/>
      <c r="L213" s="44"/>
      <c r="M213" s="234"/>
      <c r="N213" s="235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148</v>
      </c>
      <c r="AU213" s="17" t="s">
        <v>86</v>
      </c>
    </row>
    <row r="214" s="12" customFormat="1" ht="25.92" customHeight="1">
      <c r="A214" s="12"/>
      <c r="B214" s="202"/>
      <c r="C214" s="203"/>
      <c r="D214" s="204" t="s">
        <v>75</v>
      </c>
      <c r="E214" s="205" t="s">
        <v>260</v>
      </c>
      <c r="F214" s="205" t="s">
        <v>261</v>
      </c>
      <c r="G214" s="203"/>
      <c r="H214" s="203"/>
      <c r="I214" s="206"/>
      <c r="J214" s="207">
        <f>BK214</f>
        <v>0</v>
      </c>
      <c r="K214" s="203"/>
      <c r="L214" s="208"/>
      <c r="M214" s="209"/>
      <c r="N214" s="210"/>
      <c r="O214" s="210"/>
      <c r="P214" s="211">
        <f>P215+P260+P277+P283+P293+P313</f>
        <v>0</v>
      </c>
      <c r="Q214" s="210"/>
      <c r="R214" s="211">
        <f>R215+R260+R277+R283+R293+R313</f>
        <v>0.25492999999999999</v>
      </c>
      <c r="S214" s="210"/>
      <c r="T214" s="212">
        <f>T215+T260+T277+T283+T293+T313</f>
        <v>18.615418699999999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3" t="s">
        <v>86</v>
      </c>
      <c r="AT214" s="214" t="s">
        <v>75</v>
      </c>
      <c r="AU214" s="214" t="s">
        <v>76</v>
      </c>
      <c r="AY214" s="213" t="s">
        <v>136</v>
      </c>
      <c r="BK214" s="215">
        <f>BK215+BK260+BK277+BK283+BK293+BK313</f>
        <v>0</v>
      </c>
    </row>
    <row r="215" s="12" customFormat="1" ht="22.8" customHeight="1">
      <c r="A215" s="12"/>
      <c r="B215" s="202"/>
      <c r="C215" s="203"/>
      <c r="D215" s="204" t="s">
        <v>75</v>
      </c>
      <c r="E215" s="216" t="s">
        <v>262</v>
      </c>
      <c r="F215" s="216" t="s">
        <v>263</v>
      </c>
      <c r="G215" s="203"/>
      <c r="H215" s="203"/>
      <c r="I215" s="206"/>
      <c r="J215" s="217">
        <f>BK215</f>
        <v>0</v>
      </c>
      <c r="K215" s="203"/>
      <c r="L215" s="208"/>
      <c r="M215" s="209"/>
      <c r="N215" s="210"/>
      <c r="O215" s="210"/>
      <c r="P215" s="211">
        <f>SUM(P216:P259)</f>
        <v>0</v>
      </c>
      <c r="Q215" s="210"/>
      <c r="R215" s="211">
        <f>SUM(R216:R259)</f>
        <v>0</v>
      </c>
      <c r="S215" s="210"/>
      <c r="T215" s="212">
        <f>SUM(T216:T259)</f>
        <v>0.28021999999999997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3" t="s">
        <v>86</v>
      </c>
      <c r="AT215" s="214" t="s">
        <v>75</v>
      </c>
      <c r="AU215" s="214" t="s">
        <v>84</v>
      </c>
      <c r="AY215" s="213" t="s">
        <v>136</v>
      </c>
      <c r="BK215" s="215">
        <f>SUM(BK216:BK259)</f>
        <v>0</v>
      </c>
    </row>
    <row r="216" s="2" customFormat="1" ht="16.5" customHeight="1">
      <c r="A216" s="38"/>
      <c r="B216" s="39"/>
      <c r="C216" s="218" t="s">
        <v>264</v>
      </c>
      <c r="D216" s="218" t="s">
        <v>139</v>
      </c>
      <c r="E216" s="219" t="s">
        <v>265</v>
      </c>
      <c r="F216" s="220" t="s">
        <v>266</v>
      </c>
      <c r="G216" s="221" t="s">
        <v>267</v>
      </c>
      <c r="H216" s="222">
        <v>1</v>
      </c>
      <c r="I216" s="223"/>
      <c r="J216" s="224">
        <f>ROUND(I216*H216,2)</f>
        <v>0</v>
      </c>
      <c r="K216" s="220" t="s">
        <v>143</v>
      </c>
      <c r="L216" s="44"/>
      <c r="M216" s="225" t="s">
        <v>1</v>
      </c>
      <c r="N216" s="226" t="s">
        <v>41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0.034200000000000001</v>
      </c>
      <c r="T216" s="228">
        <f>S216*H216</f>
        <v>0.034200000000000001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268</v>
      </c>
      <c r="AT216" s="229" t="s">
        <v>139</v>
      </c>
      <c r="AU216" s="229" t="s">
        <v>86</v>
      </c>
      <c r="AY216" s="17" t="s">
        <v>136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84</v>
      </c>
      <c r="BK216" s="230">
        <f>ROUND(I216*H216,2)</f>
        <v>0</v>
      </c>
      <c r="BL216" s="17" t="s">
        <v>268</v>
      </c>
      <c r="BM216" s="229" t="s">
        <v>269</v>
      </c>
    </row>
    <row r="217" s="2" customFormat="1">
      <c r="A217" s="38"/>
      <c r="B217" s="39"/>
      <c r="C217" s="40"/>
      <c r="D217" s="231" t="s">
        <v>146</v>
      </c>
      <c r="E217" s="40"/>
      <c r="F217" s="232" t="s">
        <v>270</v>
      </c>
      <c r="G217" s="40"/>
      <c r="H217" s="40"/>
      <c r="I217" s="233"/>
      <c r="J217" s="40"/>
      <c r="K217" s="40"/>
      <c r="L217" s="44"/>
      <c r="M217" s="234"/>
      <c r="N217" s="235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146</v>
      </c>
      <c r="AU217" s="17" t="s">
        <v>86</v>
      </c>
    </row>
    <row r="218" s="2" customFormat="1">
      <c r="A218" s="38"/>
      <c r="B218" s="39"/>
      <c r="C218" s="40"/>
      <c r="D218" s="236" t="s">
        <v>148</v>
      </c>
      <c r="E218" s="40"/>
      <c r="F218" s="237" t="s">
        <v>271</v>
      </c>
      <c r="G218" s="40"/>
      <c r="H218" s="40"/>
      <c r="I218" s="233"/>
      <c r="J218" s="40"/>
      <c r="K218" s="40"/>
      <c r="L218" s="44"/>
      <c r="M218" s="234"/>
      <c r="N218" s="235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148</v>
      </c>
      <c r="AU218" s="17" t="s">
        <v>86</v>
      </c>
    </row>
    <row r="219" s="13" customFormat="1">
      <c r="A219" s="13"/>
      <c r="B219" s="238"/>
      <c r="C219" s="239"/>
      <c r="D219" s="231" t="s">
        <v>150</v>
      </c>
      <c r="E219" s="240" t="s">
        <v>1</v>
      </c>
      <c r="F219" s="241" t="s">
        <v>272</v>
      </c>
      <c r="G219" s="239"/>
      <c r="H219" s="242">
        <v>1</v>
      </c>
      <c r="I219" s="243"/>
      <c r="J219" s="239"/>
      <c r="K219" s="239"/>
      <c r="L219" s="244"/>
      <c r="M219" s="245"/>
      <c r="N219" s="246"/>
      <c r="O219" s="246"/>
      <c r="P219" s="246"/>
      <c r="Q219" s="246"/>
      <c r="R219" s="246"/>
      <c r="S219" s="246"/>
      <c r="T219" s="24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8" t="s">
        <v>150</v>
      </c>
      <c r="AU219" s="248" t="s">
        <v>86</v>
      </c>
      <c r="AV219" s="13" t="s">
        <v>86</v>
      </c>
      <c r="AW219" s="13" t="s">
        <v>32</v>
      </c>
      <c r="AX219" s="13" t="s">
        <v>84</v>
      </c>
      <c r="AY219" s="248" t="s">
        <v>136</v>
      </c>
    </row>
    <row r="220" s="2" customFormat="1" ht="16.5" customHeight="1">
      <c r="A220" s="38"/>
      <c r="B220" s="39"/>
      <c r="C220" s="218" t="s">
        <v>268</v>
      </c>
      <c r="D220" s="218" t="s">
        <v>139</v>
      </c>
      <c r="E220" s="219" t="s">
        <v>273</v>
      </c>
      <c r="F220" s="220" t="s">
        <v>274</v>
      </c>
      <c r="G220" s="221" t="s">
        <v>267</v>
      </c>
      <c r="H220" s="222">
        <v>4</v>
      </c>
      <c r="I220" s="223"/>
      <c r="J220" s="224">
        <f>ROUND(I220*H220,2)</f>
        <v>0</v>
      </c>
      <c r="K220" s="220" t="s">
        <v>143</v>
      </c>
      <c r="L220" s="44"/>
      <c r="M220" s="225" t="s">
        <v>1</v>
      </c>
      <c r="N220" s="226" t="s">
        <v>41</v>
      </c>
      <c r="O220" s="91"/>
      <c r="P220" s="227">
        <f>O220*H220</f>
        <v>0</v>
      </c>
      <c r="Q220" s="227">
        <v>0</v>
      </c>
      <c r="R220" s="227">
        <f>Q220*H220</f>
        <v>0</v>
      </c>
      <c r="S220" s="227">
        <v>0.019460000000000002</v>
      </c>
      <c r="T220" s="228">
        <f>S220*H220</f>
        <v>0.077840000000000006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268</v>
      </c>
      <c r="AT220" s="229" t="s">
        <v>139</v>
      </c>
      <c r="AU220" s="229" t="s">
        <v>86</v>
      </c>
      <c r="AY220" s="17" t="s">
        <v>136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84</v>
      </c>
      <c r="BK220" s="230">
        <f>ROUND(I220*H220,2)</f>
        <v>0</v>
      </c>
      <c r="BL220" s="17" t="s">
        <v>268</v>
      </c>
      <c r="BM220" s="229" t="s">
        <v>275</v>
      </c>
    </row>
    <row r="221" s="2" customFormat="1">
      <c r="A221" s="38"/>
      <c r="B221" s="39"/>
      <c r="C221" s="40"/>
      <c r="D221" s="231" t="s">
        <v>146</v>
      </c>
      <c r="E221" s="40"/>
      <c r="F221" s="232" t="s">
        <v>276</v>
      </c>
      <c r="G221" s="40"/>
      <c r="H221" s="40"/>
      <c r="I221" s="233"/>
      <c r="J221" s="40"/>
      <c r="K221" s="40"/>
      <c r="L221" s="44"/>
      <c r="M221" s="234"/>
      <c r="N221" s="235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146</v>
      </c>
      <c r="AU221" s="17" t="s">
        <v>86</v>
      </c>
    </row>
    <row r="222" s="2" customFormat="1">
      <c r="A222" s="38"/>
      <c r="B222" s="39"/>
      <c r="C222" s="40"/>
      <c r="D222" s="236" t="s">
        <v>148</v>
      </c>
      <c r="E222" s="40"/>
      <c r="F222" s="237" t="s">
        <v>277</v>
      </c>
      <c r="G222" s="40"/>
      <c r="H222" s="40"/>
      <c r="I222" s="233"/>
      <c r="J222" s="40"/>
      <c r="K222" s="40"/>
      <c r="L222" s="44"/>
      <c r="M222" s="234"/>
      <c r="N222" s="235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148</v>
      </c>
      <c r="AU222" s="17" t="s">
        <v>86</v>
      </c>
    </row>
    <row r="223" s="14" customFormat="1">
      <c r="A223" s="14"/>
      <c r="B223" s="249"/>
      <c r="C223" s="250"/>
      <c r="D223" s="231" t="s">
        <v>150</v>
      </c>
      <c r="E223" s="251" t="s">
        <v>1</v>
      </c>
      <c r="F223" s="252" t="s">
        <v>278</v>
      </c>
      <c r="G223" s="250"/>
      <c r="H223" s="251" t="s">
        <v>1</v>
      </c>
      <c r="I223" s="253"/>
      <c r="J223" s="250"/>
      <c r="K223" s="250"/>
      <c r="L223" s="254"/>
      <c r="M223" s="255"/>
      <c r="N223" s="256"/>
      <c r="O223" s="256"/>
      <c r="P223" s="256"/>
      <c r="Q223" s="256"/>
      <c r="R223" s="256"/>
      <c r="S223" s="256"/>
      <c r="T223" s="257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8" t="s">
        <v>150</v>
      </c>
      <c r="AU223" s="258" t="s">
        <v>86</v>
      </c>
      <c r="AV223" s="14" t="s">
        <v>84</v>
      </c>
      <c r="AW223" s="14" t="s">
        <v>32</v>
      </c>
      <c r="AX223" s="14" t="s">
        <v>76</v>
      </c>
      <c r="AY223" s="258" t="s">
        <v>136</v>
      </c>
    </row>
    <row r="224" s="13" customFormat="1">
      <c r="A224" s="13"/>
      <c r="B224" s="238"/>
      <c r="C224" s="239"/>
      <c r="D224" s="231" t="s">
        <v>150</v>
      </c>
      <c r="E224" s="240" t="s">
        <v>1</v>
      </c>
      <c r="F224" s="241" t="s">
        <v>279</v>
      </c>
      <c r="G224" s="239"/>
      <c r="H224" s="242">
        <v>1</v>
      </c>
      <c r="I224" s="243"/>
      <c r="J224" s="239"/>
      <c r="K224" s="239"/>
      <c r="L224" s="244"/>
      <c r="M224" s="245"/>
      <c r="N224" s="246"/>
      <c r="O224" s="246"/>
      <c r="P224" s="246"/>
      <c r="Q224" s="246"/>
      <c r="R224" s="246"/>
      <c r="S224" s="246"/>
      <c r="T224" s="24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8" t="s">
        <v>150</v>
      </c>
      <c r="AU224" s="248" t="s">
        <v>86</v>
      </c>
      <c r="AV224" s="13" t="s">
        <v>86</v>
      </c>
      <c r="AW224" s="13" t="s">
        <v>32</v>
      </c>
      <c r="AX224" s="13" t="s">
        <v>76</v>
      </c>
      <c r="AY224" s="248" t="s">
        <v>136</v>
      </c>
    </row>
    <row r="225" s="13" customFormat="1">
      <c r="A225" s="13"/>
      <c r="B225" s="238"/>
      <c r="C225" s="239"/>
      <c r="D225" s="231" t="s">
        <v>150</v>
      </c>
      <c r="E225" s="240" t="s">
        <v>1</v>
      </c>
      <c r="F225" s="241" t="s">
        <v>280</v>
      </c>
      <c r="G225" s="239"/>
      <c r="H225" s="242">
        <v>3</v>
      </c>
      <c r="I225" s="243"/>
      <c r="J225" s="239"/>
      <c r="K225" s="239"/>
      <c r="L225" s="244"/>
      <c r="M225" s="245"/>
      <c r="N225" s="246"/>
      <c r="O225" s="246"/>
      <c r="P225" s="246"/>
      <c r="Q225" s="246"/>
      <c r="R225" s="246"/>
      <c r="S225" s="246"/>
      <c r="T225" s="24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8" t="s">
        <v>150</v>
      </c>
      <c r="AU225" s="248" t="s">
        <v>86</v>
      </c>
      <c r="AV225" s="13" t="s">
        <v>86</v>
      </c>
      <c r="AW225" s="13" t="s">
        <v>32</v>
      </c>
      <c r="AX225" s="13" t="s">
        <v>76</v>
      </c>
      <c r="AY225" s="248" t="s">
        <v>136</v>
      </c>
    </row>
    <row r="226" s="15" customFormat="1">
      <c r="A226" s="15"/>
      <c r="B226" s="259"/>
      <c r="C226" s="260"/>
      <c r="D226" s="231" t="s">
        <v>150</v>
      </c>
      <c r="E226" s="261" t="s">
        <v>1</v>
      </c>
      <c r="F226" s="262" t="s">
        <v>167</v>
      </c>
      <c r="G226" s="260"/>
      <c r="H226" s="263">
        <v>4</v>
      </c>
      <c r="I226" s="264"/>
      <c r="J226" s="260"/>
      <c r="K226" s="260"/>
      <c r="L226" s="265"/>
      <c r="M226" s="266"/>
      <c r="N226" s="267"/>
      <c r="O226" s="267"/>
      <c r="P226" s="267"/>
      <c r="Q226" s="267"/>
      <c r="R226" s="267"/>
      <c r="S226" s="267"/>
      <c r="T226" s="268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9" t="s">
        <v>150</v>
      </c>
      <c r="AU226" s="269" t="s">
        <v>86</v>
      </c>
      <c r="AV226" s="15" t="s">
        <v>144</v>
      </c>
      <c r="AW226" s="15" t="s">
        <v>32</v>
      </c>
      <c r="AX226" s="15" t="s">
        <v>84</v>
      </c>
      <c r="AY226" s="269" t="s">
        <v>136</v>
      </c>
    </row>
    <row r="227" s="2" customFormat="1" ht="21.75" customHeight="1">
      <c r="A227" s="38"/>
      <c r="B227" s="39"/>
      <c r="C227" s="218" t="s">
        <v>281</v>
      </c>
      <c r="D227" s="218" t="s">
        <v>139</v>
      </c>
      <c r="E227" s="219" t="s">
        <v>282</v>
      </c>
      <c r="F227" s="220" t="s">
        <v>283</v>
      </c>
      <c r="G227" s="221" t="s">
        <v>267</v>
      </c>
      <c r="H227" s="222">
        <v>1</v>
      </c>
      <c r="I227" s="223"/>
      <c r="J227" s="224">
        <f>ROUND(I227*H227,2)</f>
        <v>0</v>
      </c>
      <c r="K227" s="220" t="s">
        <v>143</v>
      </c>
      <c r="L227" s="44"/>
      <c r="M227" s="225" t="s">
        <v>1</v>
      </c>
      <c r="N227" s="226" t="s">
        <v>41</v>
      </c>
      <c r="O227" s="91"/>
      <c r="P227" s="227">
        <f>O227*H227</f>
        <v>0</v>
      </c>
      <c r="Q227" s="227">
        <v>0</v>
      </c>
      <c r="R227" s="227">
        <f>Q227*H227</f>
        <v>0</v>
      </c>
      <c r="S227" s="227">
        <v>0.087999999999999995</v>
      </c>
      <c r="T227" s="228">
        <f>S227*H227</f>
        <v>0.087999999999999995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268</v>
      </c>
      <c r="AT227" s="229" t="s">
        <v>139</v>
      </c>
      <c r="AU227" s="229" t="s">
        <v>86</v>
      </c>
      <c r="AY227" s="17" t="s">
        <v>136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84</v>
      </c>
      <c r="BK227" s="230">
        <f>ROUND(I227*H227,2)</f>
        <v>0</v>
      </c>
      <c r="BL227" s="17" t="s">
        <v>268</v>
      </c>
      <c r="BM227" s="229" t="s">
        <v>284</v>
      </c>
    </row>
    <row r="228" s="2" customFormat="1">
      <c r="A228" s="38"/>
      <c r="B228" s="39"/>
      <c r="C228" s="40"/>
      <c r="D228" s="231" t="s">
        <v>146</v>
      </c>
      <c r="E228" s="40"/>
      <c r="F228" s="232" t="s">
        <v>285</v>
      </c>
      <c r="G228" s="40"/>
      <c r="H228" s="40"/>
      <c r="I228" s="233"/>
      <c r="J228" s="40"/>
      <c r="K228" s="40"/>
      <c r="L228" s="44"/>
      <c r="M228" s="234"/>
      <c r="N228" s="235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146</v>
      </c>
      <c r="AU228" s="17" t="s">
        <v>86</v>
      </c>
    </row>
    <row r="229" s="2" customFormat="1">
      <c r="A229" s="38"/>
      <c r="B229" s="39"/>
      <c r="C229" s="40"/>
      <c r="D229" s="236" t="s">
        <v>148</v>
      </c>
      <c r="E229" s="40"/>
      <c r="F229" s="237" t="s">
        <v>286</v>
      </c>
      <c r="G229" s="40"/>
      <c r="H229" s="40"/>
      <c r="I229" s="233"/>
      <c r="J229" s="40"/>
      <c r="K229" s="40"/>
      <c r="L229" s="44"/>
      <c r="M229" s="234"/>
      <c r="N229" s="235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148</v>
      </c>
      <c r="AU229" s="17" t="s">
        <v>86</v>
      </c>
    </row>
    <row r="230" s="13" customFormat="1">
      <c r="A230" s="13"/>
      <c r="B230" s="238"/>
      <c r="C230" s="239"/>
      <c r="D230" s="231" t="s">
        <v>150</v>
      </c>
      <c r="E230" s="240" t="s">
        <v>1</v>
      </c>
      <c r="F230" s="241" t="s">
        <v>287</v>
      </c>
      <c r="G230" s="239"/>
      <c r="H230" s="242">
        <v>1</v>
      </c>
      <c r="I230" s="243"/>
      <c r="J230" s="239"/>
      <c r="K230" s="239"/>
      <c r="L230" s="244"/>
      <c r="M230" s="245"/>
      <c r="N230" s="246"/>
      <c r="O230" s="246"/>
      <c r="P230" s="246"/>
      <c r="Q230" s="246"/>
      <c r="R230" s="246"/>
      <c r="S230" s="246"/>
      <c r="T230" s="24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8" t="s">
        <v>150</v>
      </c>
      <c r="AU230" s="248" t="s">
        <v>86</v>
      </c>
      <c r="AV230" s="13" t="s">
        <v>86</v>
      </c>
      <c r="AW230" s="13" t="s">
        <v>32</v>
      </c>
      <c r="AX230" s="13" t="s">
        <v>84</v>
      </c>
      <c r="AY230" s="248" t="s">
        <v>136</v>
      </c>
    </row>
    <row r="231" s="2" customFormat="1" ht="21.75" customHeight="1">
      <c r="A231" s="38"/>
      <c r="B231" s="39"/>
      <c r="C231" s="218" t="s">
        <v>288</v>
      </c>
      <c r="D231" s="218" t="s">
        <v>139</v>
      </c>
      <c r="E231" s="219" t="s">
        <v>289</v>
      </c>
      <c r="F231" s="220" t="s">
        <v>290</v>
      </c>
      <c r="G231" s="221" t="s">
        <v>267</v>
      </c>
      <c r="H231" s="222">
        <v>1</v>
      </c>
      <c r="I231" s="223"/>
      <c r="J231" s="224">
        <f>ROUND(I231*H231,2)</f>
        <v>0</v>
      </c>
      <c r="K231" s="220" t="s">
        <v>143</v>
      </c>
      <c r="L231" s="44"/>
      <c r="M231" s="225" t="s">
        <v>1</v>
      </c>
      <c r="N231" s="226" t="s">
        <v>41</v>
      </c>
      <c r="O231" s="91"/>
      <c r="P231" s="227">
        <f>O231*H231</f>
        <v>0</v>
      </c>
      <c r="Q231" s="227">
        <v>0</v>
      </c>
      <c r="R231" s="227">
        <f>Q231*H231</f>
        <v>0</v>
      </c>
      <c r="S231" s="227">
        <v>0.024500000000000001</v>
      </c>
      <c r="T231" s="228">
        <f>S231*H231</f>
        <v>0.024500000000000001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268</v>
      </c>
      <c r="AT231" s="229" t="s">
        <v>139</v>
      </c>
      <c r="AU231" s="229" t="s">
        <v>86</v>
      </c>
      <c r="AY231" s="17" t="s">
        <v>136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84</v>
      </c>
      <c r="BK231" s="230">
        <f>ROUND(I231*H231,2)</f>
        <v>0</v>
      </c>
      <c r="BL231" s="17" t="s">
        <v>268</v>
      </c>
      <c r="BM231" s="229" t="s">
        <v>291</v>
      </c>
    </row>
    <row r="232" s="2" customFormat="1">
      <c r="A232" s="38"/>
      <c r="B232" s="39"/>
      <c r="C232" s="40"/>
      <c r="D232" s="231" t="s">
        <v>146</v>
      </c>
      <c r="E232" s="40"/>
      <c r="F232" s="232" t="s">
        <v>292</v>
      </c>
      <c r="G232" s="40"/>
      <c r="H232" s="40"/>
      <c r="I232" s="233"/>
      <c r="J232" s="40"/>
      <c r="K232" s="40"/>
      <c r="L232" s="44"/>
      <c r="M232" s="234"/>
      <c r="N232" s="235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146</v>
      </c>
      <c r="AU232" s="17" t="s">
        <v>86</v>
      </c>
    </row>
    <row r="233" s="2" customFormat="1">
      <c r="A233" s="38"/>
      <c r="B233" s="39"/>
      <c r="C233" s="40"/>
      <c r="D233" s="236" t="s">
        <v>148</v>
      </c>
      <c r="E233" s="40"/>
      <c r="F233" s="237" t="s">
        <v>293</v>
      </c>
      <c r="G233" s="40"/>
      <c r="H233" s="40"/>
      <c r="I233" s="233"/>
      <c r="J233" s="40"/>
      <c r="K233" s="40"/>
      <c r="L233" s="44"/>
      <c r="M233" s="234"/>
      <c r="N233" s="235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148</v>
      </c>
      <c r="AU233" s="17" t="s">
        <v>86</v>
      </c>
    </row>
    <row r="234" s="13" customFormat="1">
      <c r="A234" s="13"/>
      <c r="B234" s="238"/>
      <c r="C234" s="239"/>
      <c r="D234" s="231" t="s">
        <v>150</v>
      </c>
      <c r="E234" s="240" t="s">
        <v>1</v>
      </c>
      <c r="F234" s="241" t="s">
        <v>287</v>
      </c>
      <c r="G234" s="239"/>
      <c r="H234" s="242">
        <v>1</v>
      </c>
      <c r="I234" s="243"/>
      <c r="J234" s="239"/>
      <c r="K234" s="239"/>
      <c r="L234" s="244"/>
      <c r="M234" s="245"/>
      <c r="N234" s="246"/>
      <c r="O234" s="246"/>
      <c r="P234" s="246"/>
      <c r="Q234" s="246"/>
      <c r="R234" s="246"/>
      <c r="S234" s="246"/>
      <c r="T234" s="24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8" t="s">
        <v>150</v>
      </c>
      <c r="AU234" s="248" t="s">
        <v>86</v>
      </c>
      <c r="AV234" s="13" t="s">
        <v>86</v>
      </c>
      <c r="AW234" s="13" t="s">
        <v>32</v>
      </c>
      <c r="AX234" s="13" t="s">
        <v>84</v>
      </c>
      <c r="AY234" s="248" t="s">
        <v>136</v>
      </c>
    </row>
    <row r="235" s="2" customFormat="1" ht="24.15" customHeight="1">
      <c r="A235" s="38"/>
      <c r="B235" s="39"/>
      <c r="C235" s="218" t="s">
        <v>294</v>
      </c>
      <c r="D235" s="218" t="s">
        <v>139</v>
      </c>
      <c r="E235" s="219" t="s">
        <v>295</v>
      </c>
      <c r="F235" s="220" t="s">
        <v>296</v>
      </c>
      <c r="G235" s="221" t="s">
        <v>267</v>
      </c>
      <c r="H235" s="222">
        <v>5</v>
      </c>
      <c r="I235" s="223"/>
      <c r="J235" s="224">
        <f>ROUND(I235*H235,2)</f>
        <v>0</v>
      </c>
      <c r="K235" s="220" t="s">
        <v>143</v>
      </c>
      <c r="L235" s="44"/>
      <c r="M235" s="225" t="s">
        <v>1</v>
      </c>
      <c r="N235" s="226" t="s">
        <v>41</v>
      </c>
      <c r="O235" s="91"/>
      <c r="P235" s="227">
        <f>O235*H235</f>
        <v>0</v>
      </c>
      <c r="Q235" s="227">
        <v>0</v>
      </c>
      <c r="R235" s="227">
        <f>Q235*H235</f>
        <v>0</v>
      </c>
      <c r="S235" s="227">
        <v>0.0091999999999999998</v>
      </c>
      <c r="T235" s="228">
        <f>S235*H235</f>
        <v>0.045999999999999999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268</v>
      </c>
      <c r="AT235" s="229" t="s">
        <v>139</v>
      </c>
      <c r="AU235" s="229" t="s">
        <v>86</v>
      </c>
      <c r="AY235" s="17" t="s">
        <v>136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84</v>
      </c>
      <c r="BK235" s="230">
        <f>ROUND(I235*H235,2)</f>
        <v>0</v>
      </c>
      <c r="BL235" s="17" t="s">
        <v>268</v>
      </c>
      <c r="BM235" s="229" t="s">
        <v>297</v>
      </c>
    </row>
    <row r="236" s="2" customFormat="1">
      <c r="A236" s="38"/>
      <c r="B236" s="39"/>
      <c r="C236" s="40"/>
      <c r="D236" s="231" t="s">
        <v>146</v>
      </c>
      <c r="E236" s="40"/>
      <c r="F236" s="232" t="s">
        <v>298</v>
      </c>
      <c r="G236" s="40"/>
      <c r="H236" s="40"/>
      <c r="I236" s="233"/>
      <c r="J236" s="40"/>
      <c r="K236" s="40"/>
      <c r="L236" s="44"/>
      <c r="M236" s="234"/>
      <c r="N236" s="235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146</v>
      </c>
      <c r="AU236" s="17" t="s">
        <v>86</v>
      </c>
    </row>
    <row r="237" s="2" customFormat="1">
      <c r="A237" s="38"/>
      <c r="B237" s="39"/>
      <c r="C237" s="40"/>
      <c r="D237" s="236" t="s">
        <v>148</v>
      </c>
      <c r="E237" s="40"/>
      <c r="F237" s="237" t="s">
        <v>299</v>
      </c>
      <c r="G237" s="40"/>
      <c r="H237" s="40"/>
      <c r="I237" s="233"/>
      <c r="J237" s="40"/>
      <c r="K237" s="40"/>
      <c r="L237" s="44"/>
      <c r="M237" s="234"/>
      <c r="N237" s="235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148</v>
      </c>
      <c r="AU237" s="17" t="s">
        <v>86</v>
      </c>
    </row>
    <row r="238" s="14" customFormat="1">
      <c r="A238" s="14"/>
      <c r="B238" s="249"/>
      <c r="C238" s="250"/>
      <c r="D238" s="231" t="s">
        <v>150</v>
      </c>
      <c r="E238" s="251" t="s">
        <v>1</v>
      </c>
      <c r="F238" s="252" t="s">
        <v>278</v>
      </c>
      <c r="G238" s="250"/>
      <c r="H238" s="251" t="s">
        <v>1</v>
      </c>
      <c r="I238" s="253"/>
      <c r="J238" s="250"/>
      <c r="K238" s="250"/>
      <c r="L238" s="254"/>
      <c r="M238" s="255"/>
      <c r="N238" s="256"/>
      <c r="O238" s="256"/>
      <c r="P238" s="256"/>
      <c r="Q238" s="256"/>
      <c r="R238" s="256"/>
      <c r="S238" s="256"/>
      <c r="T238" s="257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8" t="s">
        <v>150</v>
      </c>
      <c r="AU238" s="258" t="s">
        <v>86</v>
      </c>
      <c r="AV238" s="14" t="s">
        <v>84</v>
      </c>
      <c r="AW238" s="14" t="s">
        <v>32</v>
      </c>
      <c r="AX238" s="14" t="s">
        <v>76</v>
      </c>
      <c r="AY238" s="258" t="s">
        <v>136</v>
      </c>
    </row>
    <row r="239" s="13" customFormat="1">
      <c r="A239" s="13"/>
      <c r="B239" s="238"/>
      <c r="C239" s="239"/>
      <c r="D239" s="231" t="s">
        <v>150</v>
      </c>
      <c r="E239" s="240" t="s">
        <v>1</v>
      </c>
      <c r="F239" s="241" t="s">
        <v>300</v>
      </c>
      <c r="G239" s="239"/>
      <c r="H239" s="242">
        <v>1</v>
      </c>
      <c r="I239" s="243"/>
      <c r="J239" s="239"/>
      <c r="K239" s="239"/>
      <c r="L239" s="244"/>
      <c r="M239" s="245"/>
      <c r="N239" s="246"/>
      <c r="O239" s="246"/>
      <c r="P239" s="246"/>
      <c r="Q239" s="246"/>
      <c r="R239" s="246"/>
      <c r="S239" s="246"/>
      <c r="T239" s="247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8" t="s">
        <v>150</v>
      </c>
      <c r="AU239" s="248" t="s">
        <v>86</v>
      </c>
      <c r="AV239" s="13" t="s">
        <v>86</v>
      </c>
      <c r="AW239" s="13" t="s">
        <v>32</v>
      </c>
      <c r="AX239" s="13" t="s">
        <v>76</v>
      </c>
      <c r="AY239" s="248" t="s">
        <v>136</v>
      </c>
    </row>
    <row r="240" s="13" customFormat="1">
      <c r="A240" s="13"/>
      <c r="B240" s="238"/>
      <c r="C240" s="239"/>
      <c r="D240" s="231" t="s">
        <v>150</v>
      </c>
      <c r="E240" s="240" t="s">
        <v>1</v>
      </c>
      <c r="F240" s="241" t="s">
        <v>301</v>
      </c>
      <c r="G240" s="239"/>
      <c r="H240" s="242">
        <v>2</v>
      </c>
      <c r="I240" s="243"/>
      <c r="J240" s="239"/>
      <c r="K240" s="239"/>
      <c r="L240" s="244"/>
      <c r="M240" s="245"/>
      <c r="N240" s="246"/>
      <c r="O240" s="246"/>
      <c r="P240" s="246"/>
      <c r="Q240" s="246"/>
      <c r="R240" s="246"/>
      <c r="S240" s="246"/>
      <c r="T240" s="24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8" t="s">
        <v>150</v>
      </c>
      <c r="AU240" s="248" t="s">
        <v>86</v>
      </c>
      <c r="AV240" s="13" t="s">
        <v>86</v>
      </c>
      <c r="AW240" s="13" t="s">
        <v>32</v>
      </c>
      <c r="AX240" s="13" t="s">
        <v>76</v>
      </c>
      <c r="AY240" s="248" t="s">
        <v>136</v>
      </c>
    </row>
    <row r="241" s="13" customFormat="1">
      <c r="A241" s="13"/>
      <c r="B241" s="238"/>
      <c r="C241" s="239"/>
      <c r="D241" s="231" t="s">
        <v>150</v>
      </c>
      <c r="E241" s="240" t="s">
        <v>1</v>
      </c>
      <c r="F241" s="241" t="s">
        <v>302</v>
      </c>
      <c r="G241" s="239"/>
      <c r="H241" s="242">
        <v>1</v>
      </c>
      <c r="I241" s="243"/>
      <c r="J241" s="239"/>
      <c r="K241" s="239"/>
      <c r="L241" s="244"/>
      <c r="M241" s="245"/>
      <c r="N241" s="246"/>
      <c r="O241" s="246"/>
      <c r="P241" s="246"/>
      <c r="Q241" s="246"/>
      <c r="R241" s="246"/>
      <c r="S241" s="246"/>
      <c r="T241" s="24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8" t="s">
        <v>150</v>
      </c>
      <c r="AU241" s="248" t="s">
        <v>86</v>
      </c>
      <c r="AV241" s="13" t="s">
        <v>86</v>
      </c>
      <c r="AW241" s="13" t="s">
        <v>32</v>
      </c>
      <c r="AX241" s="13" t="s">
        <v>76</v>
      </c>
      <c r="AY241" s="248" t="s">
        <v>136</v>
      </c>
    </row>
    <row r="242" s="13" customFormat="1">
      <c r="A242" s="13"/>
      <c r="B242" s="238"/>
      <c r="C242" s="239"/>
      <c r="D242" s="231" t="s">
        <v>150</v>
      </c>
      <c r="E242" s="240" t="s">
        <v>1</v>
      </c>
      <c r="F242" s="241" t="s">
        <v>303</v>
      </c>
      <c r="G242" s="239"/>
      <c r="H242" s="242">
        <v>1</v>
      </c>
      <c r="I242" s="243"/>
      <c r="J242" s="239"/>
      <c r="K242" s="239"/>
      <c r="L242" s="244"/>
      <c r="M242" s="245"/>
      <c r="N242" s="246"/>
      <c r="O242" s="246"/>
      <c r="P242" s="246"/>
      <c r="Q242" s="246"/>
      <c r="R242" s="246"/>
      <c r="S242" s="246"/>
      <c r="T242" s="24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8" t="s">
        <v>150</v>
      </c>
      <c r="AU242" s="248" t="s">
        <v>86</v>
      </c>
      <c r="AV242" s="13" t="s">
        <v>86</v>
      </c>
      <c r="AW242" s="13" t="s">
        <v>32</v>
      </c>
      <c r="AX242" s="13" t="s">
        <v>76</v>
      </c>
      <c r="AY242" s="248" t="s">
        <v>136</v>
      </c>
    </row>
    <row r="243" s="15" customFormat="1">
      <c r="A243" s="15"/>
      <c r="B243" s="259"/>
      <c r="C243" s="260"/>
      <c r="D243" s="231" t="s">
        <v>150</v>
      </c>
      <c r="E243" s="261" t="s">
        <v>1</v>
      </c>
      <c r="F243" s="262" t="s">
        <v>167</v>
      </c>
      <c r="G243" s="260"/>
      <c r="H243" s="263">
        <v>5</v>
      </c>
      <c r="I243" s="264"/>
      <c r="J243" s="260"/>
      <c r="K243" s="260"/>
      <c r="L243" s="265"/>
      <c r="M243" s="266"/>
      <c r="N243" s="267"/>
      <c r="O243" s="267"/>
      <c r="P243" s="267"/>
      <c r="Q243" s="267"/>
      <c r="R243" s="267"/>
      <c r="S243" s="267"/>
      <c r="T243" s="268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9" t="s">
        <v>150</v>
      </c>
      <c r="AU243" s="269" t="s">
        <v>86</v>
      </c>
      <c r="AV243" s="15" t="s">
        <v>144</v>
      </c>
      <c r="AW243" s="15" t="s">
        <v>32</v>
      </c>
      <c r="AX243" s="15" t="s">
        <v>84</v>
      </c>
      <c r="AY243" s="269" t="s">
        <v>136</v>
      </c>
    </row>
    <row r="244" s="2" customFormat="1" ht="16.5" customHeight="1">
      <c r="A244" s="38"/>
      <c r="B244" s="39"/>
      <c r="C244" s="218" t="s">
        <v>304</v>
      </c>
      <c r="D244" s="218" t="s">
        <v>139</v>
      </c>
      <c r="E244" s="219" t="s">
        <v>305</v>
      </c>
      <c r="F244" s="220" t="s">
        <v>306</v>
      </c>
      <c r="G244" s="221" t="s">
        <v>267</v>
      </c>
      <c r="H244" s="222">
        <v>4</v>
      </c>
      <c r="I244" s="223"/>
      <c r="J244" s="224">
        <f>ROUND(I244*H244,2)</f>
        <v>0</v>
      </c>
      <c r="K244" s="220" t="s">
        <v>143</v>
      </c>
      <c r="L244" s="44"/>
      <c r="M244" s="225" t="s">
        <v>1</v>
      </c>
      <c r="N244" s="226" t="s">
        <v>41</v>
      </c>
      <c r="O244" s="91"/>
      <c r="P244" s="227">
        <f>O244*H244</f>
        <v>0</v>
      </c>
      <c r="Q244" s="227">
        <v>0</v>
      </c>
      <c r="R244" s="227">
        <f>Q244*H244</f>
        <v>0</v>
      </c>
      <c r="S244" s="227">
        <v>0.00156</v>
      </c>
      <c r="T244" s="228">
        <f>S244*H244</f>
        <v>0.0062399999999999999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9" t="s">
        <v>268</v>
      </c>
      <c r="AT244" s="229" t="s">
        <v>139</v>
      </c>
      <c r="AU244" s="229" t="s">
        <v>86</v>
      </c>
      <c r="AY244" s="17" t="s">
        <v>136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7" t="s">
        <v>84</v>
      </c>
      <c r="BK244" s="230">
        <f>ROUND(I244*H244,2)</f>
        <v>0</v>
      </c>
      <c r="BL244" s="17" t="s">
        <v>268</v>
      </c>
      <c r="BM244" s="229" t="s">
        <v>307</v>
      </c>
    </row>
    <row r="245" s="2" customFormat="1">
      <c r="A245" s="38"/>
      <c r="B245" s="39"/>
      <c r="C245" s="40"/>
      <c r="D245" s="231" t="s">
        <v>146</v>
      </c>
      <c r="E245" s="40"/>
      <c r="F245" s="232" t="s">
        <v>308</v>
      </c>
      <c r="G245" s="40"/>
      <c r="H245" s="40"/>
      <c r="I245" s="233"/>
      <c r="J245" s="40"/>
      <c r="K245" s="40"/>
      <c r="L245" s="44"/>
      <c r="M245" s="234"/>
      <c r="N245" s="235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146</v>
      </c>
      <c r="AU245" s="17" t="s">
        <v>86</v>
      </c>
    </row>
    <row r="246" s="2" customFormat="1">
      <c r="A246" s="38"/>
      <c r="B246" s="39"/>
      <c r="C246" s="40"/>
      <c r="D246" s="236" t="s">
        <v>148</v>
      </c>
      <c r="E246" s="40"/>
      <c r="F246" s="237" t="s">
        <v>309</v>
      </c>
      <c r="G246" s="40"/>
      <c r="H246" s="40"/>
      <c r="I246" s="233"/>
      <c r="J246" s="40"/>
      <c r="K246" s="40"/>
      <c r="L246" s="44"/>
      <c r="M246" s="234"/>
      <c r="N246" s="235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148</v>
      </c>
      <c r="AU246" s="17" t="s">
        <v>86</v>
      </c>
    </row>
    <row r="247" s="14" customFormat="1">
      <c r="A247" s="14"/>
      <c r="B247" s="249"/>
      <c r="C247" s="250"/>
      <c r="D247" s="231" t="s">
        <v>150</v>
      </c>
      <c r="E247" s="251" t="s">
        <v>1</v>
      </c>
      <c r="F247" s="252" t="s">
        <v>278</v>
      </c>
      <c r="G247" s="250"/>
      <c r="H247" s="251" t="s">
        <v>1</v>
      </c>
      <c r="I247" s="253"/>
      <c r="J247" s="250"/>
      <c r="K247" s="250"/>
      <c r="L247" s="254"/>
      <c r="M247" s="255"/>
      <c r="N247" s="256"/>
      <c r="O247" s="256"/>
      <c r="P247" s="256"/>
      <c r="Q247" s="256"/>
      <c r="R247" s="256"/>
      <c r="S247" s="256"/>
      <c r="T247" s="257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8" t="s">
        <v>150</v>
      </c>
      <c r="AU247" s="258" t="s">
        <v>86</v>
      </c>
      <c r="AV247" s="14" t="s">
        <v>84</v>
      </c>
      <c r="AW247" s="14" t="s">
        <v>32</v>
      </c>
      <c r="AX247" s="14" t="s">
        <v>76</v>
      </c>
      <c r="AY247" s="258" t="s">
        <v>136</v>
      </c>
    </row>
    <row r="248" s="13" customFormat="1">
      <c r="A248" s="13"/>
      <c r="B248" s="238"/>
      <c r="C248" s="239"/>
      <c r="D248" s="231" t="s">
        <v>150</v>
      </c>
      <c r="E248" s="240" t="s">
        <v>1</v>
      </c>
      <c r="F248" s="241" t="s">
        <v>279</v>
      </c>
      <c r="G248" s="239"/>
      <c r="H248" s="242">
        <v>1</v>
      </c>
      <c r="I248" s="243"/>
      <c r="J248" s="239"/>
      <c r="K248" s="239"/>
      <c r="L248" s="244"/>
      <c r="M248" s="245"/>
      <c r="N248" s="246"/>
      <c r="O248" s="246"/>
      <c r="P248" s="246"/>
      <c r="Q248" s="246"/>
      <c r="R248" s="246"/>
      <c r="S248" s="246"/>
      <c r="T248" s="24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8" t="s">
        <v>150</v>
      </c>
      <c r="AU248" s="248" t="s">
        <v>86</v>
      </c>
      <c r="AV248" s="13" t="s">
        <v>86</v>
      </c>
      <c r="AW248" s="13" t="s">
        <v>32</v>
      </c>
      <c r="AX248" s="13" t="s">
        <v>76</v>
      </c>
      <c r="AY248" s="248" t="s">
        <v>136</v>
      </c>
    </row>
    <row r="249" s="13" customFormat="1">
      <c r="A249" s="13"/>
      <c r="B249" s="238"/>
      <c r="C249" s="239"/>
      <c r="D249" s="231" t="s">
        <v>150</v>
      </c>
      <c r="E249" s="240" t="s">
        <v>1</v>
      </c>
      <c r="F249" s="241" t="s">
        <v>280</v>
      </c>
      <c r="G249" s="239"/>
      <c r="H249" s="242">
        <v>3</v>
      </c>
      <c r="I249" s="243"/>
      <c r="J249" s="239"/>
      <c r="K249" s="239"/>
      <c r="L249" s="244"/>
      <c r="M249" s="245"/>
      <c r="N249" s="246"/>
      <c r="O249" s="246"/>
      <c r="P249" s="246"/>
      <c r="Q249" s="246"/>
      <c r="R249" s="246"/>
      <c r="S249" s="246"/>
      <c r="T249" s="24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8" t="s">
        <v>150</v>
      </c>
      <c r="AU249" s="248" t="s">
        <v>86</v>
      </c>
      <c r="AV249" s="13" t="s">
        <v>86</v>
      </c>
      <c r="AW249" s="13" t="s">
        <v>32</v>
      </c>
      <c r="AX249" s="13" t="s">
        <v>76</v>
      </c>
      <c r="AY249" s="248" t="s">
        <v>136</v>
      </c>
    </row>
    <row r="250" s="15" customFormat="1">
      <c r="A250" s="15"/>
      <c r="B250" s="259"/>
      <c r="C250" s="260"/>
      <c r="D250" s="231" t="s">
        <v>150</v>
      </c>
      <c r="E250" s="261" t="s">
        <v>1</v>
      </c>
      <c r="F250" s="262" t="s">
        <v>167</v>
      </c>
      <c r="G250" s="260"/>
      <c r="H250" s="263">
        <v>4</v>
      </c>
      <c r="I250" s="264"/>
      <c r="J250" s="260"/>
      <c r="K250" s="260"/>
      <c r="L250" s="265"/>
      <c r="M250" s="266"/>
      <c r="N250" s="267"/>
      <c r="O250" s="267"/>
      <c r="P250" s="267"/>
      <c r="Q250" s="267"/>
      <c r="R250" s="267"/>
      <c r="S250" s="267"/>
      <c r="T250" s="268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9" t="s">
        <v>150</v>
      </c>
      <c r="AU250" s="269" t="s">
        <v>86</v>
      </c>
      <c r="AV250" s="15" t="s">
        <v>144</v>
      </c>
      <c r="AW250" s="15" t="s">
        <v>32</v>
      </c>
      <c r="AX250" s="15" t="s">
        <v>84</v>
      </c>
      <c r="AY250" s="269" t="s">
        <v>136</v>
      </c>
    </row>
    <row r="251" s="2" customFormat="1" ht="16.5" customHeight="1">
      <c r="A251" s="38"/>
      <c r="B251" s="39"/>
      <c r="C251" s="218" t="s">
        <v>310</v>
      </c>
      <c r="D251" s="218" t="s">
        <v>139</v>
      </c>
      <c r="E251" s="219" t="s">
        <v>311</v>
      </c>
      <c r="F251" s="220" t="s">
        <v>312</v>
      </c>
      <c r="G251" s="221" t="s">
        <v>267</v>
      </c>
      <c r="H251" s="222">
        <v>4</v>
      </c>
      <c r="I251" s="223"/>
      <c r="J251" s="224">
        <f>ROUND(I251*H251,2)</f>
        <v>0</v>
      </c>
      <c r="K251" s="220" t="s">
        <v>143</v>
      </c>
      <c r="L251" s="44"/>
      <c r="M251" s="225" t="s">
        <v>1</v>
      </c>
      <c r="N251" s="226" t="s">
        <v>41</v>
      </c>
      <c r="O251" s="91"/>
      <c r="P251" s="227">
        <f>O251*H251</f>
        <v>0</v>
      </c>
      <c r="Q251" s="227">
        <v>0</v>
      </c>
      <c r="R251" s="227">
        <f>Q251*H251</f>
        <v>0</v>
      </c>
      <c r="S251" s="227">
        <v>0.00085999999999999998</v>
      </c>
      <c r="T251" s="228">
        <f>S251*H251</f>
        <v>0.0034399999999999999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9" t="s">
        <v>268</v>
      </c>
      <c r="AT251" s="229" t="s">
        <v>139</v>
      </c>
      <c r="AU251" s="229" t="s">
        <v>86</v>
      </c>
      <c r="AY251" s="17" t="s">
        <v>136</v>
      </c>
      <c r="BE251" s="230">
        <f>IF(N251="základní",J251,0)</f>
        <v>0</v>
      </c>
      <c r="BF251" s="230">
        <f>IF(N251="snížená",J251,0)</f>
        <v>0</v>
      </c>
      <c r="BG251" s="230">
        <f>IF(N251="zákl. přenesená",J251,0)</f>
        <v>0</v>
      </c>
      <c r="BH251" s="230">
        <f>IF(N251="sníž. přenesená",J251,0)</f>
        <v>0</v>
      </c>
      <c r="BI251" s="230">
        <f>IF(N251="nulová",J251,0)</f>
        <v>0</v>
      </c>
      <c r="BJ251" s="17" t="s">
        <v>84</v>
      </c>
      <c r="BK251" s="230">
        <f>ROUND(I251*H251,2)</f>
        <v>0</v>
      </c>
      <c r="BL251" s="17" t="s">
        <v>268</v>
      </c>
      <c r="BM251" s="229" t="s">
        <v>313</v>
      </c>
    </row>
    <row r="252" s="2" customFormat="1">
      <c r="A252" s="38"/>
      <c r="B252" s="39"/>
      <c r="C252" s="40"/>
      <c r="D252" s="231" t="s">
        <v>146</v>
      </c>
      <c r="E252" s="40"/>
      <c r="F252" s="232" t="s">
        <v>314</v>
      </c>
      <c r="G252" s="40"/>
      <c r="H252" s="40"/>
      <c r="I252" s="233"/>
      <c r="J252" s="40"/>
      <c r="K252" s="40"/>
      <c r="L252" s="44"/>
      <c r="M252" s="234"/>
      <c r="N252" s="235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146</v>
      </c>
      <c r="AU252" s="17" t="s">
        <v>86</v>
      </c>
    </row>
    <row r="253" s="2" customFormat="1">
      <c r="A253" s="38"/>
      <c r="B253" s="39"/>
      <c r="C253" s="40"/>
      <c r="D253" s="236" t="s">
        <v>148</v>
      </c>
      <c r="E253" s="40"/>
      <c r="F253" s="237" t="s">
        <v>315</v>
      </c>
      <c r="G253" s="40"/>
      <c r="H253" s="40"/>
      <c r="I253" s="233"/>
      <c r="J253" s="40"/>
      <c r="K253" s="40"/>
      <c r="L253" s="44"/>
      <c r="M253" s="234"/>
      <c r="N253" s="235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148</v>
      </c>
      <c r="AU253" s="17" t="s">
        <v>86</v>
      </c>
    </row>
    <row r="254" s="14" customFormat="1">
      <c r="A254" s="14"/>
      <c r="B254" s="249"/>
      <c r="C254" s="250"/>
      <c r="D254" s="231" t="s">
        <v>150</v>
      </c>
      <c r="E254" s="251" t="s">
        <v>1</v>
      </c>
      <c r="F254" s="252" t="s">
        <v>278</v>
      </c>
      <c r="G254" s="250"/>
      <c r="H254" s="251" t="s">
        <v>1</v>
      </c>
      <c r="I254" s="253"/>
      <c r="J254" s="250"/>
      <c r="K254" s="250"/>
      <c r="L254" s="254"/>
      <c r="M254" s="255"/>
      <c r="N254" s="256"/>
      <c r="O254" s="256"/>
      <c r="P254" s="256"/>
      <c r="Q254" s="256"/>
      <c r="R254" s="256"/>
      <c r="S254" s="256"/>
      <c r="T254" s="257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8" t="s">
        <v>150</v>
      </c>
      <c r="AU254" s="258" t="s">
        <v>86</v>
      </c>
      <c r="AV254" s="14" t="s">
        <v>84</v>
      </c>
      <c r="AW254" s="14" t="s">
        <v>32</v>
      </c>
      <c r="AX254" s="14" t="s">
        <v>76</v>
      </c>
      <c r="AY254" s="258" t="s">
        <v>136</v>
      </c>
    </row>
    <row r="255" s="13" customFormat="1">
      <c r="A255" s="13"/>
      <c r="B255" s="238"/>
      <c r="C255" s="239"/>
      <c r="D255" s="231" t="s">
        <v>150</v>
      </c>
      <c r="E255" s="240" t="s">
        <v>1</v>
      </c>
      <c r="F255" s="241" t="s">
        <v>300</v>
      </c>
      <c r="G255" s="239"/>
      <c r="H255" s="242">
        <v>1</v>
      </c>
      <c r="I255" s="243"/>
      <c r="J255" s="239"/>
      <c r="K255" s="239"/>
      <c r="L255" s="244"/>
      <c r="M255" s="245"/>
      <c r="N255" s="246"/>
      <c r="O255" s="246"/>
      <c r="P255" s="246"/>
      <c r="Q255" s="246"/>
      <c r="R255" s="246"/>
      <c r="S255" s="246"/>
      <c r="T255" s="24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8" t="s">
        <v>150</v>
      </c>
      <c r="AU255" s="248" t="s">
        <v>86</v>
      </c>
      <c r="AV255" s="13" t="s">
        <v>86</v>
      </c>
      <c r="AW255" s="13" t="s">
        <v>32</v>
      </c>
      <c r="AX255" s="13" t="s">
        <v>76</v>
      </c>
      <c r="AY255" s="248" t="s">
        <v>136</v>
      </c>
    </row>
    <row r="256" s="13" customFormat="1">
      <c r="A256" s="13"/>
      <c r="B256" s="238"/>
      <c r="C256" s="239"/>
      <c r="D256" s="231" t="s">
        <v>150</v>
      </c>
      <c r="E256" s="240" t="s">
        <v>1</v>
      </c>
      <c r="F256" s="241" t="s">
        <v>316</v>
      </c>
      <c r="G256" s="239"/>
      <c r="H256" s="242">
        <v>1</v>
      </c>
      <c r="I256" s="243"/>
      <c r="J256" s="239"/>
      <c r="K256" s="239"/>
      <c r="L256" s="244"/>
      <c r="M256" s="245"/>
      <c r="N256" s="246"/>
      <c r="O256" s="246"/>
      <c r="P256" s="246"/>
      <c r="Q256" s="246"/>
      <c r="R256" s="246"/>
      <c r="S256" s="246"/>
      <c r="T256" s="24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8" t="s">
        <v>150</v>
      </c>
      <c r="AU256" s="248" t="s">
        <v>86</v>
      </c>
      <c r="AV256" s="13" t="s">
        <v>86</v>
      </c>
      <c r="AW256" s="13" t="s">
        <v>32</v>
      </c>
      <c r="AX256" s="13" t="s">
        <v>76</v>
      </c>
      <c r="AY256" s="248" t="s">
        <v>136</v>
      </c>
    </row>
    <row r="257" s="13" customFormat="1">
      <c r="A257" s="13"/>
      <c r="B257" s="238"/>
      <c r="C257" s="239"/>
      <c r="D257" s="231" t="s">
        <v>150</v>
      </c>
      <c r="E257" s="240" t="s">
        <v>1</v>
      </c>
      <c r="F257" s="241" t="s">
        <v>302</v>
      </c>
      <c r="G257" s="239"/>
      <c r="H257" s="242">
        <v>1</v>
      </c>
      <c r="I257" s="243"/>
      <c r="J257" s="239"/>
      <c r="K257" s="239"/>
      <c r="L257" s="244"/>
      <c r="M257" s="245"/>
      <c r="N257" s="246"/>
      <c r="O257" s="246"/>
      <c r="P257" s="246"/>
      <c r="Q257" s="246"/>
      <c r="R257" s="246"/>
      <c r="S257" s="246"/>
      <c r="T257" s="247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8" t="s">
        <v>150</v>
      </c>
      <c r="AU257" s="248" t="s">
        <v>86</v>
      </c>
      <c r="AV257" s="13" t="s">
        <v>86</v>
      </c>
      <c r="AW257" s="13" t="s">
        <v>32</v>
      </c>
      <c r="AX257" s="13" t="s">
        <v>76</v>
      </c>
      <c r="AY257" s="248" t="s">
        <v>136</v>
      </c>
    </row>
    <row r="258" s="13" customFormat="1">
      <c r="A258" s="13"/>
      <c r="B258" s="238"/>
      <c r="C258" s="239"/>
      <c r="D258" s="231" t="s">
        <v>150</v>
      </c>
      <c r="E258" s="240" t="s">
        <v>1</v>
      </c>
      <c r="F258" s="241" t="s">
        <v>303</v>
      </c>
      <c r="G258" s="239"/>
      <c r="H258" s="242">
        <v>1</v>
      </c>
      <c r="I258" s="243"/>
      <c r="J258" s="239"/>
      <c r="K258" s="239"/>
      <c r="L258" s="244"/>
      <c r="M258" s="245"/>
      <c r="N258" s="246"/>
      <c r="O258" s="246"/>
      <c r="P258" s="246"/>
      <c r="Q258" s="246"/>
      <c r="R258" s="246"/>
      <c r="S258" s="246"/>
      <c r="T258" s="24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8" t="s">
        <v>150</v>
      </c>
      <c r="AU258" s="248" t="s">
        <v>86</v>
      </c>
      <c r="AV258" s="13" t="s">
        <v>86</v>
      </c>
      <c r="AW258" s="13" t="s">
        <v>32</v>
      </c>
      <c r="AX258" s="13" t="s">
        <v>76</v>
      </c>
      <c r="AY258" s="248" t="s">
        <v>136</v>
      </c>
    </row>
    <row r="259" s="15" customFormat="1">
      <c r="A259" s="15"/>
      <c r="B259" s="259"/>
      <c r="C259" s="260"/>
      <c r="D259" s="231" t="s">
        <v>150</v>
      </c>
      <c r="E259" s="261" t="s">
        <v>1</v>
      </c>
      <c r="F259" s="262" t="s">
        <v>167</v>
      </c>
      <c r="G259" s="260"/>
      <c r="H259" s="263">
        <v>4</v>
      </c>
      <c r="I259" s="264"/>
      <c r="J259" s="260"/>
      <c r="K259" s="260"/>
      <c r="L259" s="265"/>
      <c r="M259" s="266"/>
      <c r="N259" s="267"/>
      <c r="O259" s="267"/>
      <c r="P259" s="267"/>
      <c r="Q259" s="267"/>
      <c r="R259" s="267"/>
      <c r="S259" s="267"/>
      <c r="T259" s="268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9" t="s">
        <v>150</v>
      </c>
      <c r="AU259" s="269" t="s">
        <v>86</v>
      </c>
      <c r="AV259" s="15" t="s">
        <v>144</v>
      </c>
      <c r="AW259" s="15" t="s">
        <v>32</v>
      </c>
      <c r="AX259" s="15" t="s">
        <v>84</v>
      </c>
      <c r="AY259" s="269" t="s">
        <v>136</v>
      </c>
    </row>
    <row r="260" s="12" customFormat="1" ht="22.8" customHeight="1">
      <c r="A260" s="12"/>
      <c r="B260" s="202"/>
      <c r="C260" s="203"/>
      <c r="D260" s="204" t="s">
        <v>75</v>
      </c>
      <c r="E260" s="216" t="s">
        <v>317</v>
      </c>
      <c r="F260" s="216" t="s">
        <v>318</v>
      </c>
      <c r="G260" s="203"/>
      <c r="H260" s="203"/>
      <c r="I260" s="206"/>
      <c r="J260" s="217">
        <f>BK260</f>
        <v>0</v>
      </c>
      <c r="K260" s="203"/>
      <c r="L260" s="208"/>
      <c r="M260" s="209"/>
      <c r="N260" s="210"/>
      <c r="O260" s="210"/>
      <c r="P260" s="211">
        <f>SUM(P261:P276)</f>
        <v>0</v>
      </c>
      <c r="Q260" s="210"/>
      <c r="R260" s="211">
        <f>SUM(R261:R276)</f>
        <v>0</v>
      </c>
      <c r="S260" s="210"/>
      <c r="T260" s="212">
        <f>SUM(T261:T276)</f>
        <v>0.35360000000000003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3" t="s">
        <v>86</v>
      </c>
      <c r="AT260" s="214" t="s">
        <v>75</v>
      </c>
      <c r="AU260" s="214" t="s">
        <v>84</v>
      </c>
      <c r="AY260" s="213" t="s">
        <v>136</v>
      </c>
      <c r="BK260" s="215">
        <f>SUM(BK261:BK276)</f>
        <v>0</v>
      </c>
    </row>
    <row r="261" s="2" customFormat="1" ht="33" customHeight="1">
      <c r="A261" s="38"/>
      <c r="B261" s="39"/>
      <c r="C261" s="218" t="s">
        <v>7</v>
      </c>
      <c r="D261" s="218" t="s">
        <v>139</v>
      </c>
      <c r="E261" s="219" t="s">
        <v>319</v>
      </c>
      <c r="F261" s="220" t="s">
        <v>320</v>
      </c>
      <c r="G261" s="221" t="s">
        <v>321</v>
      </c>
      <c r="H261" s="222">
        <v>5</v>
      </c>
      <c r="I261" s="223"/>
      <c r="J261" s="224">
        <f>ROUND(I261*H261,2)</f>
        <v>0</v>
      </c>
      <c r="K261" s="220" t="s">
        <v>143</v>
      </c>
      <c r="L261" s="44"/>
      <c r="M261" s="225" t="s">
        <v>1</v>
      </c>
      <c r="N261" s="226" t="s">
        <v>41</v>
      </c>
      <c r="O261" s="91"/>
      <c r="P261" s="227">
        <f>O261*H261</f>
        <v>0</v>
      </c>
      <c r="Q261" s="227">
        <v>0</v>
      </c>
      <c r="R261" s="227">
        <f>Q261*H261</f>
        <v>0</v>
      </c>
      <c r="S261" s="227">
        <v>0.0050000000000000001</v>
      </c>
      <c r="T261" s="228">
        <f>S261*H261</f>
        <v>0.025000000000000001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9" t="s">
        <v>268</v>
      </c>
      <c r="AT261" s="229" t="s">
        <v>139</v>
      </c>
      <c r="AU261" s="229" t="s">
        <v>86</v>
      </c>
      <c r="AY261" s="17" t="s">
        <v>136</v>
      </c>
      <c r="BE261" s="230">
        <f>IF(N261="základní",J261,0)</f>
        <v>0</v>
      </c>
      <c r="BF261" s="230">
        <f>IF(N261="snížená",J261,0)</f>
        <v>0</v>
      </c>
      <c r="BG261" s="230">
        <f>IF(N261="zákl. přenesená",J261,0)</f>
        <v>0</v>
      </c>
      <c r="BH261" s="230">
        <f>IF(N261="sníž. přenesená",J261,0)</f>
        <v>0</v>
      </c>
      <c r="BI261" s="230">
        <f>IF(N261="nulová",J261,0)</f>
        <v>0</v>
      </c>
      <c r="BJ261" s="17" t="s">
        <v>84</v>
      </c>
      <c r="BK261" s="230">
        <f>ROUND(I261*H261,2)</f>
        <v>0</v>
      </c>
      <c r="BL261" s="17" t="s">
        <v>268</v>
      </c>
      <c r="BM261" s="229" t="s">
        <v>322</v>
      </c>
    </row>
    <row r="262" s="2" customFormat="1">
      <c r="A262" s="38"/>
      <c r="B262" s="39"/>
      <c r="C262" s="40"/>
      <c r="D262" s="231" t="s">
        <v>146</v>
      </c>
      <c r="E262" s="40"/>
      <c r="F262" s="232" t="s">
        <v>323</v>
      </c>
      <c r="G262" s="40"/>
      <c r="H262" s="40"/>
      <c r="I262" s="233"/>
      <c r="J262" s="40"/>
      <c r="K262" s="40"/>
      <c r="L262" s="44"/>
      <c r="M262" s="234"/>
      <c r="N262" s="235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146</v>
      </c>
      <c r="AU262" s="17" t="s">
        <v>86</v>
      </c>
    </row>
    <row r="263" s="2" customFormat="1">
      <c r="A263" s="38"/>
      <c r="B263" s="39"/>
      <c r="C263" s="40"/>
      <c r="D263" s="236" t="s">
        <v>148</v>
      </c>
      <c r="E263" s="40"/>
      <c r="F263" s="237" t="s">
        <v>324</v>
      </c>
      <c r="G263" s="40"/>
      <c r="H263" s="40"/>
      <c r="I263" s="233"/>
      <c r="J263" s="40"/>
      <c r="K263" s="40"/>
      <c r="L263" s="44"/>
      <c r="M263" s="234"/>
      <c r="N263" s="235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148</v>
      </c>
      <c r="AU263" s="17" t="s">
        <v>86</v>
      </c>
    </row>
    <row r="264" s="2" customFormat="1" ht="24.15" customHeight="1">
      <c r="A264" s="38"/>
      <c r="B264" s="39"/>
      <c r="C264" s="218" t="s">
        <v>325</v>
      </c>
      <c r="D264" s="218" t="s">
        <v>139</v>
      </c>
      <c r="E264" s="219" t="s">
        <v>326</v>
      </c>
      <c r="F264" s="220" t="s">
        <v>327</v>
      </c>
      <c r="G264" s="221" t="s">
        <v>321</v>
      </c>
      <c r="H264" s="222">
        <v>19</v>
      </c>
      <c r="I264" s="223"/>
      <c r="J264" s="224">
        <f>ROUND(I264*H264,2)</f>
        <v>0</v>
      </c>
      <c r="K264" s="220" t="s">
        <v>143</v>
      </c>
      <c r="L264" s="44"/>
      <c r="M264" s="225" t="s">
        <v>1</v>
      </c>
      <c r="N264" s="226" t="s">
        <v>41</v>
      </c>
      <c r="O264" s="91"/>
      <c r="P264" s="227">
        <f>O264*H264</f>
        <v>0</v>
      </c>
      <c r="Q264" s="227">
        <v>0</v>
      </c>
      <c r="R264" s="227">
        <f>Q264*H264</f>
        <v>0</v>
      </c>
      <c r="S264" s="227">
        <v>0</v>
      </c>
      <c r="T264" s="228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9" t="s">
        <v>268</v>
      </c>
      <c r="AT264" s="229" t="s">
        <v>139</v>
      </c>
      <c r="AU264" s="229" t="s">
        <v>86</v>
      </c>
      <c r="AY264" s="17" t="s">
        <v>136</v>
      </c>
      <c r="BE264" s="230">
        <f>IF(N264="základní",J264,0)</f>
        <v>0</v>
      </c>
      <c r="BF264" s="230">
        <f>IF(N264="snížená",J264,0)</f>
        <v>0</v>
      </c>
      <c r="BG264" s="230">
        <f>IF(N264="zákl. přenesená",J264,0)</f>
        <v>0</v>
      </c>
      <c r="BH264" s="230">
        <f>IF(N264="sníž. přenesená",J264,0)</f>
        <v>0</v>
      </c>
      <c r="BI264" s="230">
        <f>IF(N264="nulová",J264,0)</f>
        <v>0</v>
      </c>
      <c r="BJ264" s="17" t="s">
        <v>84</v>
      </c>
      <c r="BK264" s="230">
        <f>ROUND(I264*H264,2)</f>
        <v>0</v>
      </c>
      <c r="BL264" s="17" t="s">
        <v>268</v>
      </c>
      <c r="BM264" s="229" t="s">
        <v>328</v>
      </c>
    </row>
    <row r="265" s="2" customFormat="1">
      <c r="A265" s="38"/>
      <c r="B265" s="39"/>
      <c r="C265" s="40"/>
      <c r="D265" s="231" t="s">
        <v>146</v>
      </c>
      <c r="E265" s="40"/>
      <c r="F265" s="232" t="s">
        <v>329</v>
      </c>
      <c r="G265" s="40"/>
      <c r="H265" s="40"/>
      <c r="I265" s="233"/>
      <c r="J265" s="40"/>
      <c r="K265" s="40"/>
      <c r="L265" s="44"/>
      <c r="M265" s="234"/>
      <c r="N265" s="235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146</v>
      </c>
      <c r="AU265" s="17" t="s">
        <v>86</v>
      </c>
    </row>
    <row r="266" s="2" customFormat="1">
      <c r="A266" s="38"/>
      <c r="B266" s="39"/>
      <c r="C266" s="40"/>
      <c r="D266" s="236" t="s">
        <v>148</v>
      </c>
      <c r="E266" s="40"/>
      <c r="F266" s="237" t="s">
        <v>330</v>
      </c>
      <c r="G266" s="40"/>
      <c r="H266" s="40"/>
      <c r="I266" s="233"/>
      <c r="J266" s="40"/>
      <c r="K266" s="40"/>
      <c r="L266" s="44"/>
      <c r="M266" s="234"/>
      <c r="N266" s="235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148</v>
      </c>
      <c r="AU266" s="17" t="s">
        <v>86</v>
      </c>
    </row>
    <row r="267" s="2" customFormat="1" ht="24.15" customHeight="1">
      <c r="A267" s="38"/>
      <c r="B267" s="39"/>
      <c r="C267" s="218" t="s">
        <v>331</v>
      </c>
      <c r="D267" s="218" t="s">
        <v>139</v>
      </c>
      <c r="E267" s="219" t="s">
        <v>332</v>
      </c>
      <c r="F267" s="220" t="s">
        <v>333</v>
      </c>
      <c r="G267" s="221" t="s">
        <v>334</v>
      </c>
      <c r="H267" s="222">
        <v>11.800000000000001</v>
      </c>
      <c r="I267" s="223"/>
      <c r="J267" s="224">
        <f>ROUND(I267*H267,2)</f>
        <v>0</v>
      </c>
      <c r="K267" s="220" t="s">
        <v>143</v>
      </c>
      <c r="L267" s="44"/>
      <c r="M267" s="225" t="s">
        <v>1</v>
      </c>
      <c r="N267" s="226" t="s">
        <v>41</v>
      </c>
      <c r="O267" s="91"/>
      <c r="P267" s="227">
        <f>O267*H267</f>
        <v>0</v>
      </c>
      <c r="Q267" s="227">
        <v>0</v>
      </c>
      <c r="R267" s="227">
        <f>Q267*H267</f>
        <v>0</v>
      </c>
      <c r="S267" s="227">
        <v>0.002</v>
      </c>
      <c r="T267" s="228">
        <f>S267*H267</f>
        <v>0.023600000000000003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9" t="s">
        <v>268</v>
      </c>
      <c r="AT267" s="229" t="s">
        <v>139</v>
      </c>
      <c r="AU267" s="229" t="s">
        <v>86</v>
      </c>
      <c r="AY267" s="17" t="s">
        <v>136</v>
      </c>
      <c r="BE267" s="230">
        <f>IF(N267="základní",J267,0)</f>
        <v>0</v>
      </c>
      <c r="BF267" s="230">
        <f>IF(N267="snížená",J267,0)</f>
        <v>0</v>
      </c>
      <c r="BG267" s="230">
        <f>IF(N267="zákl. přenesená",J267,0)</f>
        <v>0</v>
      </c>
      <c r="BH267" s="230">
        <f>IF(N267="sníž. přenesená",J267,0)</f>
        <v>0</v>
      </c>
      <c r="BI267" s="230">
        <f>IF(N267="nulová",J267,0)</f>
        <v>0</v>
      </c>
      <c r="BJ267" s="17" t="s">
        <v>84</v>
      </c>
      <c r="BK267" s="230">
        <f>ROUND(I267*H267,2)</f>
        <v>0</v>
      </c>
      <c r="BL267" s="17" t="s">
        <v>268</v>
      </c>
      <c r="BM267" s="229" t="s">
        <v>335</v>
      </c>
    </row>
    <row r="268" s="2" customFormat="1">
      <c r="A268" s="38"/>
      <c r="B268" s="39"/>
      <c r="C268" s="40"/>
      <c r="D268" s="231" t="s">
        <v>146</v>
      </c>
      <c r="E268" s="40"/>
      <c r="F268" s="232" t="s">
        <v>336</v>
      </c>
      <c r="G268" s="40"/>
      <c r="H268" s="40"/>
      <c r="I268" s="233"/>
      <c r="J268" s="40"/>
      <c r="K268" s="40"/>
      <c r="L268" s="44"/>
      <c r="M268" s="234"/>
      <c r="N268" s="235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146</v>
      </c>
      <c r="AU268" s="17" t="s">
        <v>86</v>
      </c>
    </row>
    <row r="269" s="2" customFormat="1">
      <c r="A269" s="38"/>
      <c r="B269" s="39"/>
      <c r="C269" s="40"/>
      <c r="D269" s="236" t="s">
        <v>148</v>
      </c>
      <c r="E269" s="40"/>
      <c r="F269" s="237" t="s">
        <v>337</v>
      </c>
      <c r="G269" s="40"/>
      <c r="H269" s="40"/>
      <c r="I269" s="233"/>
      <c r="J269" s="40"/>
      <c r="K269" s="40"/>
      <c r="L269" s="44"/>
      <c r="M269" s="234"/>
      <c r="N269" s="235"/>
      <c r="O269" s="91"/>
      <c r="P269" s="91"/>
      <c r="Q269" s="91"/>
      <c r="R269" s="91"/>
      <c r="S269" s="91"/>
      <c r="T269" s="92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148</v>
      </c>
      <c r="AU269" s="17" t="s">
        <v>86</v>
      </c>
    </row>
    <row r="270" s="13" customFormat="1">
      <c r="A270" s="13"/>
      <c r="B270" s="238"/>
      <c r="C270" s="239"/>
      <c r="D270" s="231" t="s">
        <v>150</v>
      </c>
      <c r="E270" s="240" t="s">
        <v>1</v>
      </c>
      <c r="F270" s="241" t="s">
        <v>338</v>
      </c>
      <c r="G270" s="239"/>
      <c r="H270" s="242">
        <v>11.800000000000001</v>
      </c>
      <c r="I270" s="243"/>
      <c r="J270" s="239"/>
      <c r="K270" s="239"/>
      <c r="L270" s="244"/>
      <c r="M270" s="245"/>
      <c r="N270" s="246"/>
      <c r="O270" s="246"/>
      <c r="P270" s="246"/>
      <c r="Q270" s="246"/>
      <c r="R270" s="246"/>
      <c r="S270" s="246"/>
      <c r="T270" s="24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8" t="s">
        <v>150</v>
      </c>
      <c r="AU270" s="248" t="s">
        <v>86</v>
      </c>
      <c r="AV270" s="13" t="s">
        <v>86</v>
      </c>
      <c r="AW270" s="13" t="s">
        <v>32</v>
      </c>
      <c r="AX270" s="13" t="s">
        <v>84</v>
      </c>
      <c r="AY270" s="248" t="s">
        <v>136</v>
      </c>
    </row>
    <row r="271" s="2" customFormat="1" ht="24.15" customHeight="1">
      <c r="A271" s="38"/>
      <c r="B271" s="39"/>
      <c r="C271" s="218" t="s">
        <v>339</v>
      </c>
      <c r="D271" s="218" t="s">
        <v>139</v>
      </c>
      <c r="E271" s="219" t="s">
        <v>340</v>
      </c>
      <c r="F271" s="220" t="s">
        <v>341</v>
      </c>
      <c r="G271" s="221" t="s">
        <v>321</v>
      </c>
      <c r="H271" s="222">
        <v>1</v>
      </c>
      <c r="I271" s="223"/>
      <c r="J271" s="224">
        <f>ROUND(I271*H271,2)</f>
        <v>0</v>
      </c>
      <c r="K271" s="220" t="s">
        <v>143</v>
      </c>
      <c r="L271" s="44"/>
      <c r="M271" s="225" t="s">
        <v>1</v>
      </c>
      <c r="N271" s="226" t="s">
        <v>41</v>
      </c>
      <c r="O271" s="91"/>
      <c r="P271" s="227">
        <f>O271*H271</f>
        <v>0</v>
      </c>
      <c r="Q271" s="227">
        <v>0</v>
      </c>
      <c r="R271" s="227">
        <f>Q271*H271</f>
        <v>0</v>
      </c>
      <c r="S271" s="227">
        <v>0.13100000000000001</v>
      </c>
      <c r="T271" s="228">
        <f>S271*H271</f>
        <v>0.13100000000000001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268</v>
      </c>
      <c r="AT271" s="229" t="s">
        <v>139</v>
      </c>
      <c r="AU271" s="229" t="s">
        <v>86</v>
      </c>
      <c r="AY271" s="17" t="s">
        <v>136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84</v>
      </c>
      <c r="BK271" s="230">
        <f>ROUND(I271*H271,2)</f>
        <v>0</v>
      </c>
      <c r="BL271" s="17" t="s">
        <v>268</v>
      </c>
      <c r="BM271" s="229" t="s">
        <v>342</v>
      </c>
    </row>
    <row r="272" s="2" customFormat="1">
      <c r="A272" s="38"/>
      <c r="B272" s="39"/>
      <c r="C272" s="40"/>
      <c r="D272" s="231" t="s">
        <v>146</v>
      </c>
      <c r="E272" s="40"/>
      <c r="F272" s="232" t="s">
        <v>343</v>
      </c>
      <c r="G272" s="40"/>
      <c r="H272" s="40"/>
      <c r="I272" s="233"/>
      <c r="J272" s="40"/>
      <c r="K272" s="40"/>
      <c r="L272" s="44"/>
      <c r="M272" s="234"/>
      <c r="N272" s="235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146</v>
      </c>
      <c r="AU272" s="17" t="s">
        <v>86</v>
      </c>
    </row>
    <row r="273" s="2" customFormat="1">
      <c r="A273" s="38"/>
      <c r="B273" s="39"/>
      <c r="C273" s="40"/>
      <c r="D273" s="236" t="s">
        <v>148</v>
      </c>
      <c r="E273" s="40"/>
      <c r="F273" s="237" t="s">
        <v>344</v>
      </c>
      <c r="G273" s="40"/>
      <c r="H273" s="40"/>
      <c r="I273" s="233"/>
      <c r="J273" s="40"/>
      <c r="K273" s="40"/>
      <c r="L273" s="44"/>
      <c r="M273" s="234"/>
      <c r="N273" s="235"/>
      <c r="O273" s="91"/>
      <c r="P273" s="91"/>
      <c r="Q273" s="91"/>
      <c r="R273" s="91"/>
      <c r="S273" s="91"/>
      <c r="T273" s="92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148</v>
      </c>
      <c r="AU273" s="17" t="s">
        <v>86</v>
      </c>
    </row>
    <row r="274" s="2" customFormat="1" ht="24.15" customHeight="1">
      <c r="A274" s="38"/>
      <c r="B274" s="39"/>
      <c r="C274" s="218" t="s">
        <v>345</v>
      </c>
      <c r="D274" s="218" t="s">
        <v>139</v>
      </c>
      <c r="E274" s="219" t="s">
        <v>346</v>
      </c>
      <c r="F274" s="220" t="s">
        <v>347</v>
      </c>
      <c r="G274" s="221" t="s">
        <v>321</v>
      </c>
      <c r="H274" s="222">
        <v>1</v>
      </c>
      <c r="I274" s="223"/>
      <c r="J274" s="224">
        <f>ROUND(I274*H274,2)</f>
        <v>0</v>
      </c>
      <c r="K274" s="220" t="s">
        <v>143</v>
      </c>
      <c r="L274" s="44"/>
      <c r="M274" s="225" t="s">
        <v>1</v>
      </c>
      <c r="N274" s="226" t="s">
        <v>41</v>
      </c>
      <c r="O274" s="91"/>
      <c r="P274" s="227">
        <f>O274*H274</f>
        <v>0</v>
      </c>
      <c r="Q274" s="227">
        <v>0</v>
      </c>
      <c r="R274" s="227">
        <f>Q274*H274</f>
        <v>0</v>
      </c>
      <c r="S274" s="227">
        <v>0.17399999999999999</v>
      </c>
      <c r="T274" s="228">
        <f>S274*H274</f>
        <v>0.17399999999999999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9" t="s">
        <v>268</v>
      </c>
      <c r="AT274" s="229" t="s">
        <v>139</v>
      </c>
      <c r="AU274" s="229" t="s">
        <v>86</v>
      </c>
      <c r="AY274" s="17" t="s">
        <v>136</v>
      </c>
      <c r="BE274" s="230">
        <f>IF(N274="základní",J274,0)</f>
        <v>0</v>
      </c>
      <c r="BF274" s="230">
        <f>IF(N274="snížená",J274,0)</f>
        <v>0</v>
      </c>
      <c r="BG274" s="230">
        <f>IF(N274="zákl. přenesená",J274,0)</f>
        <v>0</v>
      </c>
      <c r="BH274" s="230">
        <f>IF(N274="sníž. přenesená",J274,0)</f>
        <v>0</v>
      </c>
      <c r="BI274" s="230">
        <f>IF(N274="nulová",J274,0)</f>
        <v>0</v>
      </c>
      <c r="BJ274" s="17" t="s">
        <v>84</v>
      </c>
      <c r="BK274" s="230">
        <f>ROUND(I274*H274,2)</f>
        <v>0</v>
      </c>
      <c r="BL274" s="17" t="s">
        <v>268</v>
      </c>
      <c r="BM274" s="229" t="s">
        <v>348</v>
      </c>
    </row>
    <row r="275" s="2" customFormat="1">
      <c r="A275" s="38"/>
      <c r="B275" s="39"/>
      <c r="C275" s="40"/>
      <c r="D275" s="231" t="s">
        <v>146</v>
      </c>
      <c r="E275" s="40"/>
      <c r="F275" s="232" t="s">
        <v>349</v>
      </c>
      <c r="G275" s="40"/>
      <c r="H275" s="40"/>
      <c r="I275" s="233"/>
      <c r="J275" s="40"/>
      <c r="K275" s="40"/>
      <c r="L275" s="44"/>
      <c r="M275" s="234"/>
      <c r="N275" s="235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146</v>
      </c>
      <c r="AU275" s="17" t="s">
        <v>86</v>
      </c>
    </row>
    <row r="276" s="2" customFormat="1">
      <c r="A276" s="38"/>
      <c r="B276" s="39"/>
      <c r="C276" s="40"/>
      <c r="D276" s="236" t="s">
        <v>148</v>
      </c>
      <c r="E276" s="40"/>
      <c r="F276" s="237" t="s">
        <v>350</v>
      </c>
      <c r="G276" s="40"/>
      <c r="H276" s="40"/>
      <c r="I276" s="233"/>
      <c r="J276" s="40"/>
      <c r="K276" s="40"/>
      <c r="L276" s="44"/>
      <c r="M276" s="234"/>
      <c r="N276" s="235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148</v>
      </c>
      <c r="AU276" s="17" t="s">
        <v>86</v>
      </c>
    </row>
    <row r="277" s="12" customFormat="1" ht="22.8" customHeight="1">
      <c r="A277" s="12"/>
      <c r="B277" s="202"/>
      <c r="C277" s="203"/>
      <c r="D277" s="204" t="s">
        <v>75</v>
      </c>
      <c r="E277" s="216" t="s">
        <v>351</v>
      </c>
      <c r="F277" s="216" t="s">
        <v>352</v>
      </c>
      <c r="G277" s="203"/>
      <c r="H277" s="203"/>
      <c r="I277" s="206"/>
      <c r="J277" s="217">
        <f>BK277</f>
        <v>0</v>
      </c>
      <c r="K277" s="203"/>
      <c r="L277" s="208"/>
      <c r="M277" s="209"/>
      <c r="N277" s="210"/>
      <c r="O277" s="210"/>
      <c r="P277" s="211">
        <f>SUM(P278:P282)</f>
        <v>0</v>
      </c>
      <c r="Q277" s="210"/>
      <c r="R277" s="211">
        <f>SUM(R278:R282)</f>
        <v>0</v>
      </c>
      <c r="S277" s="210"/>
      <c r="T277" s="212">
        <f>SUM(T278:T282)</f>
        <v>5.8103799999999994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13" t="s">
        <v>86</v>
      </c>
      <c r="AT277" s="214" t="s">
        <v>75</v>
      </c>
      <c r="AU277" s="214" t="s">
        <v>84</v>
      </c>
      <c r="AY277" s="213" t="s">
        <v>136</v>
      </c>
      <c r="BK277" s="215">
        <f>SUM(BK278:BK282)</f>
        <v>0</v>
      </c>
    </row>
    <row r="278" s="2" customFormat="1" ht="16.5" customHeight="1">
      <c r="A278" s="38"/>
      <c r="B278" s="39"/>
      <c r="C278" s="218" t="s">
        <v>353</v>
      </c>
      <c r="D278" s="218" t="s">
        <v>139</v>
      </c>
      <c r="E278" s="219" t="s">
        <v>354</v>
      </c>
      <c r="F278" s="220" t="s">
        <v>355</v>
      </c>
      <c r="G278" s="221" t="s">
        <v>142</v>
      </c>
      <c r="H278" s="222">
        <v>164.59999999999999</v>
      </c>
      <c r="I278" s="223"/>
      <c r="J278" s="224">
        <f>ROUND(I278*H278,2)</f>
        <v>0</v>
      </c>
      <c r="K278" s="220" t="s">
        <v>143</v>
      </c>
      <c r="L278" s="44"/>
      <c r="M278" s="225" t="s">
        <v>1</v>
      </c>
      <c r="N278" s="226" t="s">
        <v>41</v>
      </c>
      <c r="O278" s="91"/>
      <c r="P278" s="227">
        <f>O278*H278</f>
        <v>0</v>
      </c>
      <c r="Q278" s="227">
        <v>0</v>
      </c>
      <c r="R278" s="227">
        <f>Q278*H278</f>
        <v>0</v>
      </c>
      <c r="S278" s="227">
        <v>0.035299999999999998</v>
      </c>
      <c r="T278" s="228">
        <f>S278*H278</f>
        <v>5.8103799999999994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9" t="s">
        <v>268</v>
      </c>
      <c r="AT278" s="229" t="s">
        <v>139</v>
      </c>
      <c r="AU278" s="229" t="s">
        <v>86</v>
      </c>
      <c r="AY278" s="17" t="s">
        <v>136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17" t="s">
        <v>84</v>
      </c>
      <c r="BK278" s="230">
        <f>ROUND(I278*H278,2)</f>
        <v>0</v>
      </c>
      <c r="BL278" s="17" t="s">
        <v>268</v>
      </c>
      <c r="BM278" s="229" t="s">
        <v>356</v>
      </c>
    </row>
    <row r="279" s="2" customFormat="1">
      <c r="A279" s="38"/>
      <c r="B279" s="39"/>
      <c r="C279" s="40"/>
      <c r="D279" s="231" t="s">
        <v>146</v>
      </c>
      <c r="E279" s="40"/>
      <c r="F279" s="232" t="s">
        <v>355</v>
      </c>
      <c r="G279" s="40"/>
      <c r="H279" s="40"/>
      <c r="I279" s="233"/>
      <c r="J279" s="40"/>
      <c r="K279" s="40"/>
      <c r="L279" s="44"/>
      <c r="M279" s="234"/>
      <c r="N279" s="235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146</v>
      </c>
      <c r="AU279" s="17" t="s">
        <v>86</v>
      </c>
    </row>
    <row r="280" s="2" customFormat="1">
      <c r="A280" s="38"/>
      <c r="B280" s="39"/>
      <c r="C280" s="40"/>
      <c r="D280" s="236" t="s">
        <v>148</v>
      </c>
      <c r="E280" s="40"/>
      <c r="F280" s="237" t="s">
        <v>357</v>
      </c>
      <c r="G280" s="40"/>
      <c r="H280" s="40"/>
      <c r="I280" s="233"/>
      <c r="J280" s="40"/>
      <c r="K280" s="40"/>
      <c r="L280" s="44"/>
      <c r="M280" s="234"/>
      <c r="N280" s="235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148</v>
      </c>
      <c r="AU280" s="17" t="s">
        <v>86</v>
      </c>
    </row>
    <row r="281" s="13" customFormat="1">
      <c r="A281" s="13"/>
      <c r="B281" s="238"/>
      <c r="C281" s="239"/>
      <c r="D281" s="231" t="s">
        <v>150</v>
      </c>
      <c r="E281" s="240" t="s">
        <v>1</v>
      </c>
      <c r="F281" s="241" t="s">
        <v>358</v>
      </c>
      <c r="G281" s="239"/>
      <c r="H281" s="242">
        <v>164.59999999999999</v>
      </c>
      <c r="I281" s="243"/>
      <c r="J281" s="239"/>
      <c r="K281" s="239"/>
      <c r="L281" s="244"/>
      <c r="M281" s="245"/>
      <c r="N281" s="246"/>
      <c r="O281" s="246"/>
      <c r="P281" s="246"/>
      <c r="Q281" s="246"/>
      <c r="R281" s="246"/>
      <c r="S281" s="246"/>
      <c r="T281" s="24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8" t="s">
        <v>150</v>
      </c>
      <c r="AU281" s="248" t="s">
        <v>86</v>
      </c>
      <c r="AV281" s="13" t="s">
        <v>86</v>
      </c>
      <c r="AW281" s="13" t="s">
        <v>32</v>
      </c>
      <c r="AX281" s="13" t="s">
        <v>76</v>
      </c>
      <c r="AY281" s="248" t="s">
        <v>136</v>
      </c>
    </row>
    <row r="282" s="15" customFormat="1">
      <c r="A282" s="15"/>
      <c r="B282" s="259"/>
      <c r="C282" s="260"/>
      <c r="D282" s="231" t="s">
        <v>150</v>
      </c>
      <c r="E282" s="261" t="s">
        <v>1</v>
      </c>
      <c r="F282" s="262" t="s">
        <v>167</v>
      </c>
      <c r="G282" s="260"/>
      <c r="H282" s="263">
        <v>164.59999999999999</v>
      </c>
      <c r="I282" s="264"/>
      <c r="J282" s="260"/>
      <c r="K282" s="260"/>
      <c r="L282" s="265"/>
      <c r="M282" s="266"/>
      <c r="N282" s="267"/>
      <c r="O282" s="267"/>
      <c r="P282" s="267"/>
      <c r="Q282" s="267"/>
      <c r="R282" s="267"/>
      <c r="S282" s="267"/>
      <c r="T282" s="268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9" t="s">
        <v>150</v>
      </c>
      <c r="AU282" s="269" t="s">
        <v>86</v>
      </c>
      <c r="AV282" s="15" t="s">
        <v>144</v>
      </c>
      <c r="AW282" s="15" t="s">
        <v>32</v>
      </c>
      <c r="AX282" s="15" t="s">
        <v>84</v>
      </c>
      <c r="AY282" s="269" t="s">
        <v>136</v>
      </c>
    </row>
    <row r="283" s="12" customFormat="1" ht="22.8" customHeight="1">
      <c r="A283" s="12"/>
      <c r="B283" s="202"/>
      <c r="C283" s="203"/>
      <c r="D283" s="204" t="s">
        <v>75</v>
      </c>
      <c r="E283" s="216" t="s">
        <v>359</v>
      </c>
      <c r="F283" s="216" t="s">
        <v>360</v>
      </c>
      <c r="G283" s="203"/>
      <c r="H283" s="203"/>
      <c r="I283" s="206"/>
      <c r="J283" s="217">
        <f>BK283</f>
        <v>0</v>
      </c>
      <c r="K283" s="203"/>
      <c r="L283" s="208"/>
      <c r="M283" s="209"/>
      <c r="N283" s="210"/>
      <c r="O283" s="210"/>
      <c r="P283" s="211">
        <f>SUM(P284:P292)</f>
        <v>0</v>
      </c>
      <c r="Q283" s="210"/>
      <c r="R283" s="211">
        <f>SUM(R284:R292)</f>
        <v>0</v>
      </c>
      <c r="S283" s="210"/>
      <c r="T283" s="212">
        <f>SUM(T284:T292)</f>
        <v>0.072048000000000001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13" t="s">
        <v>86</v>
      </c>
      <c r="AT283" s="214" t="s">
        <v>75</v>
      </c>
      <c r="AU283" s="214" t="s">
        <v>84</v>
      </c>
      <c r="AY283" s="213" t="s">
        <v>136</v>
      </c>
      <c r="BK283" s="215">
        <f>SUM(BK284:BK292)</f>
        <v>0</v>
      </c>
    </row>
    <row r="284" s="2" customFormat="1" ht="24.15" customHeight="1">
      <c r="A284" s="38"/>
      <c r="B284" s="39"/>
      <c r="C284" s="218" t="s">
        <v>361</v>
      </c>
      <c r="D284" s="218" t="s">
        <v>139</v>
      </c>
      <c r="E284" s="219" t="s">
        <v>362</v>
      </c>
      <c r="F284" s="220" t="s">
        <v>363</v>
      </c>
      <c r="G284" s="221" t="s">
        <v>142</v>
      </c>
      <c r="H284" s="222">
        <v>21.449999999999999</v>
      </c>
      <c r="I284" s="223"/>
      <c r="J284" s="224">
        <f>ROUND(I284*H284,2)</f>
        <v>0</v>
      </c>
      <c r="K284" s="220" t="s">
        <v>143</v>
      </c>
      <c r="L284" s="44"/>
      <c r="M284" s="225" t="s">
        <v>1</v>
      </c>
      <c r="N284" s="226" t="s">
        <v>41</v>
      </c>
      <c r="O284" s="91"/>
      <c r="P284" s="227">
        <f>O284*H284</f>
        <v>0</v>
      </c>
      <c r="Q284" s="227">
        <v>0</v>
      </c>
      <c r="R284" s="227">
        <f>Q284*H284</f>
        <v>0</v>
      </c>
      <c r="S284" s="227">
        <v>0.0030000000000000001</v>
      </c>
      <c r="T284" s="228">
        <f>S284*H284</f>
        <v>0.064350000000000004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9" t="s">
        <v>268</v>
      </c>
      <c r="AT284" s="229" t="s">
        <v>139</v>
      </c>
      <c r="AU284" s="229" t="s">
        <v>86</v>
      </c>
      <c r="AY284" s="17" t="s">
        <v>136</v>
      </c>
      <c r="BE284" s="230">
        <f>IF(N284="základní",J284,0)</f>
        <v>0</v>
      </c>
      <c r="BF284" s="230">
        <f>IF(N284="snížená",J284,0)</f>
        <v>0</v>
      </c>
      <c r="BG284" s="230">
        <f>IF(N284="zákl. přenesená",J284,0)</f>
        <v>0</v>
      </c>
      <c r="BH284" s="230">
        <f>IF(N284="sníž. přenesená",J284,0)</f>
        <v>0</v>
      </c>
      <c r="BI284" s="230">
        <f>IF(N284="nulová",J284,0)</f>
        <v>0</v>
      </c>
      <c r="BJ284" s="17" t="s">
        <v>84</v>
      </c>
      <c r="BK284" s="230">
        <f>ROUND(I284*H284,2)</f>
        <v>0</v>
      </c>
      <c r="BL284" s="17" t="s">
        <v>268</v>
      </c>
      <c r="BM284" s="229" t="s">
        <v>364</v>
      </c>
    </row>
    <row r="285" s="2" customFormat="1">
      <c r="A285" s="38"/>
      <c r="B285" s="39"/>
      <c r="C285" s="40"/>
      <c r="D285" s="231" t="s">
        <v>146</v>
      </c>
      <c r="E285" s="40"/>
      <c r="F285" s="232" t="s">
        <v>365</v>
      </c>
      <c r="G285" s="40"/>
      <c r="H285" s="40"/>
      <c r="I285" s="233"/>
      <c r="J285" s="40"/>
      <c r="K285" s="40"/>
      <c r="L285" s="44"/>
      <c r="M285" s="234"/>
      <c r="N285" s="235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146</v>
      </c>
      <c r="AU285" s="17" t="s">
        <v>86</v>
      </c>
    </row>
    <row r="286" s="2" customFormat="1">
      <c r="A286" s="38"/>
      <c r="B286" s="39"/>
      <c r="C286" s="40"/>
      <c r="D286" s="236" t="s">
        <v>148</v>
      </c>
      <c r="E286" s="40"/>
      <c r="F286" s="237" t="s">
        <v>366</v>
      </c>
      <c r="G286" s="40"/>
      <c r="H286" s="40"/>
      <c r="I286" s="233"/>
      <c r="J286" s="40"/>
      <c r="K286" s="40"/>
      <c r="L286" s="44"/>
      <c r="M286" s="234"/>
      <c r="N286" s="235"/>
      <c r="O286" s="91"/>
      <c r="P286" s="91"/>
      <c r="Q286" s="91"/>
      <c r="R286" s="91"/>
      <c r="S286" s="91"/>
      <c r="T286" s="9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148</v>
      </c>
      <c r="AU286" s="17" t="s">
        <v>86</v>
      </c>
    </row>
    <row r="287" s="13" customFormat="1">
      <c r="A287" s="13"/>
      <c r="B287" s="238"/>
      <c r="C287" s="239"/>
      <c r="D287" s="231" t="s">
        <v>150</v>
      </c>
      <c r="E287" s="240" t="s">
        <v>1</v>
      </c>
      <c r="F287" s="241" t="s">
        <v>367</v>
      </c>
      <c r="G287" s="239"/>
      <c r="H287" s="242">
        <v>21.449999999999999</v>
      </c>
      <c r="I287" s="243"/>
      <c r="J287" s="239"/>
      <c r="K287" s="239"/>
      <c r="L287" s="244"/>
      <c r="M287" s="245"/>
      <c r="N287" s="246"/>
      <c r="O287" s="246"/>
      <c r="P287" s="246"/>
      <c r="Q287" s="246"/>
      <c r="R287" s="246"/>
      <c r="S287" s="246"/>
      <c r="T287" s="24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8" t="s">
        <v>150</v>
      </c>
      <c r="AU287" s="248" t="s">
        <v>86</v>
      </c>
      <c r="AV287" s="13" t="s">
        <v>86</v>
      </c>
      <c r="AW287" s="13" t="s">
        <v>32</v>
      </c>
      <c r="AX287" s="13" t="s">
        <v>76</v>
      </c>
      <c r="AY287" s="248" t="s">
        <v>136</v>
      </c>
    </row>
    <row r="288" s="15" customFormat="1">
      <c r="A288" s="15"/>
      <c r="B288" s="259"/>
      <c r="C288" s="260"/>
      <c r="D288" s="231" t="s">
        <v>150</v>
      </c>
      <c r="E288" s="261" t="s">
        <v>1</v>
      </c>
      <c r="F288" s="262" t="s">
        <v>167</v>
      </c>
      <c r="G288" s="260"/>
      <c r="H288" s="263">
        <v>21.449999999999999</v>
      </c>
      <c r="I288" s="264"/>
      <c r="J288" s="260"/>
      <c r="K288" s="260"/>
      <c r="L288" s="265"/>
      <c r="M288" s="266"/>
      <c r="N288" s="267"/>
      <c r="O288" s="267"/>
      <c r="P288" s="267"/>
      <c r="Q288" s="267"/>
      <c r="R288" s="267"/>
      <c r="S288" s="267"/>
      <c r="T288" s="268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9" t="s">
        <v>150</v>
      </c>
      <c r="AU288" s="269" t="s">
        <v>86</v>
      </c>
      <c r="AV288" s="15" t="s">
        <v>144</v>
      </c>
      <c r="AW288" s="15" t="s">
        <v>32</v>
      </c>
      <c r="AX288" s="15" t="s">
        <v>84</v>
      </c>
      <c r="AY288" s="269" t="s">
        <v>136</v>
      </c>
    </row>
    <row r="289" s="2" customFormat="1" ht="21.75" customHeight="1">
      <c r="A289" s="38"/>
      <c r="B289" s="39"/>
      <c r="C289" s="218" t="s">
        <v>368</v>
      </c>
      <c r="D289" s="218" t="s">
        <v>139</v>
      </c>
      <c r="E289" s="219" t="s">
        <v>369</v>
      </c>
      <c r="F289" s="220" t="s">
        <v>370</v>
      </c>
      <c r="G289" s="221" t="s">
        <v>334</v>
      </c>
      <c r="H289" s="222">
        <v>25.66</v>
      </c>
      <c r="I289" s="223"/>
      <c r="J289" s="224">
        <f>ROUND(I289*H289,2)</f>
        <v>0</v>
      </c>
      <c r="K289" s="220" t="s">
        <v>143</v>
      </c>
      <c r="L289" s="44"/>
      <c r="M289" s="225" t="s">
        <v>1</v>
      </c>
      <c r="N289" s="226" t="s">
        <v>41</v>
      </c>
      <c r="O289" s="91"/>
      <c r="P289" s="227">
        <f>O289*H289</f>
        <v>0</v>
      </c>
      <c r="Q289" s="227">
        <v>0</v>
      </c>
      <c r="R289" s="227">
        <f>Q289*H289</f>
        <v>0</v>
      </c>
      <c r="S289" s="227">
        <v>0.00029999999999999997</v>
      </c>
      <c r="T289" s="228">
        <f>S289*H289</f>
        <v>0.0076979999999999991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9" t="s">
        <v>268</v>
      </c>
      <c r="AT289" s="229" t="s">
        <v>139</v>
      </c>
      <c r="AU289" s="229" t="s">
        <v>86</v>
      </c>
      <c r="AY289" s="17" t="s">
        <v>136</v>
      </c>
      <c r="BE289" s="230">
        <f>IF(N289="základní",J289,0)</f>
        <v>0</v>
      </c>
      <c r="BF289" s="230">
        <f>IF(N289="snížená",J289,0)</f>
        <v>0</v>
      </c>
      <c r="BG289" s="230">
        <f>IF(N289="zákl. přenesená",J289,0)</f>
        <v>0</v>
      </c>
      <c r="BH289" s="230">
        <f>IF(N289="sníž. přenesená",J289,0)</f>
        <v>0</v>
      </c>
      <c r="BI289" s="230">
        <f>IF(N289="nulová",J289,0)</f>
        <v>0</v>
      </c>
      <c r="BJ289" s="17" t="s">
        <v>84</v>
      </c>
      <c r="BK289" s="230">
        <f>ROUND(I289*H289,2)</f>
        <v>0</v>
      </c>
      <c r="BL289" s="17" t="s">
        <v>268</v>
      </c>
      <c r="BM289" s="229" t="s">
        <v>371</v>
      </c>
    </row>
    <row r="290" s="2" customFormat="1">
      <c r="A290" s="38"/>
      <c r="B290" s="39"/>
      <c r="C290" s="40"/>
      <c r="D290" s="231" t="s">
        <v>146</v>
      </c>
      <c r="E290" s="40"/>
      <c r="F290" s="232" t="s">
        <v>372</v>
      </c>
      <c r="G290" s="40"/>
      <c r="H290" s="40"/>
      <c r="I290" s="233"/>
      <c r="J290" s="40"/>
      <c r="K290" s="40"/>
      <c r="L290" s="44"/>
      <c r="M290" s="234"/>
      <c r="N290" s="235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146</v>
      </c>
      <c r="AU290" s="17" t="s">
        <v>86</v>
      </c>
    </row>
    <row r="291" s="2" customFormat="1">
      <c r="A291" s="38"/>
      <c r="B291" s="39"/>
      <c r="C291" s="40"/>
      <c r="D291" s="236" t="s">
        <v>148</v>
      </c>
      <c r="E291" s="40"/>
      <c r="F291" s="237" t="s">
        <v>373</v>
      </c>
      <c r="G291" s="40"/>
      <c r="H291" s="40"/>
      <c r="I291" s="233"/>
      <c r="J291" s="40"/>
      <c r="K291" s="40"/>
      <c r="L291" s="44"/>
      <c r="M291" s="234"/>
      <c r="N291" s="235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148</v>
      </c>
      <c r="AU291" s="17" t="s">
        <v>86</v>
      </c>
    </row>
    <row r="292" s="13" customFormat="1">
      <c r="A292" s="13"/>
      <c r="B292" s="238"/>
      <c r="C292" s="239"/>
      <c r="D292" s="231" t="s">
        <v>150</v>
      </c>
      <c r="E292" s="240" t="s">
        <v>1</v>
      </c>
      <c r="F292" s="241" t="s">
        <v>374</v>
      </c>
      <c r="G292" s="239"/>
      <c r="H292" s="242">
        <v>25.66</v>
      </c>
      <c r="I292" s="243"/>
      <c r="J292" s="239"/>
      <c r="K292" s="239"/>
      <c r="L292" s="244"/>
      <c r="M292" s="245"/>
      <c r="N292" s="246"/>
      <c r="O292" s="246"/>
      <c r="P292" s="246"/>
      <c r="Q292" s="246"/>
      <c r="R292" s="246"/>
      <c r="S292" s="246"/>
      <c r="T292" s="247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8" t="s">
        <v>150</v>
      </c>
      <c r="AU292" s="248" t="s">
        <v>86</v>
      </c>
      <c r="AV292" s="13" t="s">
        <v>86</v>
      </c>
      <c r="AW292" s="13" t="s">
        <v>32</v>
      </c>
      <c r="AX292" s="13" t="s">
        <v>84</v>
      </c>
      <c r="AY292" s="248" t="s">
        <v>136</v>
      </c>
    </row>
    <row r="293" s="12" customFormat="1" ht="22.8" customHeight="1">
      <c r="A293" s="12"/>
      <c r="B293" s="202"/>
      <c r="C293" s="203"/>
      <c r="D293" s="204" t="s">
        <v>75</v>
      </c>
      <c r="E293" s="216" t="s">
        <v>375</v>
      </c>
      <c r="F293" s="216" t="s">
        <v>376</v>
      </c>
      <c r="G293" s="203"/>
      <c r="H293" s="203"/>
      <c r="I293" s="206"/>
      <c r="J293" s="217">
        <f>BK293</f>
        <v>0</v>
      </c>
      <c r="K293" s="203"/>
      <c r="L293" s="208"/>
      <c r="M293" s="209"/>
      <c r="N293" s="210"/>
      <c r="O293" s="210"/>
      <c r="P293" s="211">
        <f>SUM(P294:P312)</f>
        <v>0</v>
      </c>
      <c r="Q293" s="210"/>
      <c r="R293" s="211">
        <f>SUM(R294:R312)</f>
        <v>0</v>
      </c>
      <c r="S293" s="210"/>
      <c r="T293" s="212">
        <f>SUM(T294:T312)</f>
        <v>12.020142399999999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13" t="s">
        <v>86</v>
      </c>
      <c r="AT293" s="214" t="s">
        <v>75</v>
      </c>
      <c r="AU293" s="214" t="s">
        <v>84</v>
      </c>
      <c r="AY293" s="213" t="s">
        <v>136</v>
      </c>
      <c r="BK293" s="215">
        <f>SUM(BK294:BK312)</f>
        <v>0</v>
      </c>
    </row>
    <row r="294" s="2" customFormat="1" ht="24.15" customHeight="1">
      <c r="A294" s="38"/>
      <c r="B294" s="39"/>
      <c r="C294" s="218" t="s">
        <v>377</v>
      </c>
      <c r="D294" s="218" t="s">
        <v>139</v>
      </c>
      <c r="E294" s="219" t="s">
        <v>378</v>
      </c>
      <c r="F294" s="220" t="s">
        <v>379</v>
      </c>
      <c r="G294" s="221" t="s">
        <v>142</v>
      </c>
      <c r="H294" s="222">
        <v>441.91699999999997</v>
      </c>
      <c r="I294" s="223"/>
      <c r="J294" s="224">
        <f>ROUND(I294*H294,2)</f>
        <v>0</v>
      </c>
      <c r="K294" s="220" t="s">
        <v>143</v>
      </c>
      <c r="L294" s="44"/>
      <c r="M294" s="225" t="s">
        <v>1</v>
      </c>
      <c r="N294" s="226" t="s">
        <v>41</v>
      </c>
      <c r="O294" s="91"/>
      <c r="P294" s="227">
        <f>O294*H294</f>
        <v>0</v>
      </c>
      <c r="Q294" s="227">
        <v>0</v>
      </c>
      <c r="R294" s="227">
        <f>Q294*H294</f>
        <v>0</v>
      </c>
      <c r="S294" s="227">
        <v>0.027199999999999998</v>
      </c>
      <c r="T294" s="228">
        <f>S294*H294</f>
        <v>12.020142399999999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9" t="s">
        <v>268</v>
      </c>
      <c r="AT294" s="229" t="s">
        <v>139</v>
      </c>
      <c r="AU294" s="229" t="s">
        <v>86</v>
      </c>
      <c r="AY294" s="17" t="s">
        <v>136</v>
      </c>
      <c r="BE294" s="230">
        <f>IF(N294="základní",J294,0)</f>
        <v>0</v>
      </c>
      <c r="BF294" s="230">
        <f>IF(N294="snížená",J294,0)</f>
        <v>0</v>
      </c>
      <c r="BG294" s="230">
        <f>IF(N294="zákl. přenesená",J294,0)</f>
        <v>0</v>
      </c>
      <c r="BH294" s="230">
        <f>IF(N294="sníž. přenesená",J294,0)</f>
        <v>0</v>
      </c>
      <c r="BI294" s="230">
        <f>IF(N294="nulová",J294,0)</f>
        <v>0</v>
      </c>
      <c r="BJ294" s="17" t="s">
        <v>84</v>
      </c>
      <c r="BK294" s="230">
        <f>ROUND(I294*H294,2)</f>
        <v>0</v>
      </c>
      <c r="BL294" s="17" t="s">
        <v>268</v>
      </c>
      <c r="BM294" s="229" t="s">
        <v>380</v>
      </c>
    </row>
    <row r="295" s="2" customFormat="1">
      <c r="A295" s="38"/>
      <c r="B295" s="39"/>
      <c r="C295" s="40"/>
      <c r="D295" s="231" t="s">
        <v>146</v>
      </c>
      <c r="E295" s="40"/>
      <c r="F295" s="232" t="s">
        <v>381</v>
      </c>
      <c r="G295" s="40"/>
      <c r="H295" s="40"/>
      <c r="I295" s="233"/>
      <c r="J295" s="40"/>
      <c r="K295" s="40"/>
      <c r="L295" s="44"/>
      <c r="M295" s="234"/>
      <c r="N295" s="235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146</v>
      </c>
      <c r="AU295" s="17" t="s">
        <v>86</v>
      </c>
    </row>
    <row r="296" s="2" customFormat="1">
      <c r="A296" s="38"/>
      <c r="B296" s="39"/>
      <c r="C296" s="40"/>
      <c r="D296" s="236" t="s">
        <v>148</v>
      </c>
      <c r="E296" s="40"/>
      <c r="F296" s="237" t="s">
        <v>382</v>
      </c>
      <c r="G296" s="40"/>
      <c r="H296" s="40"/>
      <c r="I296" s="233"/>
      <c r="J296" s="40"/>
      <c r="K296" s="40"/>
      <c r="L296" s="44"/>
      <c r="M296" s="234"/>
      <c r="N296" s="235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148</v>
      </c>
      <c r="AU296" s="17" t="s">
        <v>86</v>
      </c>
    </row>
    <row r="297" s="14" customFormat="1">
      <c r="A297" s="14"/>
      <c r="B297" s="249"/>
      <c r="C297" s="250"/>
      <c r="D297" s="231" t="s">
        <v>150</v>
      </c>
      <c r="E297" s="251" t="s">
        <v>1</v>
      </c>
      <c r="F297" s="252" t="s">
        <v>204</v>
      </c>
      <c r="G297" s="250"/>
      <c r="H297" s="251" t="s">
        <v>1</v>
      </c>
      <c r="I297" s="253"/>
      <c r="J297" s="250"/>
      <c r="K297" s="250"/>
      <c r="L297" s="254"/>
      <c r="M297" s="255"/>
      <c r="N297" s="256"/>
      <c r="O297" s="256"/>
      <c r="P297" s="256"/>
      <c r="Q297" s="256"/>
      <c r="R297" s="256"/>
      <c r="S297" s="256"/>
      <c r="T297" s="257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8" t="s">
        <v>150</v>
      </c>
      <c r="AU297" s="258" t="s">
        <v>86</v>
      </c>
      <c r="AV297" s="14" t="s">
        <v>84</v>
      </c>
      <c r="AW297" s="14" t="s">
        <v>32</v>
      </c>
      <c r="AX297" s="14" t="s">
        <v>76</v>
      </c>
      <c r="AY297" s="258" t="s">
        <v>136</v>
      </c>
    </row>
    <row r="298" s="13" customFormat="1">
      <c r="A298" s="13"/>
      <c r="B298" s="238"/>
      <c r="C298" s="239"/>
      <c r="D298" s="231" t="s">
        <v>150</v>
      </c>
      <c r="E298" s="240" t="s">
        <v>1</v>
      </c>
      <c r="F298" s="241" t="s">
        <v>383</v>
      </c>
      <c r="G298" s="239"/>
      <c r="H298" s="242">
        <v>27.367999999999999</v>
      </c>
      <c r="I298" s="243"/>
      <c r="J298" s="239"/>
      <c r="K298" s="239"/>
      <c r="L298" s="244"/>
      <c r="M298" s="245"/>
      <c r="N298" s="246"/>
      <c r="O298" s="246"/>
      <c r="P298" s="246"/>
      <c r="Q298" s="246"/>
      <c r="R298" s="246"/>
      <c r="S298" s="246"/>
      <c r="T298" s="247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8" t="s">
        <v>150</v>
      </c>
      <c r="AU298" s="248" t="s">
        <v>86</v>
      </c>
      <c r="AV298" s="13" t="s">
        <v>86</v>
      </c>
      <c r="AW298" s="13" t="s">
        <v>32</v>
      </c>
      <c r="AX298" s="13" t="s">
        <v>76</v>
      </c>
      <c r="AY298" s="248" t="s">
        <v>136</v>
      </c>
    </row>
    <row r="299" s="13" customFormat="1">
      <c r="A299" s="13"/>
      <c r="B299" s="238"/>
      <c r="C299" s="239"/>
      <c r="D299" s="231" t="s">
        <v>150</v>
      </c>
      <c r="E299" s="240" t="s">
        <v>1</v>
      </c>
      <c r="F299" s="241" t="s">
        <v>384</v>
      </c>
      <c r="G299" s="239"/>
      <c r="H299" s="242">
        <v>41.031999999999996</v>
      </c>
      <c r="I299" s="243"/>
      <c r="J299" s="239"/>
      <c r="K299" s="239"/>
      <c r="L299" s="244"/>
      <c r="M299" s="245"/>
      <c r="N299" s="246"/>
      <c r="O299" s="246"/>
      <c r="P299" s="246"/>
      <c r="Q299" s="246"/>
      <c r="R299" s="246"/>
      <c r="S299" s="246"/>
      <c r="T299" s="247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8" t="s">
        <v>150</v>
      </c>
      <c r="AU299" s="248" t="s">
        <v>86</v>
      </c>
      <c r="AV299" s="13" t="s">
        <v>86</v>
      </c>
      <c r="AW299" s="13" t="s">
        <v>32</v>
      </c>
      <c r="AX299" s="13" t="s">
        <v>76</v>
      </c>
      <c r="AY299" s="248" t="s">
        <v>136</v>
      </c>
    </row>
    <row r="300" s="13" customFormat="1">
      <c r="A300" s="13"/>
      <c r="B300" s="238"/>
      <c r="C300" s="239"/>
      <c r="D300" s="231" t="s">
        <v>150</v>
      </c>
      <c r="E300" s="240" t="s">
        <v>1</v>
      </c>
      <c r="F300" s="241" t="s">
        <v>385</v>
      </c>
      <c r="G300" s="239"/>
      <c r="H300" s="242">
        <v>30.59</v>
      </c>
      <c r="I300" s="243"/>
      <c r="J300" s="239"/>
      <c r="K300" s="239"/>
      <c r="L300" s="244"/>
      <c r="M300" s="245"/>
      <c r="N300" s="246"/>
      <c r="O300" s="246"/>
      <c r="P300" s="246"/>
      <c r="Q300" s="246"/>
      <c r="R300" s="246"/>
      <c r="S300" s="246"/>
      <c r="T300" s="247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8" t="s">
        <v>150</v>
      </c>
      <c r="AU300" s="248" t="s">
        <v>86</v>
      </c>
      <c r="AV300" s="13" t="s">
        <v>86</v>
      </c>
      <c r="AW300" s="13" t="s">
        <v>32</v>
      </c>
      <c r="AX300" s="13" t="s">
        <v>76</v>
      </c>
      <c r="AY300" s="248" t="s">
        <v>136</v>
      </c>
    </row>
    <row r="301" s="13" customFormat="1">
      <c r="A301" s="13"/>
      <c r="B301" s="238"/>
      <c r="C301" s="239"/>
      <c r="D301" s="231" t="s">
        <v>150</v>
      </c>
      <c r="E301" s="240" t="s">
        <v>1</v>
      </c>
      <c r="F301" s="241" t="s">
        <v>386</v>
      </c>
      <c r="G301" s="239"/>
      <c r="H301" s="242">
        <v>105.31100000000001</v>
      </c>
      <c r="I301" s="243"/>
      <c r="J301" s="239"/>
      <c r="K301" s="239"/>
      <c r="L301" s="244"/>
      <c r="M301" s="245"/>
      <c r="N301" s="246"/>
      <c r="O301" s="246"/>
      <c r="P301" s="246"/>
      <c r="Q301" s="246"/>
      <c r="R301" s="246"/>
      <c r="S301" s="246"/>
      <c r="T301" s="247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8" t="s">
        <v>150</v>
      </c>
      <c r="AU301" s="248" t="s">
        <v>86</v>
      </c>
      <c r="AV301" s="13" t="s">
        <v>86</v>
      </c>
      <c r="AW301" s="13" t="s">
        <v>32</v>
      </c>
      <c r="AX301" s="13" t="s">
        <v>76</v>
      </c>
      <c r="AY301" s="248" t="s">
        <v>136</v>
      </c>
    </row>
    <row r="302" s="13" customFormat="1">
      <c r="A302" s="13"/>
      <c r="B302" s="238"/>
      <c r="C302" s="239"/>
      <c r="D302" s="231" t="s">
        <v>150</v>
      </c>
      <c r="E302" s="240" t="s">
        <v>1</v>
      </c>
      <c r="F302" s="241" t="s">
        <v>210</v>
      </c>
      <c r="G302" s="239"/>
      <c r="H302" s="242">
        <v>66.168000000000006</v>
      </c>
      <c r="I302" s="243"/>
      <c r="J302" s="239"/>
      <c r="K302" s="239"/>
      <c r="L302" s="244"/>
      <c r="M302" s="245"/>
      <c r="N302" s="246"/>
      <c r="O302" s="246"/>
      <c r="P302" s="246"/>
      <c r="Q302" s="246"/>
      <c r="R302" s="246"/>
      <c r="S302" s="246"/>
      <c r="T302" s="247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8" t="s">
        <v>150</v>
      </c>
      <c r="AU302" s="248" t="s">
        <v>86</v>
      </c>
      <c r="AV302" s="13" t="s">
        <v>86</v>
      </c>
      <c r="AW302" s="13" t="s">
        <v>32</v>
      </c>
      <c r="AX302" s="13" t="s">
        <v>76</v>
      </c>
      <c r="AY302" s="248" t="s">
        <v>136</v>
      </c>
    </row>
    <row r="303" s="13" customFormat="1">
      <c r="A303" s="13"/>
      <c r="B303" s="238"/>
      <c r="C303" s="239"/>
      <c r="D303" s="231" t="s">
        <v>150</v>
      </c>
      <c r="E303" s="240" t="s">
        <v>1</v>
      </c>
      <c r="F303" s="241" t="s">
        <v>386</v>
      </c>
      <c r="G303" s="239"/>
      <c r="H303" s="242">
        <v>105.31100000000001</v>
      </c>
      <c r="I303" s="243"/>
      <c r="J303" s="239"/>
      <c r="K303" s="239"/>
      <c r="L303" s="244"/>
      <c r="M303" s="245"/>
      <c r="N303" s="246"/>
      <c r="O303" s="246"/>
      <c r="P303" s="246"/>
      <c r="Q303" s="246"/>
      <c r="R303" s="246"/>
      <c r="S303" s="246"/>
      <c r="T303" s="247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8" t="s">
        <v>150</v>
      </c>
      <c r="AU303" s="248" t="s">
        <v>86</v>
      </c>
      <c r="AV303" s="13" t="s">
        <v>86</v>
      </c>
      <c r="AW303" s="13" t="s">
        <v>32</v>
      </c>
      <c r="AX303" s="13" t="s">
        <v>76</v>
      </c>
      <c r="AY303" s="248" t="s">
        <v>136</v>
      </c>
    </row>
    <row r="304" s="13" customFormat="1">
      <c r="A304" s="13"/>
      <c r="B304" s="238"/>
      <c r="C304" s="239"/>
      <c r="D304" s="231" t="s">
        <v>150</v>
      </c>
      <c r="E304" s="240" t="s">
        <v>1</v>
      </c>
      <c r="F304" s="241" t="s">
        <v>211</v>
      </c>
      <c r="G304" s="239"/>
      <c r="H304" s="242">
        <v>49.170000000000002</v>
      </c>
      <c r="I304" s="243"/>
      <c r="J304" s="239"/>
      <c r="K304" s="239"/>
      <c r="L304" s="244"/>
      <c r="M304" s="245"/>
      <c r="N304" s="246"/>
      <c r="O304" s="246"/>
      <c r="P304" s="246"/>
      <c r="Q304" s="246"/>
      <c r="R304" s="246"/>
      <c r="S304" s="246"/>
      <c r="T304" s="247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8" t="s">
        <v>150</v>
      </c>
      <c r="AU304" s="248" t="s">
        <v>86</v>
      </c>
      <c r="AV304" s="13" t="s">
        <v>86</v>
      </c>
      <c r="AW304" s="13" t="s">
        <v>32</v>
      </c>
      <c r="AX304" s="13" t="s">
        <v>76</v>
      </c>
      <c r="AY304" s="248" t="s">
        <v>136</v>
      </c>
    </row>
    <row r="305" s="13" customFormat="1">
      <c r="A305" s="13"/>
      <c r="B305" s="238"/>
      <c r="C305" s="239"/>
      <c r="D305" s="231" t="s">
        <v>150</v>
      </c>
      <c r="E305" s="240" t="s">
        <v>1</v>
      </c>
      <c r="F305" s="241" t="s">
        <v>212</v>
      </c>
      <c r="G305" s="239"/>
      <c r="H305" s="242">
        <v>25.079999999999998</v>
      </c>
      <c r="I305" s="243"/>
      <c r="J305" s="239"/>
      <c r="K305" s="239"/>
      <c r="L305" s="244"/>
      <c r="M305" s="245"/>
      <c r="N305" s="246"/>
      <c r="O305" s="246"/>
      <c r="P305" s="246"/>
      <c r="Q305" s="246"/>
      <c r="R305" s="246"/>
      <c r="S305" s="246"/>
      <c r="T305" s="247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8" t="s">
        <v>150</v>
      </c>
      <c r="AU305" s="248" t="s">
        <v>86</v>
      </c>
      <c r="AV305" s="13" t="s">
        <v>86</v>
      </c>
      <c r="AW305" s="13" t="s">
        <v>32</v>
      </c>
      <c r="AX305" s="13" t="s">
        <v>76</v>
      </c>
      <c r="AY305" s="248" t="s">
        <v>136</v>
      </c>
    </row>
    <row r="306" s="13" customFormat="1">
      <c r="A306" s="13"/>
      <c r="B306" s="238"/>
      <c r="C306" s="239"/>
      <c r="D306" s="231" t="s">
        <v>150</v>
      </c>
      <c r="E306" s="240" t="s">
        <v>1</v>
      </c>
      <c r="F306" s="241" t="s">
        <v>387</v>
      </c>
      <c r="G306" s="239"/>
      <c r="H306" s="242">
        <v>20.93</v>
      </c>
      <c r="I306" s="243"/>
      <c r="J306" s="239"/>
      <c r="K306" s="239"/>
      <c r="L306" s="244"/>
      <c r="M306" s="245"/>
      <c r="N306" s="246"/>
      <c r="O306" s="246"/>
      <c r="P306" s="246"/>
      <c r="Q306" s="246"/>
      <c r="R306" s="246"/>
      <c r="S306" s="246"/>
      <c r="T306" s="247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8" t="s">
        <v>150</v>
      </c>
      <c r="AU306" s="248" t="s">
        <v>86</v>
      </c>
      <c r="AV306" s="13" t="s">
        <v>86</v>
      </c>
      <c r="AW306" s="13" t="s">
        <v>32</v>
      </c>
      <c r="AX306" s="13" t="s">
        <v>76</v>
      </c>
      <c r="AY306" s="248" t="s">
        <v>136</v>
      </c>
    </row>
    <row r="307" s="13" customFormat="1">
      <c r="A307" s="13"/>
      <c r="B307" s="238"/>
      <c r="C307" s="239"/>
      <c r="D307" s="231" t="s">
        <v>150</v>
      </c>
      <c r="E307" s="240" t="s">
        <v>1</v>
      </c>
      <c r="F307" s="241" t="s">
        <v>388</v>
      </c>
      <c r="G307" s="239"/>
      <c r="H307" s="242">
        <v>29.440000000000001</v>
      </c>
      <c r="I307" s="243"/>
      <c r="J307" s="239"/>
      <c r="K307" s="239"/>
      <c r="L307" s="244"/>
      <c r="M307" s="245"/>
      <c r="N307" s="246"/>
      <c r="O307" s="246"/>
      <c r="P307" s="246"/>
      <c r="Q307" s="246"/>
      <c r="R307" s="246"/>
      <c r="S307" s="246"/>
      <c r="T307" s="24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8" t="s">
        <v>150</v>
      </c>
      <c r="AU307" s="248" t="s">
        <v>86</v>
      </c>
      <c r="AV307" s="13" t="s">
        <v>86</v>
      </c>
      <c r="AW307" s="13" t="s">
        <v>32</v>
      </c>
      <c r="AX307" s="13" t="s">
        <v>76</v>
      </c>
      <c r="AY307" s="248" t="s">
        <v>136</v>
      </c>
    </row>
    <row r="308" s="13" customFormat="1">
      <c r="A308" s="13"/>
      <c r="B308" s="238"/>
      <c r="C308" s="239"/>
      <c r="D308" s="231" t="s">
        <v>150</v>
      </c>
      <c r="E308" s="240" t="s">
        <v>1</v>
      </c>
      <c r="F308" s="241" t="s">
        <v>389</v>
      </c>
      <c r="G308" s="239"/>
      <c r="H308" s="242">
        <v>29.347999999999999</v>
      </c>
      <c r="I308" s="243"/>
      <c r="J308" s="239"/>
      <c r="K308" s="239"/>
      <c r="L308" s="244"/>
      <c r="M308" s="245"/>
      <c r="N308" s="246"/>
      <c r="O308" s="246"/>
      <c r="P308" s="246"/>
      <c r="Q308" s="246"/>
      <c r="R308" s="246"/>
      <c r="S308" s="246"/>
      <c r="T308" s="247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8" t="s">
        <v>150</v>
      </c>
      <c r="AU308" s="248" t="s">
        <v>86</v>
      </c>
      <c r="AV308" s="13" t="s">
        <v>86</v>
      </c>
      <c r="AW308" s="13" t="s">
        <v>32</v>
      </c>
      <c r="AX308" s="13" t="s">
        <v>76</v>
      </c>
      <c r="AY308" s="248" t="s">
        <v>136</v>
      </c>
    </row>
    <row r="309" s="14" customFormat="1">
      <c r="A309" s="14"/>
      <c r="B309" s="249"/>
      <c r="C309" s="250"/>
      <c r="D309" s="231" t="s">
        <v>150</v>
      </c>
      <c r="E309" s="251" t="s">
        <v>1</v>
      </c>
      <c r="F309" s="252" t="s">
        <v>219</v>
      </c>
      <c r="G309" s="250"/>
      <c r="H309" s="251" t="s">
        <v>1</v>
      </c>
      <c r="I309" s="253"/>
      <c r="J309" s="250"/>
      <c r="K309" s="250"/>
      <c r="L309" s="254"/>
      <c r="M309" s="255"/>
      <c r="N309" s="256"/>
      <c r="O309" s="256"/>
      <c r="P309" s="256"/>
      <c r="Q309" s="256"/>
      <c r="R309" s="256"/>
      <c r="S309" s="256"/>
      <c r="T309" s="257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8" t="s">
        <v>150</v>
      </c>
      <c r="AU309" s="258" t="s">
        <v>86</v>
      </c>
      <c r="AV309" s="14" t="s">
        <v>84</v>
      </c>
      <c r="AW309" s="14" t="s">
        <v>32</v>
      </c>
      <c r="AX309" s="14" t="s">
        <v>76</v>
      </c>
      <c r="AY309" s="258" t="s">
        <v>136</v>
      </c>
    </row>
    <row r="310" s="13" customFormat="1">
      <c r="A310" s="13"/>
      <c r="B310" s="238"/>
      <c r="C310" s="239"/>
      <c r="D310" s="231" t="s">
        <v>150</v>
      </c>
      <c r="E310" s="240" t="s">
        <v>1</v>
      </c>
      <c r="F310" s="241" t="s">
        <v>220</v>
      </c>
      <c r="G310" s="239"/>
      <c r="H310" s="242">
        <v>-66.094999999999999</v>
      </c>
      <c r="I310" s="243"/>
      <c r="J310" s="239"/>
      <c r="K310" s="239"/>
      <c r="L310" s="244"/>
      <c r="M310" s="245"/>
      <c r="N310" s="246"/>
      <c r="O310" s="246"/>
      <c r="P310" s="246"/>
      <c r="Q310" s="246"/>
      <c r="R310" s="246"/>
      <c r="S310" s="246"/>
      <c r="T310" s="247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8" t="s">
        <v>150</v>
      </c>
      <c r="AU310" s="248" t="s">
        <v>86</v>
      </c>
      <c r="AV310" s="13" t="s">
        <v>86</v>
      </c>
      <c r="AW310" s="13" t="s">
        <v>32</v>
      </c>
      <c r="AX310" s="13" t="s">
        <v>76</v>
      </c>
      <c r="AY310" s="248" t="s">
        <v>136</v>
      </c>
    </row>
    <row r="311" s="13" customFormat="1">
      <c r="A311" s="13"/>
      <c r="B311" s="238"/>
      <c r="C311" s="239"/>
      <c r="D311" s="231" t="s">
        <v>150</v>
      </c>
      <c r="E311" s="240" t="s">
        <v>1</v>
      </c>
      <c r="F311" s="241" t="s">
        <v>390</v>
      </c>
      <c r="G311" s="239"/>
      <c r="H311" s="242">
        <v>-21.736000000000001</v>
      </c>
      <c r="I311" s="243"/>
      <c r="J311" s="239"/>
      <c r="K311" s="239"/>
      <c r="L311" s="244"/>
      <c r="M311" s="245"/>
      <c r="N311" s="246"/>
      <c r="O311" s="246"/>
      <c r="P311" s="246"/>
      <c r="Q311" s="246"/>
      <c r="R311" s="246"/>
      <c r="S311" s="246"/>
      <c r="T311" s="247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8" t="s">
        <v>150</v>
      </c>
      <c r="AU311" s="248" t="s">
        <v>86</v>
      </c>
      <c r="AV311" s="13" t="s">
        <v>86</v>
      </c>
      <c r="AW311" s="13" t="s">
        <v>32</v>
      </c>
      <c r="AX311" s="13" t="s">
        <v>76</v>
      </c>
      <c r="AY311" s="248" t="s">
        <v>136</v>
      </c>
    </row>
    <row r="312" s="15" customFormat="1">
      <c r="A312" s="15"/>
      <c r="B312" s="259"/>
      <c r="C312" s="260"/>
      <c r="D312" s="231" t="s">
        <v>150</v>
      </c>
      <c r="E312" s="261" t="s">
        <v>1</v>
      </c>
      <c r="F312" s="262" t="s">
        <v>167</v>
      </c>
      <c r="G312" s="260"/>
      <c r="H312" s="263">
        <v>441.91699999999992</v>
      </c>
      <c r="I312" s="264"/>
      <c r="J312" s="260"/>
      <c r="K312" s="260"/>
      <c r="L312" s="265"/>
      <c r="M312" s="266"/>
      <c r="N312" s="267"/>
      <c r="O312" s="267"/>
      <c r="P312" s="267"/>
      <c r="Q312" s="267"/>
      <c r="R312" s="267"/>
      <c r="S312" s="267"/>
      <c r="T312" s="268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69" t="s">
        <v>150</v>
      </c>
      <c r="AU312" s="269" t="s">
        <v>86</v>
      </c>
      <c r="AV312" s="15" t="s">
        <v>144</v>
      </c>
      <c r="AW312" s="15" t="s">
        <v>32</v>
      </c>
      <c r="AX312" s="15" t="s">
        <v>84</v>
      </c>
      <c r="AY312" s="269" t="s">
        <v>136</v>
      </c>
    </row>
    <row r="313" s="12" customFormat="1" ht="22.8" customHeight="1">
      <c r="A313" s="12"/>
      <c r="B313" s="202"/>
      <c r="C313" s="203"/>
      <c r="D313" s="204" t="s">
        <v>75</v>
      </c>
      <c r="E313" s="216" t="s">
        <v>391</v>
      </c>
      <c r="F313" s="216" t="s">
        <v>392</v>
      </c>
      <c r="G313" s="203"/>
      <c r="H313" s="203"/>
      <c r="I313" s="206"/>
      <c r="J313" s="217">
        <f>BK313</f>
        <v>0</v>
      </c>
      <c r="K313" s="203"/>
      <c r="L313" s="208"/>
      <c r="M313" s="209"/>
      <c r="N313" s="210"/>
      <c r="O313" s="210"/>
      <c r="P313" s="211">
        <f>SUM(P314:P318)</f>
        <v>0</v>
      </c>
      <c r="Q313" s="210"/>
      <c r="R313" s="211">
        <f>SUM(R314:R318)</f>
        <v>0.25492999999999999</v>
      </c>
      <c r="S313" s="210"/>
      <c r="T313" s="212">
        <f>SUM(T314:T318)</f>
        <v>0.079028299999999996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13" t="s">
        <v>86</v>
      </c>
      <c r="AT313" s="214" t="s">
        <v>75</v>
      </c>
      <c r="AU313" s="214" t="s">
        <v>84</v>
      </c>
      <c r="AY313" s="213" t="s">
        <v>136</v>
      </c>
      <c r="BK313" s="215">
        <f>SUM(BK314:BK318)</f>
        <v>0</v>
      </c>
    </row>
    <row r="314" s="2" customFormat="1" ht="21.75" customHeight="1">
      <c r="A314" s="38"/>
      <c r="B314" s="39"/>
      <c r="C314" s="218" t="s">
        <v>393</v>
      </c>
      <c r="D314" s="218" t="s">
        <v>139</v>
      </c>
      <c r="E314" s="219" t="s">
        <v>394</v>
      </c>
      <c r="F314" s="220" t="s">
        <v>395</v>
      </c>
      <c r="G314" s="221" t="s">
        <v>142</v>
      </c>
      <c r="H314" s="222">
        <v>254.93000000000001</v>
      </c>
      <c r="I314" s="223"/>
      <c r="J314" s="224">
        <f>ROUND(I314*H314,2)</f>
        <v>0</v>
      </c>
      <c r="K314" s="220" t="s">
        <v>143</v>
      </c>
      <c r="L314" s="44"/>
      <c r="M314" s="225" t="s">
        <v>1</v>
      </c>
      <c r="N314" s="226" t="s">
        <v>41</v>
      </c>
      <c r="O314" s="91"/>
      <c r="P314" s="227">
        <f>O314*H314</f>
        <v>0</v>
      </c>
      <c r="Q314" s="227">
        <v>0.001</v>
      </c>
      <c r="R314" s="227">
        <f>Q314*H314</f>
        <v>0.25492999999999999</v>
      </c>
      <c r="S314" s="227">
        <v>0.00031</v>
      </c>
      <c r="T314" s="228">
        <f>S314*H314</f>
        <v>0.079028299999999996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9" t="s">
        <v>268</v>
      </c>
      <c r="AT314" s="229" t="s">
        <v>139</v>
      </c>
      <c r="AU314" s="229" t="s">
        <v>86</v>
      </c>
      <c r="AY314" s="17" t="s">
        <v>136</v>
      </c>
      <c r="BE314" s="230">
        <f>IF(N314="základní",J314,0)</f>
        <v>0</v>
      </c>
      <c r="BF314" s="230">
        <f>IF(N314="snížená",J314,0)</f>
        <v>0</v>
      </c>
      <c r="BG314" s="230">
        <f>IF(N314="zákl. přenesená",J314,0)</f>
        <v>0</v>
      </c>
      <c r="BH314" s="230">
        <f>IF(N314="sníž. přenesená",J314,0)</f>
        <v>0</v>
      </c>
      <c r="BI314" s="230">
        <f>IF(N314="nulová",J314,0)</f>
        <v>0</v>
      </c>
      <c r="BJ314" s="17" t="s">
        <v>84</v>
      </c>
      <c r="BK314" s="230">
        <f>ROUND(I314*H314,2)</f>
        <v>0</v>
      </c>
      <c r="BL314" s="17" t="s">
        <v>268</v>
      </c>
      <c r="BM314" s="229" t="s">
        <v>396</v>
      </c>
    </row>
    <row r="315" s="2" customFormat="1">
      <c r="A315" s="38"/>
      <c r="B315" s="39"/>
      <c r="C315" s="40"/>
      <c r="D315" s="231" t="s">
        <v>146</v>
      </c>
      <c r="E315" s="40"/>
      <c r="F315" s="232" t="s">
        <v>397</v>
      </c>
      <c r="G315" s="40"/>
      <c r="H315" s="40"/>
      <c r="I315" s="233"/>
      <c r="J315" s="40"/>
      <c r="K315" s="40"/>
      <c r="L315" s="44"/>
      <c r="M315" s="234"/>
      <c r="N315" s="235"/>
      <c r="O315" s="91"/>
      <c r="P315" s="91"/>
      <c r="Q315" s="91"/>
      <c r="R315" s="91"/>
      <c r="S315" s="91"/>
      <c r="T315" s="92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146</v>
      </c>
      <c r="AU315" s="17" t="s">
        <v>86</v>
      </c>
    </row>
    <row r="316" s="2" customFormat="1">
      <c r="A316" s="38"/>
      <c r="B316" s="39"/>
      <c r="C316" s="40"/>
      <c r="D316" s="236" t="s">
        <v>148</v>
      </c>
      <c r="E316" s="40"/>
      <c r="F316" s="237" t="s">
        <v>398</v>
      </c>
      <c r="G316" s="40"/>
      <c r="H316" s="40"/>
      <c r="I316" s="233"/>
      <c r="J316" s="40"/>
      <c r="K316" s="40"/>
      <c r="L316" s="44"/>
      <c r="M316" s="234"/>
      <c r="N316" s="235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148</v>
      </c>
      <c r="AU316" s="17" t="s">
        <v>86</v>
      </c>
    </row>
    <row r="317" s="14" customFormat="1">
      <c r="A317" s="14"/>
      <c r="B317" s="249"/>
      <c r="C317" s="250"/>
      <c r="D317" s="231" t="s">
        <v>150</v>
      </c>
      <c r="E317" s="251" t="s">
        <v>1</v>
      </c>
      <c r="F317" s="252" t="s">
        <v>399</v>
      </c>
      <c r="G317" s="250"/>
      <c r="H317" s="251" t="s">
        <v>1</v>
      </c>
      <c r="I317" s="253"/>
      <c r="J317" s="250"/>
      <c r="K317" s="250"/>
      <c r="L317" s="254"/>
      <c r="M317" s="255"/>
      <c r="N317" s="256"/>
      <c r="O317" s="256"/>
      <c r="P317" s="256"/>
      <c r="Q317" s="256"/>
      <c r="R317" s="256"/>
      <c r="S317" s="256"/>
      <c r="T317" s="257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8" t="s">
        <v>150</v>
      </c>
      <c r="AU317" s="258" t="s">
        <v>86</v>
      </c>
      <c r="AV317" s="14" t="s">
        <v>84</v>
      </c>
      <c r="AW317" s="14" t="s">
        <v>32</v>
      </c>
      <c r="AX317" s="14" t="s">
        <v>76</v>
      </c>
      <c r="AY317" s="258" t="s">
        <v>136</v>
      </c>
    </row>
    <row r="318" s="13" customFormat="1">
      <c r="A318" s="13"/>
      <c r="B318" s="238"/>
      <c r="C318" s="239"/>
      <c r="D318" s="231" t="s">
        <v>150</v>
      </c>
      <c r="E318" s="240" t="s">
        <v>1</v>
      </c>
      <c r="F318" s="241" t="s">
        <v>400</v>
      </c>
      <c r="G318" s="239"/>
      <c r="H318" s="242">
        <v>254.93000000000001</v>
      </c>
      <c r="I318" s="243"/>
      <c r="J318" s="239"/>
      <c r="K318" s="239"/>
      <c r="L318" s="244"/>
      <c r="M318" s="245"/>
      <c r="N318" s="246"/>
      <c r="O318" s="246"/>
      <c r="P318" s="246"/>
      <c r="Q318" s="246"/>
      <c r="R318" s="246"/>
      <c r="S318" s="246"/>
      <c r="T318" s="247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8" t="s">
        <v>150</v>
      </c>
      <c r="AU318" s="248" t="s">
        <v>86</v>
      </c>
      <c r="AV318" s="13" t="s">
        <v>86</v>
      </c>
      <c r="AW318" s="13" t="s">
        <v>32</v>
      </c>
      <c r="AX318" s="13" t="s">
        <v>84</v>
      </c>
      <c r="AY318" s="248" t="s">
        <v>136</v>
      </c>
    </row>
    <row r="319" s="12" customFormat="1" ht="25.92" customHeight="1">
      <c r="A319" s="12"/>
      <c r="B319" s="202"/>
      <c r="C319" s="203"/>
      <c r="D319" s="204" t="s">
        <v>75</v>
      </c>
      <c r="E319" s="205" t="s">
        <v>401</v>
      </c>
      <c r="F319" s="205" t="s">
        <v>402</v>
      </c>
      <c r="G319" s="203"/>
      <c r="H319" s="203"/>
      <c r="I319" s="206"/>
      <c r="J319" s="207">
        <f>BK319</f>
        <v>0</v>
      </c>
      <c r="K319" s="203"/>
      <c r="L319" s="208"/>
      <c r="M319" s="209"/>
      <c r="N319" s="210"/>
      <c r="O319" s="210"/>
      <c r="P319" s="211">
        <f>SUM(P320:P329)</f>
        <v>0</v>
      </c>
      <c r="Q319" s="210"/>
      <c r="R319" s="211">
        <f>SUM(R320:R329)</f>
        <v>0</v>
      </c>
      <c r="S319" s="210"/>
      <c r="T319" s="212">
        <f>SUM(T320:T329)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13" t="s">
        <v>144</v>
      </c>
      <c r="AT319" s="214" t="s">
        <v>75</v>
      </c>
      <c r="AU319" s="214" t="s">
        <v>76</v>
      </c>
      <c r="AY319" s="213" t="s">
        <v>136</v>
      </c>
      <c r="BK319" s="215">
        <f>SUM(BK320:BK329)</f>
        <v>0</v>
      </c>
    </row>
    <row r="320" s="2" customFormat="1" ht="16.5" customHeight="1">
      <c r="A320" s="38"/>
      <c r="B320" s="39"/>
      <c r="C320" s="218" t="s">
        <v>403</v>
      </c>
      <c r="D320" s="218" t="s">
        <v>139</v>
      </c>
      <c r="E320" s="219" t="s">
        <v>404</v>
      </c>
      <c r="F320" s="220" t="s">
        <v>405</v>
      </c>
      <c r="G320" s="221" t="s">
        <v>406</v>
      </c>
      <c r="H320" s="222">
        <v>26</v>
      </c>
      <c r="I320" s="223"/>
      <c r="J320" s="224">
        <f>ROUND(I320*H320,2)</f>
        <v>0</v>
      </c>
      <c r="K320" s="220" t="s">
        <v>1</v>
      </c>
      <c r="L320" s="44"/>
      <c r="M320" s="225" t="s">
        <v>1</v>
      </c>
      <c r="N320" s="226" t="s">
        <v>41</v>
      </c>
      <c r="O320" s="91"/>
      <c r="P320" s="227">
        <f>O320*H320</f>
        <v>0</v>
      </c>
      <c r="Q320" s="227">
        <v>0</v>
      </c>
      <c r="R320" s="227">
        <f>Q320*H320</f>
        <v>0</v>
      </c>
      <c r="S320" s="227">
        <v>0</v>
      </c>
      <c r="T320" s="228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29" t="s">
        <v>407</v>
      </c>
      <c r="AT320" s="229" t="s">
        <v>139</v>
      </c>
      <c r="AU320" s="229" t="s">
        <v>84</v>
      </c>
      <c r="AY320" s="17" t="s">
        <v>136</v>
      </c>
      <c r="BE320" s="230">
        <f>IF(N320="základní",J320,0)</f>
        <v>0</v>
      </c>
      <c r="BF320" s="230">
        <f>IF(N320="snížená",J320,0)</f>
        <v>0</v>
      </c>
      <c r="BG320" s="230">
        <f>IF(N320="zákl. přenesená",J320,0)</f>
        <v>0</v>
      </c>
      <c r="BH320" s="230">
        <f>IF(N320="sníž. přenesená",J320,0)</f>
        <v>0</v>
      </c>
      <c r="BI320" s="230">
        <f>IF(N320="nulová",J320,0)</f>
        <v>0</v>
      </c>
      <c r="BJ320" s="17" t="s">
        <v>84</v>
      </c>
      <c r="BK320" s="230">
        <f>ROUND(I320*H320,2)</f>
        <v>0</v>
      </c>
      <c r="BL320" s="17" t="s">
        <v>407</v>
      </c>
      <c r="BM320" s="229" t="s">
        <v>408</v>
      </c>
    </row>
    <row r="321" s="2" customFormat="1">
      <c r="A321" s="38"/>
      <c r="B321" s="39"/>
      <c r="C321" s="40"/>
      <c r="D321" s="231" t="s">
        <v>146</v>
      </c>
      <c r="E321" s="40"/>
      <c r="F321" s="232" t="s">
        <v>409</v>
      </c>
      <c r="G321" s="40"/>
      <c r="H321" s="40"/>
      <c r="I321" s="233"/>
      <c r="J321" s="40"/>
      <c r="K321" s="40"/>
      <c r="L321" s="44"/>
      <c r="M321" s="234"/>
      <c r="N321" s="235"/>
      <c r="O321" s="91"/>
      <c r="P321" s="91"/>
      <c r="Q321" s="91"/>
      <c r="R321" s="91"/>
      <c r="S321" s="91"/>
      <c r="T321" s="92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146</v>
      </c>
      <c r="AU321" s="17" t="s">
        <v>84</v>
      </c>
    </row>
    <row r="322" s="2" customFormat="1" ht="21.75" customHeight="1">
      <c r="A322" s="38"/>
      <c r="B322" s="39"/>
      <c r="C322" s="218" t="s">
        <v>410</v>
      </c>
      <c r="D322" s="218" t="s">
        <v>139</v>
      </c>
      <c r="E322" s="219" t="s">
        <v>411</v>
      </c>
      <c r="F322" s="220" t="s">
        <v>412</v>
      </c>
      <c r="G322" s="221" t="s">
        <v>406</v>
      </c>
      <c r="H322" s="222">
        <v>18</v>
      </c>
      <c r="I322" s="223"/>
      <c r="J322" s="224">
        <f>ROUND(I322*H322,2)</f>
        <v>0</v>
      </c>
      <c r="K322" s="220" t="s">
        <v>1</v>
      </c>
      <c r="L322" s="44"/>
      <c r="M322" s="225" t="s">
        <v>1</v>
      </c>
      <c r="N322" s="226" t="s">
        <v>41</v>
      </c>
      <c r="O322" s="91"/>
      <c r="P322" s="227">
        <f>O322*H322</f>
        <v>0</v>
      </c>
      <c r="Q322" s="227">
        <v>0</v>
      </c>
      <c r="R322" s="227">
        <f>Q322*H322</f>
        <v>0</v>
      </c>
      <c r="S322" s="227">
        <v>0</v>
      </c>
      <c r="T322" s="228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9" t="s">
        <v>407</v>
      </c>
      <c r="AT322" s="229" t="s">
        <v>139</v>
      </c>
      <c r="AU322" s="229" t="s">
        <v>84</v>
      </c>
      <c r="AY322" s="17" t="s">
        <v>136</v>
      </c>
      <c r="BE322" s="230">
        <f>IF(N322="základní",J322,0)</f>
        <v>0</v>
      </c>
      <c r="BF322" s="230">
        <f>IF(N322="snížená",J322,0)</f>
        <v>0</v>
      </c>
      <c r="BG322" s="230">
        <f>IF(N322="zákl. přenesená",J322,0)</f>
        <v>0</v>
      </c>
      <c r="BH322" s="230">
        <f>IF(N322="sníž. přenesená",J322,0)</f>
        <v>0</v>
      </c>
      <c r="BI322" s="230">
        <f>IF(N322="nulová",J322,0)</f>
        <v>0</v>
      </c>
      <c r="BJ322" s="17" t="s">
        <v>84</v>
      </c>
      <c r="BK322" s="230">
        <f>ROUND(I322*H322,2)</f>
        <v>0</v>
      </c>
      <c r="BL322" s="17" t="s">
        <v>407</v>
      </c>
      <c r="BM322" s="229" t="s">
        <v>413</v>
      </c>
    </row>
    <row r="323" s="2" customFormat="1">
      <c r="A323" s="38"/>
      <c r="B323" s="39"/>
      <c r="C323" s="40"/>
      <c r="D323" s="231" t="s">
        <v>146</v>
      </c>
      <c r="E323" s="40"/>
      <c r="F323" s="232" t="s">
        <v>409</v>
      </c>
      <c r="G323" s="40"/>
      <c r="H323" s="40"/>
      <c r="I323" s="233"/>
      <c r="J323" s="40"/>
      <c r="K323" s="40"/>
      <c r="L323" s="44"/>
      <c r="M323" s="234"/>
      <c r="N323" s="235"/>
      <c r="O323" s="91"/>
      <c r="P323" s="91"/>
      <c r="Q323" s="91"/>
      <c r="R323" s="91"/>
      <c r="S323" s="91"/>
      <c r="T323" s="92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146</v>
      </c>
      <c r="AU323" s="17" t="s">
        <v>84</v>
      </c>
    </row>
    <row r="324" s="2" customFormat="1" ht="24.15" customHeight="1">
      <c r="A324" s="38"/>
      <c r="B324" s="39"/>
      <c r="C324" s="218" t="s">
        <v>414</v>
      </c>
      <c r="D324" s="218" t="s">
        <v>139</v>
      </c>
      <c r="E324" s="219" t="s">
        <v>415</v>
      </c>
      <c r="F324" s="220" t="s">
        <v>416</v>
      </c>
      <c r="G324" s="221" t="s">
        <v>406</v>
      </c>
      <c r="H324" s="222">
        <v>39</v>
      </c>
      <c r="I324" s="223"/>
      <c r="J324" s="224">
        <f>ROUND(I324*H324,2)</f>
        <v>0</v>
      </c>
      <c r="K324" s="220" t="s">
        <v>1</v>
      </c>
      <c r="L324" s="44"/>
      <c r="M324" s="225" t="s">
        <v>1</v>
      </c>
      <c r="N324" s="226" t="s">
        <v>41</v>
      </c>
      <c r="O324" s="91"/>
      <c r="P324" s="227">
        <f>O324*H324</f>
        <v>0</v>
      </c>
      <c r="Q324" s="227">
        <v>0</v>
      </c>
      <c r="R324" s="227">
        <f>Q324*H324</f>
        <v>0</v>
      </c>
      <c r="S324" s="227">
        <v>0</v>
      </c>
      <c r="T324" s="228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9" t="s">
        <v>407</v>
      </c>
      <c r="AT324" s="229" t="s">
        <v>139</v>
      </c>
      <c r="AU324" s="229" t="s">
        <v>84</v>
      </c>
      <c r="AY324" s="17" t="s">
        <v>136</v>
      </c>
      <c r="BE324" s="230">
        <f>IF(N324="základní",J324,0)</f>
        <v>0</v>
      </c>
      <c r="BF324" s="230">
        <f>IF(N324="snížená",J324,0)</f>
        <v>0</v>
      </c>
      <c r="BG324" s="230">
        <f>IF(N324="zákl. přenesená",J324,0)</f>
        <v>0</v>
      </c>
      <c r="BH324" s="230">
        <f>IF(N324="sníž. přenesená",J324,0)</f>
        <v>0</v>
      </c>
      <c r="BI324" s="230">
        <f>IF(N324="nulová",J324,0)</f>
        <v>0</v>
      </c>
      <c r="BJ324" s="17" t="s">
        <v>84</v>
      </c>
      <c r="BK324" s="230">
        <f>ROUND(I324*H324,2)</f>
        <v>0</v>
      </c>
      <c r="BL324" s="17" t="s">
        <v>407</v>
      </c>
      <c r="BM324" s="229" t="s">
        <v>417</v>
      </c>
    </row>
    <row r="325" s="2" customFormat="1">
      <c r="A325" s="38"/>
      <c r="B325" s="39"/>
      <c r="C325" s="40"/>
      <c r="D325" s="231" t="s">
        <v>146</v>
      </c>
      <c r="E325" s="40"/>
      <c r="F325" s="232" t="s">
        <v>418</v>
      </c>
      <c r="G325" s="40"/>
      <c r="H325" s="40"/>
      <c r="I325" s="233"/>
      <c r="J325" s="40"/>
      <c r="K325" s="40"/>
      <c r="L325" s="44"/>
      <c r="M325" s="234"/>
      <c r="N325" s="235"/>
      <c r="O325" s="91"/>
      <c r="P325" s="91"/>
      <c r="Q325" s="91"/>
      <c r="R325" s="91"/>
      <c r="S325" s="91"/>
      <c r="T325" s="92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146</v>
      </c>
      <c r="AU325" s="17" t="s">
        <v>84</v>
      </c>
    </row>
    <row r="326" s="2" customFormat="1" ht="16.5" customHeight="1">
      <c r="A326" s="38"/>
      <c r="B326" s="39"/>
      <c r="C326" s="218" t="s">
        <v>419</v>
      </c>
      <c r="D326" s="218" t="s">
        <v>139</v>
      </c>
      <c r="E326" s="219" t="s">
        <v>420</v>
      </c>
      <c r="F326" s="220" t="s">
        <v>421</v>
      </c>
      <c r="G326" s="221" t="s">
        <v>406</v>
      </c>
      <c r="H326" s="222">
        <v>81</v>
      </c>
      <c r="I326" s="223"/>
      <c r="J326" s="224">
        <f>ROUND(I326*H326,2)</f>
        <v>0</v>
      </c>
      <c r="K326" s="220" t="s">
        <v>1</v>
      </c>
      <c r="L326" s="44"/>
      <c r="M326" s="225" t="s">
        <v>1</v>
      </c>
      <c r="N326" s="226" t="s">
        <v>41</v>
      </c>
      <c r="O326" s="91"/>
      <c r="P326" s="227">
        <f>O326*H326</f>
        <v>0</v>
      </c>
      <c r="Q326" s="227">
        <v>0</v>
      </c>
      <c r="R326" s="227">
        <f>Q326*H326</f>
        <v>0</v>
      </c>
      <c r="S326" s="227">
        <v>0</v>
      </c>
      <c r="T326" s="228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9" t="s">
        <v>407</v>
      </c>
      <c r="AT326" s="229" t="s">
        <v>139</v>
      </c>
      <c r="AU326" s="229" t="s">
        <v>84</v>
      </c>
      <c r="AY326" s="17" t="s">
        <v>136</v>
      </c>
      <c r="BE326" s="230">
        <f>IF(N326="základní",J326,0)</f>
        <v>0</v>
      </c>
      <c r="BF326" s="230">
        <f>IF(N326="snížená",J326,0)</f>
        <v>0</v>
      </c>
      <c r="BG326" s="230">
        <f>IF(N326="zákl. přenesená",J326,0)</f>
        <v>0</v>
      </c>
      <c r="BH326" s="230">
        <f>IF(N326="sníž. přenesená",J326,0)</f>
        <v>0</v>
      </c>
      <c r="BI326" s="230">
        <f>IF(N326="nulová",J326,0)</f>
        <v>0</v>
      </c>
      <c r="BJ326" s="17" t="s">
        <v>84</v>
      </c>
      <c r="BK326" s="230">
        <f>ROUND(I326*H326,2)</f>
        <v>0</v>
      </c>
      <c r="BL326" s="17" t="s">
        <v>407</v>
      </c>
      <c r="BM326" s="229" t="s">
        <v>422</v>
      </c>
    </row>
    <row r="327" s="2" customFormat="1">
      <c r="A327" s="38"/>
      <c r="B327" s="39"/>
      <c r="C327" s="40"/>
      <c r="D327" s="231" t="s">
        <v>146</v>
      </c>
      <c r="E327" s="40"/>
      <c r="F327" s="232" t="s">
        <v>423</v>
      </c>
      <c r="G327" s="40"/>
      <c r="H327" s="40"/>
      <c r="I327" s="233"/>
      <c r="J327" s="40"/>
      <c r="K327" s="40"/>
      <c r="L327" s="44"/>
      <c r="M327" s="234"/>
      <c r="N327" s="235"/>
      <c r="O327" s="91"/>
      <c r="P327" s="91"/>
      <c r="Q327" s="91"/>
      <c r="R327" s="91"/>
      <c r="S327" s="91"/>
      <c r="T327" s="92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146</v>
      </c>
      <c r="AU327" s="17" t="s">
        <v>84</v>
      </c>
    </row>
    <row r="328" s="2" customFormat="1" ht="24.15" customHeight="1">
      <c r="A328" s="38"/>
      <c r="B328" s="39"/>
      <c r="C328" s="218" t="s">
        <v>424</v>
      </c>
      <c r="D328" s="218" t="s">
        <v>139</v>
      </c>
      <c r="E328" s="219" t="s">
        <v>425</v>
      </c>
      <c r="F328" s="220" t="s">
        <v>426</v>
      </c>
      <c r="G328" s="221" t="s">
        <v>406</v>
      </c>
      <c r="H328" s="222">
        <v>13</v>
      </c>
      <c r="I328" s="223"/>
      <c r="J328" s="224">
        <f>ROUND(I328*H328,2)</f>
        <v>0</v>
      </c>
      <c r="K328" s="220" t="s">
        <v>1</v>
      </c>
      <c r="L328" s="44"/>
      <c r="M328" s="225" t="s">
        <v>1</v>
      </c>
      <c r="N328" s="226" t="s">
        <v>41</v>
      </c>
      <c r="O328" s="91"/>
      <c r="P328" s="227">
        <f>O328*H328</f>
        <v>0</v>
      </c>
      <c r="Q328" s="227">
        <v>0</v>
      </c>
      <c r="R328" s="227">
        <f>Q328*H328</f>
        <v>0</v>
      </c>
      <c r="S328" s="227">
        <v>0</v>
      </c>
      <c r="T328" s="228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9" t="s">
        <v>407</v>
      </c>
      <c r="AT328" s="229" t="s">
        <v>139</v>
      </c>
      <c r="AU328" s="229" t="s">
        <v>84</v>
      </c>
      <c r="AY328" s="17" t="s">
        <v>136</v>
      </c>
      <c r="BE328" s="230">
        <f>IF(N328="základní",J328,0)</f>
        <v>0</v>
      </c>
      <c r="BF328" s="230">
        <f>IF(N328="snížená",J328,0)</f>
        <v>0</v>
      </c>
      <c r="BG328" s="230">
        <f>IF(N328="zákl. přenesená",J328,0)</f>
        <v>0</v>
      </c>
      <c r="BH328" s="230">
        <f>IF(N328="sníž. přenesená",J328,0)</f>
        <v>0</v>
      </c>
      <c r="BI328" s="230">
        <f>IF(N328="nulová",J328,0)</f>
        <v>0</v>
      </c>
      <c r="BJ328" s="17" t="s">
        <v>84</v>
      </c>
      <c r="BK328" s="230">
        <f>ROUND(I328*H328,2)</f>
        <v>0</v>
      </c>
      <c r="BL328" s="17" t="s">
        <v>407</v>
      </c>
      <c r="BM328" s="229" t="s">
        <v>427</v>
      </c>
    </row>
    <row r="329" s="2" customFormat="1">
      <c r="A329" s="38"/>
      <c r="B329" s="39"/>
      <c r="C329" s="40"/>
      <c r="D329" s="231" t="s">
        <v>146</v>
      </c>
      <c r="E329" s="40"/>
      <c r="F329" s="232" t="s">
        <v>428</v>
      </c>
      <c r="G329" s="40"/>
      <c r="H329" s="40"/>
      <c r="I329" s="233"/>
      <c r="J329" s="40"/>
      <c r="K329" s="40"/>
      <c r="L329" s="44"/>
      <c r="M329" s="270"/>
      <c r="N329" s="271"/>
      <c r="O329" s="272"/>
      <c r="P329" s="272"/>
      <c r="Q329" s="272"/>
      <c r="R329" s="272"/>
      <c r="S329" s="272"/>
      <c r="T329" s="273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146</v>
      </c>
      <c r="AU329" s="17" t="s">
        <v>84</v>
      </c>
    </row>
    <row r="330" s="2" customFormat="1" ht="6.96" customHeight="1">
      <c r="A330" s="38"/>
      <c r="B330" s="66"/>
      <c r="C330" s="67"/>
      <c r="D330" s="67"/>
      <c r="E330" s="67"/>
      <c r="F330" s="67"/>
      <c r="G330" s="67"/>
      <c r="H330" s="67"/>
      <c r="I330" s="67"/>
      <c r="J330" s="67"/>
      <c r="K330" s="67"/>
      <c r="L330" s="44"/>
      <c r="M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</row>
  </sheetData>
  <sheetProtection sheet="1" autoFilter="0" formatColumns="0" formatRows="0" objects="1" scenarios="1" spinCount="100000" saltValue="ioLOXmU++XAsxAvrY/Flujic4SDxI2aGpwG/wJukg/sDNzFeq8OCFmnUjwTNPEeWH2aHMFdfMVvX1CJStnd58A==" hashValue="+MdNX7hNoU1lTk7vtK8NhEl/Z4h0582vk0wJN4nvKeC1Xyp3FfK2qy9I3gA4gxxdULz+tN12R4UjJPsi5Fb/pA==" algorithmName="SHA-512" password="CC63"/>
  <autoFilter ref="C126:K329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hyperlinks>
    <hyperlink ref="F132" r:id="rId1" display="https://podminky.urs.cz/item/CS_URS_2025_01/949101111"/>
    <hyperlink ref="F136" r:id="rId2" display="https://podminky.urs.cz/item/CS_URS_2025_01/962031136"/>
    <hyperlink ref="F150" r:id="rId3" display="https://podminky.urs.cz/item/CS_URS_2025_01/962032431"/>
    <hyperlink ref="F158" r:id="rId4" display="https://podminky.urs.cz/item/CS_URS_2025_01/968062357"/>
    <hyperlink ref="F165" r:id="rId5" display="https://podminky.urs.cz/item/CS_URS_2025_01/968072455"/>
    <hyperlink ref="F173" r:id="rId6" display="https://podminky.urs.cz/item/CS_URS_2025_01/978013191"/>
    <hyperlink ref="F197" r:id="rId7" display="https://podminky.urs.cz/item/CS_URS_2025_01/997013151"/>
    <hyperlink ref="F200" r:id="rId8" display="https://podminky.urs.cz/item/CS_URS_2025_01/997013501"/>
    <hyperlink ref="F203" r:id="rId9" display="https://podminky.urs.cz/item/CS_URS_2025_01/997013509"/>
    <hyperlink ref="F207" r:id="rId10" display="https://podminky.urs.cz/item/CS_URS_2025_01/997013603"/>
    <hyperlink ref="F210" r:id="rId11" display="https://podminky.urs.cz/item/CS_URS_2025_01/997013631"/>
    <hyperlink ref="F213" r:id="rId12" display="https://podminky.urs.cz/item/CS_URS_2025_01/997013811"/>
    <hyperlink ref="F218" r:id="rId13" display="https://podminky.urs.cz/item/CS_URS_2025_01/725110814"/>
    <hyperlink ref="F222" r:id="rId14" display="https://podminky.urs.cz/item/CS_URS_2025_01/725210821"/>
    <hyperlink ref="F229" r:id="rId15" display="https://podminky.urs.cz/item/CS_URS_2025_01/725240811"/>
    <hyperlink ref="F233" r:id="rId16" display="https://podminky.urs.cz/item/CS_URS_2025_01/725240812"/>
    <hyperlink ref="F237" r:id="rId17" display="https://podminky.urs.cz/item/CS_URS_2025_01/725310823"/>
    <hyperlink ref="F246" r:id="rId18" display="https://podminky.urs.cz/item/CS_URS_2025_01/725820801"/>
    <hyperlink ref="F253" r:id="rId19" display="https://podminky.urs.cz/item/CS_URS_2025_01/725820802"/>
    <hyperlink ref="F263" r:id="rId20" display="https://podminky.urs.cz/item/CS_URS_2025_01/766441821"/>
    <hyperlink ref="F266" r:id="rId21" display="https://podminky.urs.cz/item/CS_URS_2025_01/766622862"/>
    <hyperlink ref="F269" r:id="rId22" display="https://podminky.urs.cz/item/CS_URS_2025_01/766691811"/>
    <hyperlink ref="F273" r:id="rId23" display="https://podminky.urs.cz/item/CS_URS_2025_01/766812820"/>
    <hyperlink ref="F276" r:id="rId24" display="https://podminky.urs.cz/item/CS_URS_2025_01/766812840"/>
    <hyperlink ref="F280" r:id="rId25" display="https://podminky.urs.cz/item/CS_URS_2025_01/771573810"/>
    <hyperlink ref="F286" r:id="rId26" display="https://podminky.urs.cz/item/CS_URS_2025_01/776201812"/>
    <hyperlink ref="F291" r:id="rId27" display="https://podminky.urs.cz/item/CS_URS_2025_01/776410811"/>
    <hyperlink ref="F296" r:id="rId28" display="https://podminky.urs.cz/item/CS_URS_2025_01/781473810"/>
    <hyperlink ref="F316" r:id="rId29" display="https://podminky.urs.cz/item/CS_URS_2025_01/78412100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ADAPTACE LŮŽKOVÉ STANICE F - SÁLY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429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ROUND(J133,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ROUND((SUM(BE133:BE529)),  2)</f>
        <v>0</v>
      </c>
      <c r="G33" s="38"/>
      <c r="H33" s="38"/>
      <c r="I33" s="155">
        <v>0.20999999999999999</v>
      </c>
      <c r="J33" s="154">
        <f>ROUND(((SUM(BE133:BE529))*I33),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ROUND((SUM(BF133:BF529)),  2)</f>
        <v>0</v>
      </c>
      <c r="G34" s="38"/>
      <c r="H34" s="38"/>
      <c r="I34" s="155">
        <v>0.12</v>
      </c>
      <c r="J34" s="154">
        <f>ROUND(((SUM(BF133:BF529))*I34),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ROUND((SUM(BG133:BG529)),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ROUND((SUM(BH133:BH529)),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ROUND((SUM(BI133:BI529)),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ADAPTACE LŮŽKOVÉ STANICE F - SÁLY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02 - Stavební práce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Teplice</v>
      </c>
      <c r="G89" s="40"/>
      <c r="H89" s="40"/>
      <c r="I89" s="32" t="s">
        <v>22</v>
      </c>
      <c r="J89" s="79" t="str">
        <f>IF(J12="","",J12)</f>
        <v>3. 4. 2025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Krajská zdravotní, a.s.</v>
      </c>
      <c r="G91" s="40"/>
      <c r="H91" s="40"/>
      <c r="I91" s="32" t="s">
        <v>30</v>
      </c>
      <c r="J91" s="36" t="str">
        <f>E21</f>
        <v>Ing. Ondřej Hampejs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Hampejs projekty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106</v>
      </c>
      <c r="D94" s="176"/>
      <c r="E94" s="176"/>
      <c r="F94" s="176"/>
      <c r="G94" s="176"/>
      <c r="H94" s="176"/>
      <c r="I94" s="176"/>
      <c r="J94" s="177" t="s">
        <v>107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108</v>
      </c>
      <c r="D96" s="40"/>
      <c r="E96" s="40"/>
      <c r="F96" s="40"/>
      <c r="G96" s="40"/>
      <c r="H96" s="40"/>
      <c r="I96" s="40"/>
      <c r="J96" s="110">
        <f>J133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109</v>
      </c>
    </row>
    <row r="97" s="9" customFormat="1" ht="24.96" customHeight="1">
      <c r="A97" s="9"/>
      <c r="B97" s="179"/>
      <c r="C97" s="180"/>
      <c r="D97" s="181" t="s">
        <v>110</v>
      </c>
      <c r="E97" s="182"/>
      <c r="F97" s="182"/>
      <c r="G97" s="182"/>
      <c r="H97" s="182"/>
      <c r="I97" s="182"/>
      <c r="J97" s="183">
        <f>J134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430</v>
      </c>
      <c r="E98" s="188"/>
      <c r="F98" s="188"/>
      <c r="G98" s="188"/>
      <c r="H98" s="188"/>
      <c r="I98" s="188"/>
      <c r="J98" s="189">
        <f>J135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431</v>
      </c>
      <c r="E99" s="188"/>
      <c r="F99" s="188"/>
      <c r="G99" s="188"/>
      <c r="H99" s="188"/>
      <c r="I99" s="188"/>
      <c r="J99" s="189">
        <f>J178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432</v>
      </c>
      <c r="E100" s="188"/>
      <c r="F100" s="188"/>
      <c r="G100" s="188"/>
      <c r="H100" s="188"/>
      <c r="I100" s="188"/>
      <c r="J100" s="189">
        <f>J187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111</v>
      </c>
      <c r="E101" s="188"/>
      <c r="F101" s="188"/>
      <c r="G101" s="188"/>
      <c r="H101" s="188"/>
      <c r="I101" s="188"/>
      <c r="J101" s="189">
        <f>J227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433</v>
      </c>
      <c r="E102" s="188"/>
      <c r="F102" s="188"/>
      <c r="G102" s="188"/>
      <c r="H102" s="188"/>
      <c r="I102" s="188"/>
      <c r="J102" s="189">
        <f>J233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9"/>
      <c r="C103" s="180"/>
      <c r="D103" s="181" t="s">
        <v>113</v>
      </c>
      <c r="E103" s="182"/>
      <c r="F103" s="182"/>
      <c r="G103" s="182"/>
      <c r="H103" s="182"/>
      <c r="I103" s="182"/>
      <c r="J103" s="183">
        <f>J237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5"/>
      <c r="C104" s="186"/>
      <c r="D104" s="187" t="s">
        <v>434</v>
      </c>
      <c r="E104" s="188"/>
      <c r="F104" s="188"/>
      <c r="G104" s="188"/>
      <c r="H104" s="188"/>
      <c r="I104" s="188"/>
      <c r="J104" s="189">
        <f>J238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435</v>
      </c>
      <c r="E105" s="188"/>
      <c r="F105" s="188"/>
      <c r="G105" s="188"/>
      <c r="H105" s="188"/>
      <c r="I105" s="188"/>
      <c r="J105" s="189">
        <f>J258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436</v>
      </c>
      <c r="E106" s="188"/>
      <c r="F106" s="188"/>
      <c r="G106" s="188"/>
      <c r="H106" s="188"/>
      <c r="I106" s="188"/>
      <c r="J106" s="189">
        <f>J262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115</v>
      </c>
      <c r="E107" s="188"/>
      <c r="F107" s="188"/>
      <c r="G107" s="188"/>
      <c r="H107" s="188"/>
      <c r="I107" s="188"/>
      <c r="J107" s="189">
        <f>J271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437</v>
      </c>
      <c r="E108" s="188"/>
      <c r="F108" s="188"/>
      <c r="G108" s="188"/>
      <c r="H108" s="188"/>
      <c r="I108" s="188"/>
      <c r="J108" s="189">
        <f>J364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116</v>
      </c>
      <c r="E109" s="188"/>
      <c r="F109" s="188"/>
      <c r="G109" s="188"/>
      <c r="H109" s="188"/>
      <c r="I109" s="188"/>
      <c r="J109" s="189">
        <f>J372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117</v>
      </c>
      <c r="E110" s="188"/>
      <c r="F110" s="188"/>
      <c r="G110" s="188"/>
      <c r="H110" s="188"/>
      <c r="I110" s="188"/>
      <c r="J110" s="189">
        <f>J407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118</v>
      </c>
      <c r="E111" s="188"/>
      <c r="F111" s="188"/>
      <c r="G111" s="188"/>
      <c r="H111" s="188"/>
      <c r="I111" s="188"/>
      <c r="J111" s="189">
        <f>J443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438</v>
      </c>
      <c r="E112" s="188"/>
      <c r="F112" s="188"/>
      <c r="G112" s="188"/>
      <c r="H112" s="188"/>
      <c r="I112" s="188"/>
      <c r="J112" s="189">
        <f>J480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119</v>
      </c>
      <c r="E113" s="188"/>
      <c r="F113" s="188"/>
      <c r="G113" s="188"/>
      <c r="H113" s="188"/>
      <c r="I113" s="188"/>
      <c r="J113" s="189">
        <f>J502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6"/>
      <c r="C115" s="67"/>
      <c r="D115" s="67"/>
      <c r="E115" s="67"/>
      <c r="F115" s="67"/>
      <c r="G115" s="67"/>
      <c r="H115" s="67"/>
      <c r="I115" s="67"/>
      <c r="J115" s="67"/>
      <c r="K115" s="67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8"/>
      <c r="C119" s="69"/>
      <c r="D119" s="69"/>
      <c r="E119" s="69"/>
      <c r="F119" s="69"/>
      <c r="G119" s="69"/>
      <c r="H119" s="69"/>
      <c r="I119" s="69"/>
      <c r="J119" s="69"/>
      <c r="K119" s="69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23" t="s">
        <v>121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16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40"/>
      <c r="D123" s="40"/>
      <c r="E123" s="174" t="str">
        <f>E7</f>
        <v>ADAPTACE LŮŽKOVÉ STANICE F - SÁLY</v>
      </c>
      <c r="F123" s="32"/>
      <c r="G123" s="32"/>
      <c r="H123" s="32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103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40"/>
      <c r="D125" s="40"/>
      <c r="E125" s="76" t="str">
        <f>E9</f>
        <v>02 - Stavební práce</v>
      </c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20</v>
      </c>
      <c r="D127" s="40"/>
      <c r="E127" s="40"/>
      <c r="F127" s="27" t="str">
        <f>F12</f>
        <v>Teplice</v>
      </c>
      <c r="G127" s="40"/>
      <c r="H127" s="40"/>
      <c r="I127" s="32" t="s">
        <v>22</v>
      </c>
      <c r="J127" s="79" t="str">
        <f>IF(J12="","",J12)</f>
        <v>3. 4. 2025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24</v>
      </c>
      <c r="D129" s="40"/>
      <c r="E129" s="40"/>
      <c r="F129" s="27" t="str">
        <f>E15</f>
        <v>Krajská zdravotní, a.s.</v>
      </c>
      <c r="G129" s="40"/>
      <c r="H129" s="40"/>
      <c r="I129" s="32" t="s">
        <v>30</v>
      </c>
      <c r="J129" s="36" t="str">
        <f>E21</f>
        <v>Ing. Ondřej Hampejs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25.65" customHeight="1">
      <c r="A130" s="38"/>
      <c r="B130" s="39"/>
      <c r="C130" s="32" t="s">
        <v>28</v>
      </c>
      <c r="D130" s="40"/>
      <c r="E130" s="40"/>
      <c r="F130" s="27" t="str">
        <f>IF(E18="","",E18)</f>
        <v>Vyplň údaj</v>
      </c>
      <c r="G130" s="40"/>
      <c r="H130" s="40"/>
      <c r="I130" s="32" t="s">
        <v>33</v>
      </c>
      <c r="J130" s="36" t="str">
        <f>E24</f>
        <v>Hampejs projekty s.r.o.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0.32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11" customFormat="1" ht="29.28" customHeight="1">
      <c r="A132" s="191"/>
      <c r="B132" s="192"/>
      <c r="C132" s="193" t="s">
        <v>122</v>
      </c>
      <c r="D132" s="194" t="s">
        <v>61</v>
      </c>
      <c r="E132" s="194" t="s">
        <v>57</v>
      </c>
      <c r="F132" s="194" t="s">
        <v>58</v>
      </c>
      <c r="G132" s="194" t="s">
        <v>123</v>
      </c>
      <c r="H132" s="194" t="s">
        <v>124</v>
      </c>
      <c r="I132" s="194" t="s">
        <v>125</v>
      </c>
      <c r="J132" s="194" t="s">
        <v>107</v>
      </c>
      <c r="K132" s="195" t="s">
        <v>126</v>
      </c>
      <c r="L132" s="196"/>
      <c r="M132" s="100" t="s">
        <v>1</v>
      </c>
      <c r="N132" s="101" t="s">
        <v>40</v>
      </c>
      <c r="O132" s="101" t="s">
        <v>127</v>
      </c>
      <c r="P132" s="101" t="s">
        <v>128</v>
      </c>
      <c r="Q132" s="101" t="s">
        <v>129</v>
      </c>
      <c r="R132" s="101" t="s">
        <v>130</v>
      </c>
      <c r="S132" s="101" t="s">
        <v>131</v>
      </c>
      <c r="T132" s="102" t="s">
        <v>132</v>
      </c>
      <c r="U132" s="191"/>
      <c r="V132" s="191"/>
      <c r="W132" s="191"/>
      <c r="X132" s="191"/>
      <c r="Y132" s="191"/>
      <c r="Z132" s="191"/>
      <c r="AA132" s="191"/>
      <c r="AB132" s="191"/>
      <c r="AC132" s="191"/>
      <c r="AD132" s="191"/>
      <c r="AE132" s="191"/>
    </row>
    <row r="133" s="2" customFormat="1" ht="22.8" customHeight="1">
      <c r="A133" s="38"/>
      <c r="B133" s="39"/>
      <c r="C133" s="107" t="s">
        <v>133</v>
      </c>
      <c r="D133" s="40"/>
      <c r="E133" s="40"/>
      <c r="F133" s="40"/>
      <c r="G133" s="40"/>
      <c r="H133" s="40"/>
      <c r="I133" s="40"/>
      <c r="J133" s="197">
        <f>BK133</f>
        <v>0</v>
      </c>
      <c r="K133" s="40"/>
      <c r="L133" s="44"/>
      <c r="M133" s="103"/>
      <c r="N133" s="198"/>
      <c r="O133" s="104"/>
      <c r="P133" s="199">
        <f>P134+P237</f>
        <v>0</v>
      </c>
      <c r="Q133" s="104"/>
      <c r="R133" s="199">
        <f>R134+R237</f>
        <v>22.994918310000003</v>
      </c>
      <c r="S133" s="104"/>
      <c r="T133" s="200">
        <f>T134+T237</f>
        <v>3.0000000000000004E-05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75</v>
      </c>
      <c r="AU133" s="17" t="s">
        <v>109</v>
      </c>
      <c r="BK133" s="201">
        <f>BK134+BK237</f>
        <v>0</v>
      </c>
    </row>
    <row r="134" s="12" customFormat="1" ht="25.92" customHeight="1">
      <c r="A134" s="12"/>
      <c r="B134" s="202"/>
      <c r="C134" s="203"/>
      <c r="D134" s="204" t="s">
        <v>75</v>
      </c>
      <c r="E134" s="205" t="s">
        <v>134</v>
      </c>
      <c r="F134" s="205" t="s">
        <v>135</v>
      </c>
      <c r="G134" s="203"/>
      <c r="H134" s="203"/>
      <c r="I134" s="206"/>
      <c r="J134" s="207">
        <f>BK134</f>
        <v>0</v>
      </c>
      <c r="K134" s="203"/>
      <c r="L134" s="208"/>
      <c r="M134" s="209"/>
      <c r="N134" s="210"/>
      <c r="O134" s="210"/>
      <c r="P134" s="211">
        <f>P135+P178+P187+P227+P233</f>
        <v>0</v>
      </c>
      <c r="Q134" s="210"/>
      <c r="R134" s="211">
        <f>R135+R178+R187+R227+R233</f>
        <v>16.802904060000003</v>
      </c>
      <c r="S134" s="210"/>
      <c r="T134" s="212">
        <f>T135+T178+T187+T227+T233</f>
        <v>3.0000000000000004E-05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84</v>
      </c>
      <c r="AT134" s="214" t="s">
        <v>75</v>
      </c>
      <c r="AU134" s="214" t="s">
        <v>76</v>
      </c>
      <c r="AY134" s="213" t="s">
        <v>136</v>
      </c>
      <c r="BK134" s="215">
        <f>BK135+BK178+BK187+BK227+BK233</f>
        <v>0</v>
      </c>
    </row>
    <row r="135" s="12" customFormat="1" ht="22.8" customHeight="1">
      <c r="A135" s="12"/>
      <c r="B135" s="202"/>
      <c r="C135" s="203"/>
      <c r="D135" s="204" t="s">
        <v>75</v>
      </c>
      <c r="E135" s="216" t="s">
        <v>168</v>
      </c>
      <c r="F135" s="216" t="s">
        <v>439</v>
      </c>
      <c r="G135" s="203"/>
      <c r="H135" s="203"/>
      <c r="I135" s="206"/>
      <c r="J135" s="217">
        <f>BK135</f>
        <v>0</v>
      </c>
      <c r="K135" s="203"/>
      <c r="L135" s="208"/>
      <c r="M135" s="209"/>
      <c r="N135" s="210"/>
      <c r="O135" s="210"/>
      <c r="P135" s="211">
        <f>SUM(P136:P177)</f>
        <v>0</v>
      </c>
      <c r="Q135" s="210"/>
      <c r="R135" s="211">
        <f>SUM(R136:R177)</f>
        <v>1.98879626</v>
      </c>
      <c r="S135" s="210"/>
      <c r="T135" s="212">
        <f>SUM(T136:T177)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3" t="s">
        <v>84</v>
      </c>
      <c r="AT135" s="214" t="s">
        <v>75</v>
      </c>
      <c r="AU135" s="214" t="s">
        <v>84</v>
      </c>
      <c r="AY135" s="213" t="s">
        <v>136</v>
      </c>
      <c r="BK135" s="215">
        <f>SUM(BK136:BK177)</f>
        <v>0</v>
      </c>
    </row>
    <row r="136" s="2" customFormat="1" ht="24.15" customHeight="1">
      <c r="A136" s="38"/>
      <c r="B136" s="39"/>
      <c r="C136" s="218" t="s">
        <v>84</v>
      </c>
      <c r="D136" s="218" t="s">
        <v>139</v>
      </c>
      <c r="E136" s="219" t="s">
        <v>440</v>
      </c>
      <c r="F136" s="220" t="s">
        <v>441</v>
      </c>
      <c r="G136" s="221" t="s">
        <v>334</v>
      </c>
      <c r="H136" s="222">
        <v>7.2000000000000002</v>
      </c>
      <c r="I136" s="223"/>
      <c r="J136" s="224">
        <f>ROUND(I136*H136,2)</f>
        <v>0</v>
      </c>
      <c r="K136" s="220" t="s">
        <v>1</v>
      </c>
      <c r="L136" s="44"/>
      <c r="M136" s="225" t="s">
        <v>1</v>
      </c>
      <c r="N136" s="226" t="s">
        <v>41</v>
      </c>
      <c r="O136" s="91"/>
      <c r="P136" s="227">
        <f>O136*H136</f>
        <v>0</v>
      </c>
      <c r="Q136" s="227">
        <v>0.0049800000000000001</v>
      </c>
      <c r="R136" s="227">
        <f>Q136*H136</f>
        <v>0.035855999999999999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144</v>
      </c>
      <c r="AT136" s="229" t="s">
        <v>139</v>
      </c>
      <c r="AU136" s="229" t="s">
        <v>86</v>
      </c>
      <c r="AY136" s="17" t="s">
        <v>136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144</v>
      </c>
      <c r="BM136" s="229" t="s">
        <v>442</v>
      </c>
    </row>
    <row r="137" s="2" customFormat="1">
      <c r="A137" s="38"/>
      <c r="B137" s="39"/>
      <c r="C137" s="40"/>
      <c r="D137" s="231" t="s">
        <v>146</v>
      </c>
      <c r="E137" s="40"/>
      <c r="F137" s="232" t="s">
        <v>443</v>
      </c>
      <c r="G137" s="40"/>
      <c r="H137" s="40"/>
      <c r="I137" s="233"/>
      <c r="J137" s="40"/>
      <c r="K137" s="40"/>
      <c r="L137" s="44"/>
      <c r="M137" s="234"/>
      <c r="N137" s="23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146</v>
      </c>
      <c r="AU137" s="17" t="s">
        <v>86</v>
      </c>
    </row>
    <row r="138" s="14" customFormat="1">
      <c r="A138" s="14"/>
      <c r="B138" s="249"/>
      <c r="C138" s="250"/>
      <c r="D138" s="231" t="s">
        <v>150</v>
      </c>
      <c r="E138" s="251" t="s">
        <v>1</v>
      </c>
      <c r="F138" s="252" t="s">
        <v>444</v>
      </c>
      <c r="G138" s="250"/>
      <c r="H138" s="251" t="s">
        <v>1</v>
      </c>
      <c r="I138" s="253"/>
      <c r="J138" s="250"/>
      <c r="K138" s="250"/>
      <c r="L138" s="254"/>
      <c r="M138" s="255"/>
      <c r="N138" s="256"/>
      <c r="O138" s="256"/>
      <c r="P138" s="256"/>
      <c r="Q138" s="256"/>
      <c r="R138" s="256"/>
      <c r="S138" s="256"/>
      <c r="T138" s="25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8" t="s">
        <v>150</v>
      </c>
      <c r="AU138" s="258" t="s">
        <v>86</v>
      </c>
      <c r="AV138" s="14" t="s">
        <v>84</v>
      </c>
      <c r="AW138" s="14" t="s">
        <v>32</v>
      </c>
      <c r="AX138" s="14" t="s">
        <v>76</v>
      </c>
      <c r="AY138" s="258" t="s">
        <v>136</v>
      </c>
    </row>
    <row r="139" s="13" customFormat="1">
      <c r="A139" s="13"/>
      <c r="B139" s="238"/>
      <c r="C139" s="239"/>
      <c r="D139" s="231" t="s">
        <v>150</v>
      </c>
      <c r="E139" s="240" t="s">
        <v>1</v>
      </c>
      <c r="F139" s="241" t="s">
        <v>445</v>
      </c>
      <c r="G139" s="239"/>
      <c r="H139" s="242">
        <v>1.3</v>
      </c>
      <c r="I139" s="243"/>
      <c r="J139" s="239"/>
      <c r="K139" s="239"/>
      <c r="L139" s="244"/>
      <c r="M139" s="245"/>
      <c r="N139" s="246"/>
      <c r="O139" s="246"/>
      <c r="P139" s="246"/>
      <c r="Q139" s="246"/>
      <c r="R139" s="246"/>
      <c r="S139" s="246"/>
      <c r="T139" s="24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8" t="s">
        <v>150</v>
      </c>
      <c r="AU139" s="248" t="s">
        <v>86</v>
      </c>
      <c r="AV139" s="13" t="s">
        <v>86</v>
      </c>
      <c r="AW139" s="13" t="s">
        <v>32</v>
      </c>
      <c r="AX139" s="13" t="s">
        <v>76</v>
      </c>
      <c r="AY139" s="248" t="s">
        <v>136</v>
      </c>
    </row>
    <row r="140" s="14" customFormat="1">
      <c r="A140" s="14"/>
      <c r="B140" s="249"/>
      <c r="C140" s="250"/>
      <c r="D140" s="231" t="s">
        <v>150</v>
      </c>
      <c r="E140" s="251" t="s">
        <v>1</v>
      </c>
      <c r="F140" s="252" t="s">
        <v>446</v>
      </c>
      <c r="G140" s="250"/>
      <c r="H140" s="251" t="s">
        <v>1</v>
      </c>
      <c r="I140" s="253"/>
      <c r="J140" s="250"/>
      <c r="K140" s="250"/>
      <c r="L140" s="254"/>
      <c r="M140" s="255"/>
      <c r="N140" s="256"/>
      <c r="O140" s="256"/>
      <c r="P140" s="256"/>
      <c r="Q140" s="256"/>
      <c r="R140" s="256"/>
      <c r="S140" s="256"/>
      <c r="T140" s="25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8" t="s">
        <v>150</v>
      </c>
      <c r="AU140" s="258" t="s">
        <v>86</v>
      </c>
      <c r="AV140" s="14" t="s">
        <v>84</v>
      </c>
      <c r="AW140" s="14" t="s">
        <v>32</v>
      </c>
      <c r="AX140" s="14" t="s">
        <v>76</v>
      </c>
      <c r="AY140" s="258" t="s">
        <v>136</v>
      </c>
    </row>
    <row r="141" s="13" customFormat="1">
      <c r="A141" s="13"/>
      <c r="B141" s="238"/>
      <c r="C141" s="239"/>
      <c r="D141" s="231" t="s">
        <v>150</v>
      </c>
      <c r="E141" s="240" t="s">
        <v>1</v>
      </c>
      <c r="F141" s="241" t="s">
        <v>445</v>
      </c>
      <c r="G141" s="239"/>
      <c r="H141" s="242">
        <v>1.3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8" t="s">
        <v>150</v>
      </c>
      <c r="AU141" s="248" t="s">
        <v>86</v>
      </c>
      <c r="AV141" s="13" t="s">
        <v>86</v>
      </c>
      <c r="AW141" s="13" t="s">
        <v>32</v>
      </c>
      <c r="AX141" s="13" t="s">
        <v>76</v>
      </c>
      <c r="AY141" s="248" t="s">
        <v>136</v>
      </c>
    </row>
    <row r="142" s="14" customFormat="1">
      <c r="A142" s="14"/>
      <c r="B142" s="249"/>
      <c r="C142" s="250"/>
      <c r="D142" s="231" t="s">
        <v>150</v>
      </c>
      <c r="E142" s="251" t="s">
        <v>1</v>
      </c>
      <c r="F142" s="252" t="s">
        <v>447</v>
      </c>
      <c r="G142" s="250"/>
      <c r="H142" s="251" t="s">
        <v>1</v>
      </c>
      <c r="I142" s="253"/>
      <c r="J142" s="250"/>
      <c r="K142" s="250"/>
      <c r="L142" s="254"/>
      <c r="M142" s="255"/>
      <c r="N142" s="256"/>
      <c r="O142" s="256"/>
      <c r="P142" s="256"/>
      <c r="Q142" s="256"/>
      <c r="R142" s="256"/>
      <c r="S142" s="256"/>
      <c r="T142" s="25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8" t="s">
        <v>150</v>
      </c>
      <c r="AU142" s="258" t="s">
        <v>86</v>
      </c>
      <c r="AV142" s="14" t="s">
        <v>84</v>
      </c>
      <c r="AW142" s="14" t="s">
        <v>32</v>
      </c>
      <c r="AX142" s="14" t="s">
        <v>76</v>
      </c>
      <c r="AY142" s="258" t="s">
        <v>136</v>
      </c>
    </row>
    <row r="143" s="13" customFormat="1">
      <c r="A143" s="13"/>
      <c r="B143" s="238"/>
      <c r="C143" s="239"/>
      <c r="D143" s="231" t="s">
        <v>150</v>
      </c>
      <c r="E143" s="240" t="s">
        <v>1</v>
      </c>
      <c r="F143" s="241" t="s">
        <v>445</v>
      </c>
      <c r="G143" s="239"/>
      <c r="H143" s="242">
        <v>1.3</v>
      </c>
      <c r="I143" s="243"/>
      <c r="J143" s="239"/>
      <c r="K143" s="239"/>
      <c r="L143" s="244"/>
      <c r="M143" s="245"/>
      <c r="N143" s="246"/>
      <c r="O143" s="246"/>
      <c r="P143" s="246"/>
      <c r="Q143" s="246"/>
      <c r="R143" s="246"/>
      <c r="S143" s="246"/>
      <c r="T143" s="24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8" t="s">
        <v>150</v>
      </c>
      <c r="AU143" s="248" t="s">
        <v>86</v>
      </c>
      <c r="AV143" s="13" t="s">
        <v>86</v>
      </c>
      <c r="AW143" s="13" t="s">
        <v>32</v>
      </c>
      <c r="AX143" s="13" t="s">
        <v>76</v>
      </c>
      <c r="AY143" s="248" t="s">
        <v>136</v>
      </c>
    </row>
    <row r="144" s="14" customFormat="1">
      <c r="A144" s="14"/>
      <c r="B144" s="249"/>
      <c r="C144" s="250"/>
      <c r="D144" s="231" t="s">
        <v>150</v>
      </c>
      <c r="E144" s="251" t="s">
        <v>1</v>
      </c>
      <c r="F144" s="252" t="s">
        <v>448</v>
      </c>
      <c r="G144" s="250"/>
      <c r="H144" s="251" t="s">
        <v>1</v>
      </c>
      <c r="I144" s="253"/>
      <c r="J144" s="250"/>
      <c r="K144" s="250"/>
      <c r="L144" s="254"/>
      <c r="M144" s="255"/>
      <c r="N144" s="256"/>
      <c r="O144" s="256"/>
      <c r="P144" s="256"/>
      <c r="Q144" s="256"/>
      <c r="R144" s="256"/>
      <c r="S144" s="256"/>
      <c r="T144" s="25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8" t="s">
        <v>150</v>
      </c>
      <c r="AU144" s="258" t="s">
        <v>86</v>
      </c>
      <c r="AV144" s="14" t="s">
        <v>84</v>
      </c>
      <c r="AW144" s="14" t="s">
        <v>32</v>
      </c>
      <c r="AX144" s="14" t="s">
        <v>76</v>
      </c>
      <c r="AY144" s="258" t="s">
        <v>136</v>
      </c>
    </row>
    <row r="145" s="13" customFormat="1">
      <c r="A145" s="13"/>
      <c r="B145" s="238"/>
      <c r="C145" s="239"/>
      <c r="D145" s="231" t="s">
        <v>150</v>
      </c>
      <c r="E145" s="240" t="s">
        <v>1</v>
      </c>
      <c r="F145" s="241" t="s">
        <v>449</v>
      </c>
      <c r="G145" s="239"/>
      <c r="H145" s="242">
        <v>1.3999999999999999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150</v>
      </c>
      <c r="AU145" s="248" t="s">
        <v>86</v>
      </c>
      <c r="AV145" s="13" t="s">
        <v>86</v>
      </c>
      <c r="AW145" s="13" t="s">
        <v>32</v>
      </c>
      <c r="AX145" s="13" t="s">
        <v>76</v>
      </c>
      <c r="AY145" s="248" t="s">
        <v>136</v>
      </c>
    </row>
    <row r="146" s="14" customFormat="1">
      <c r="A146" s="14"/>
      <c r="B146" s="249"/>
      <c r="C146" s="250"/>
      <c r="D146" s="231" t="s">
        <v>150</v>
      </c>
      <c r="E146" s="251" t="s">
        <v>1</v>
      </c>
      <c r="F146" s="252" t="s">
        <v>450</v>
      </c>
      <c r="G146" s="250"/>
      <c r="H146" s="251" t="s">
        <v>1</v>
      </c>
      <c r="I146" s="253"/>
      <c r="J146" s="250"/>
      <c r="K146" s="250"/>
      <c r="L146" s="254"/>
      <c r="M146" s="255"/>
      <c r="N146" s="256"/>
      <c r="O146" s="256"/>
      <c r="P146" s="256"/>
      <c r="Q146" s="256"/>
      <c r="R146" s="256"/>
      <c r="S146" s="256"/>
      <c r="T146" s="25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8" t="s">
        <v>150</v>
      </c>
      <c r="AU146" s="258" t="s">
        <v>86</v>
      </c>
      <c r="AV146" s="14" t="s">
        <v>84</v>
      </c>
      <c r="AW146" s="14" t="s">
        <v>32</v>
      </c>
      <c r="AX146" s="14" t="s">
        <v>76</v>
      </c>
      <c r="AY146" s="258" t="s">
        <v>136</v>
      </c>
    </row>
    <row r="147" s="13" customFormat="1">
      <c r="A147" s="13"/>
      <c r="B147" s="238"/>
      <c r="C147" s="239"/>
      <c r="D147" s="231" t="s">
        <v>150</v>
      </c>
      <c r="E147" s="240" t="s">
        <v>1</v>
      </c>
      <c r="F147" s="241" t="s">
        <v>451</v>
      </c>
      <c r="G147" s="239"/>
      <c r="H147" s="242">
        <v>1.8999999999999999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150</v>
      </c>
      <c r="AU147" s="248" t="s">
        <v>86</v>
      </c>
      <c r="AV147" s="13" t="s">
        <v>86</v>
      </c>
      <c r="AW147" s="13" t="s">
        <v>32</v>
      </c>
      <c r="AX147" s="13" t="s">
        <v>76</v>
      </c>
      <c r="AY147" s="248" t="s">
        <v>136</v>
      </c>
    </row>
    <row r="148" s="15" customFormat="1">
      <c r="A148" s="15"/>
      <c r="B148" s="259"/>
      <c r="C148" s="260"/>
      <c r="D148" s="231" t="s">
        <v>150</v>
      </c>
      <c r="E148" s="261" t="s">
        <v>1</v>
      </c>
      <c r="F148" s="262" t="s">
        <v>167</v>
      </c>
      <c r="G148" s="260"/>
      <c r="H148" s="263">
        <v>7.2000000000000011</v>
      </c>
      <c r="I148" s="264"/>
      <c r="J148" s="260"/>
      <c r="K148" s="260"/>
      <c r="L148" s="265"/>
      <c r="M148" s="266"/>
      <c r="N148" s="267"/>
      <c r="O148" s="267"/>
      <c r="P148" s="267"/>
      <c r="Q148" s="267"/>
      <c r="R148" s="267"/>
      <c r="S148" s="267"/>
      <c r="T148" s="268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9" t="s">
        <v>150</v>
      </c>
      <c r="AU148" s="269" t="s">
        <v>86</v>
      </c>
      <c r="AV148" s="15" t="s">
        <v>144</v>
      </c>
      <c r="AW148" s="15" t="s">
        <v>32</v>
      </c>
      <c r="AX148" s="15" t="s">
        <v>84</v>
      </c>
      <c r="AY148" s="269" t="s">
        <v>136</v>
      </c>
    </row>
    <row r="149" s="2" customFormat="1" ht="21.75" customHeight="1">
      <c r="A149" s="38"/>
      <c r="B149" s="39"/>
      <c r="C149" s="218" t="s">
        <v>86</v>
      </c>
      <c r="D149" s="218" t="s">
        <v>139</v>
      </c>
      <c r="E149" s="219" t="s">
        <v>452</v>
      </c>
      <c r="F149" s="220" t="s">
        <v>453</v>
      </c>
      <c r="G149" s="221" t="s">
        <v>321</v>
      </c>
      <c r="H149" s="222">
        <v>4</v>
      </c>
      <c r="I149" s="223"/>
      <c r="J149" s="224">
        <f>ROUND(I149*H149,2)</f>
        <v>0</v>
      </c>
      <c r="K149" s="220" t="s">
        <v>143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0.0068799999999999998</v>
      </c>
      <c r="R149" s="227">
        <f>Q149*H149</f>
        <v>0.027519999999999999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144</v>
      </c>
      <c r="AT149" s="229" t="s">
        <v>139</v>
      </c>
      <c r="AU149" s="229" t="s">
        <v>86</v>
      </c>
      <c r="AY149" s="17" t="s">
        <v>136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144</v>
      </c>
      <c r="BM149" s="229" t="s">
        <v>454</v>
      </c>
    </row>
    <row r="150" s="2" customFormat="1">
      <c r="A150" s="38"/>
      <c r="B150" s="39"/>
      <c r="C150" s="40"/>
      <c r="D150" s="231" t="s">
        <v>146</v>
      </c>
      <c r="E150" s="40"/>
      <c r="F150" s="232" t="s">
        <v>453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146</v>
      </c>
      <c r="AU150" s="17" t="s">
        <v>86</v>
      </c>
    </row>
    <row r="151" s="2" customFormat="1">
      <c r="A151" s="38"/>
      <c r="B151" s="39"/>
      <c r="C151" s="40"/>
      <c r="D151" s="236" t="s">
        <v>148</v>
      </c>
      <c r="E151" s="40"/>
      <c r="F151" s="237" t="s">
        <v>455</v>
      </c>
      <c r="G151" s="40"/>
      <c r="H151" s="40"/>
      <c r="I151" s="233"/>
      <c r="J151" s="40"/>
      <c r="K151" s="40"/>
      <c r="L151" s="44"/>
      <c r="M151" s="234"/>
      <c r="N151" s="23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148</v>
      </c>
      <c r="AU151" s="17" t="s">
        <v>86</v>
      </c>
    </row>
    <row r="152" s="2" customFormat="1" ht="21.75" customHeight="1">
      <c r="A152" s="38"/>
      <c r="B152" s="39"/>
      <c r="C152" s="274" t="s">
        <v>168</v>
      </c>
      <c r="D152" s="274" t="s">
        <v>456</v>
      </c>
      <c r="E152" s="275" t="s">
        <v>457</v>
      </c>
      <c r="F152" s="276" t="s">
        <v>458</v>
      </c>
      <c r="G152" s="277" t="s">
        <v>321</v>
      </c>
      <c r="H152" s="278">
        <v>4</v>
      </c>
      <c r="I152" s="279"/>
      <c r="J152" s="280">
        <f>ROUND(I152*H152,2)</f>
        <v>0</v>
      </c>
      <c r="K152" s="276" t="s">
        <v>143</v>
      </c>
      <c r="L152" s="281"/>
      <c r="M152" s="282" t="s">
        <v>1</v>
      </c>
      <c r="N152" s="283" t="s">
        <v>41</v>
      </c>
      <c r="O152" s="91"/>
      <c r="P152" s="227">
        <f>O152*H152</f>
        <v>0</v>
      </c>
      <c r="Q152" s="227">
        <v>0.085000000000000006</v>
      </c>
      <c r="R152" s="227">
        <f>Q152*H152</f>
        <v>0.34000000000000002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224</v>
      </c>
      <c r="AT152" s="229" t="s">
        <v>456</v>
      </c>
      <c r="AU152" s="229" t="s">
        <v>86</v>
      </c>
      <c r="AY152" s="17" t="s">
        <v>136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84</v>
      </c>
      <c r="BK152" s="230">
        <f>ROUND(I152*H152,2)</f>
        <v>0</v>
      </c>
      <c r="BL152" s="17" t="s">
        <v>144</v>
      </c>
      <c r="BM152" s="229" t="s">
        <v>459</v>
      </c>
    </row>
    <row r="153" s="2" customFormat="1">
      <c r="A153" s="38"/>
      <c r="B153" s="39"/>
      <c r="C153" s="40"/>
      <c r="D153" s="231" t="s">
        <v>146</v>
      </c>
      <c r="E153" s="40"/>
      <c r="F153" s="232" t="s">
        <v>458</v>
      </c>
      <c r="G153" s="40"/>
      <c r="H153" s="40"/>
      <c r="I153" s="233"/>
      <c r="J153" s="40"/>
      <c r="K153" s="40"/>
      <c r="L153" s="44"/>
      <c r="M153" s="234"/>
      <c r="N153" s="23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146</v>
      </c>
      <c r="AU153" s="17" t="s">
        <v>86</v>
      </c>
    </row>
    <row r="154" s="2" customFormat="1" ht="33" customHeight="1">
      <c r="A154" s="38"/>
      <c r="B154" s="39"/>
      <c r="C154" s="218" t="s">
        <v>144</v>
      </c>
      <c r="D154" s="218" t="s">
        <v>139</v>
      </c>
      <c r="E154" s="219" t="s">
        <v>460</v>
      </c>
      <c r="F154" s="220" t="s">
        <v>461</v>
      </c>
      <c r="G154" s="221" t="s">
        <v>321</v>
      </c>
      <c r="H154" s="222">
        <v>2</v>
      </c>
      <c r="I154" s="223"/>
      <c r="J154" s="224">
        <f>ROUND(I154*H154,2)</f>
        <v>0</v>
      </c>
      <c r="K154" s="220" t="s">
        <v>143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0.03193</v>
      </c>
      <c r="R154" s="227">
        <f>Q154*H154</f>
        <v>0.06386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144</v>
      </c>
      <c r="AT154" s="229" t="s">
        <v>139</v>
      </c>
      <c r="AU154" s="229" t="s">
        <v>86</v>
      </c>
      <c r="AY154" s="17" t="s">
        <v>136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144</v>
      </c>
      <c r="BM154" s="229" t="s">
        <v>462</v>
      </c>
    </row>
    <row r="155" s="2" customFormat="1">
      <c r="A155" s="38"/>
      <c r="B155" s="39"/>
      <c r="C155" s="40"/>
      <c r="D155" s="231" t="s">
        <v>146</v>
      </c>
      <c r="E155" s="40"/>
      <c r="F155" s="232" t="s">
        <v>463</v>
      </c>
      <c r="G155" s="40"/>
      <c r="H155" s="40"/>
      <c r="I155" s="233"/>
      <c r="J155" s="40"/>
      <c r="K155" s="40"/>
      <c r="L155" s="44"/>
      <c r="M155" s="234"/>
      <c r="N155" s="23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146</v>
      </c>
      <c r="AU155" s="17" t="s">
        <v>86</v>
      </c>
    </row>
    <row r="156" s="2" customFormat="1">
      <c r="A156" s="38"/>
      <c r="B156" s="39"/>
      <c r="C156" s="40"/>
      <c r="D156" s="236" t="s">
        <v>148</v>
      </c>
      <c r="E156" s="40"/>
      <c r="F156" s="237" t="s">
        <v>464</v>
      </c>
      <c r="G156" s="40"/>
      <c r="H156" s="40"/>
      <c r="I156" s="233"/>
      <c r="J156" s="40"/>
      <c r="K156" s="40"/>
      <c r="L156" s="44"/>
      <c r="M156" s="234"/>
      <c r="N156" s="23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148</v>
      </c>
      <c r="AU156" s="17" t="s">
        <v>86</v>
      </c>
    </row>
    <row r="157" s="2" customFormat="1" ht="33" customHeight="1">
      <c r="A157" s="38"/>
      <c r="B157" s="39"/>
      <c r="C157" s="218" t="s">
        <v>179</v>
      </c>
      <c r="D157" s="218" t="s">
        <v>139</v>
      </c>
      <c r="E157" s="219" t="s">
        <v>465</v>
      </c>
      <c r="F157" s="220" t="s">
        <v>466</v>
      </c>
      <c r="G157" s="221" t="s">
        <v>321</v>
      </c>
      <c r="H157" s="222">
        <v>1</v>
      </c>
      <c r="I157" s="223"/>
      <c r="J157" s="224">
        <f>ROUND(I157*H157,2)</f>
        <v>0</v>
      </c>
      <c r="K157" s="220" t="s">
        <v>143</v>
      </c>
      <c r="L157" s="44"/>
      <c r="M157" s="225" t="s">
        <v>1</v>
      </c>
      <c r="N157" s="226" t="s">
        <v>41</v>
      </c>
      <c r="O157" s="91"/>
      <c r="P157" s="227">
        <f>O157*H157</f>
        <v>0</v>
      </c>
      <c r="Q157" s="227">
        <v>0.038030000000000001</v>
      </c>
      <c r="R157" s="227">
        <f>Q157*H157</f>
        <v>0.038030000000000001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144</v>
      </c>
      <c r="AT157" s="229" t="s">
        <v>139</v>
      </c>
      <c r="AU157" s="229" t="s">
        <v>86</v>
      </c>
      <c r="AY157" s="17" t="s">
        <v>136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84</v>
      </c>
      <c r="BK157" s="230">
        <f>ROUND(I157*H157,2)</f>
        <v>0</v>
      </c>
      <c r="BL157" s="17" t="s">
        <v>144</v>
      </c>
      <c r="BM157" s="229" t="s">
        <v>467</v>
      </c>
    </row>
    <row r="158" s="2" customFormat="1">
      <c r="A158" s="38"/>
      <c r="B158" s="39"/>
      <c r="C158" s="40"/>
      <c r="D158" s="231" t="s">
        <v>146</v>
      </c>
      <c r="E158" s="40"/>
      <c r="F158" s="232" t="s">
        <v>468</v>
      </c>
      <c r="G158" s="40"/>
      <c r="H158" s="40"/>
      <c r="I158" s="233"/>
      <c r="J158" s="40"/>
      <c r="K158" s="40"/>
      <c r="L158" s="44"/>
      <c r="M158" s="234"/>
      <c r="N158" s="23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146</v>
      </c>
      <c r="AU158" s="17" t="s">
        <v>86</v>
      </c>
    </row>
    <row r="159" s="2" customFormat="1">
      <c r="A159" s="38"/>
      <c r="B159" s="39"/>
      <c r="C159" s="40"/>
      <c r="D159" s="236" t="s">
        <v>148</v>
      </c>
      <c r="E159" s="40"/>
      <c r="F159" s="237" t="s">
        <v>469</v>
      </c>
      <c r="G159" s="40"/>
      <c r="H159" s="40"/>
      <c r="I159" s="233"/>
      <c r="J159" s="40"/>
      <c r="K159" s="40"/>
      <c r="L159" s="44"/>
      <c r="M159" s="234"/>
      <c r="N159" s="23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148</v>
      </c>
      <c r="AU159" s="17" t="s">
        <v>86</v>
      </c>
    </row>
    <row r="160" s="2" customFormat="1" ht="16.5" customHeight="1">
      <c r="A160" s="38"/>
      <c r="B160" s="39"/>
      <c r="C160" s="218" t="s">
        <v>188</v>
      </c>
      <c r="D160" s="218" t="s">
        <v>139</v>
      </c>
      <c r="E160" s="219" t="s">
        <v>470</v>
      </c>
      <c r="F160" s="220" t="s">
        <v>471</v>
      </c>
      <c r="G160" s="221" t="s">
        <v>142</v>
      </c>
      <c r="H160" s="222">
        <v>17.786000000000001</v>
      </c>
      <c r="I160" s="223"/>
      <c r="J160" s="224">
        <f>ROUND(I160*H160,2)</f>
        <v>0</v>
      </c>
      <c r="K160" s="220" t="s">
        <v>472</v>
      </c>
      <c r="L160" s="44"/>
      <c r="M160" s="225" t="s">
        <v>1</v>
      </c>
      <c r="N160" s="226" t="s">
        <v>41</v>
      </c>
      <c r="O160" s="91"/>
      <c r="P160" s="227">
        <f>O160*H160</f>
        <v>0</v>
      </c>
      <c r="Q160" s="227">
        <v>0.083409999999999998</v>
      </c>
      <c r="R160" s="227">
        <f>Q160*H160</f>
        <v>1.48353026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144</v>
      </c>
      <c r="AT160" s="229" t="s">
        <v>139</v>
      </c>
      <c r="AU160" s="229" t="s">
        <v>86</v>
      </c>
      <c r="AY160" s="17" t="s">
        <v>136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144</v>
      </c>
      <c r="BM160" s="229" t="s">
        <v>473</v>
      </c>
    </row>
    <row r="161" s="2" customFormat="1">
      <c r="A161" s="38"/>
      <c r="B161" s="39"/>
      <c r="C161" s="40"/>
      <c r="D161" s="231" t="s">
        <v>146</v>
      </c>
      <c r="E161" s="40"/>
      <c r="F161" s="232" t="s">
        <v>474</v>
      </c>
      <c r="G161" s="40"/>
      <c r="H161" s="40"/>
      <c r="I161" s="233"/>
      <c r="J161" s="40"/>
      <c r="K161" s="40"/>
      <c r="L161" s="44"/>
      <c r="M161" s="234"/>
      <c r="N161" s="23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146</v>
      </c>
      <c r="AU161" s="17" t="s">
        <v>86</v>
      </c>
    </row>
    <row r="162" s="2" customFormat="1">
      <c r="A162" s="38"/>
      <c r="B162" s="39"/>
      <c r="C162" s="40"/>
      <c r="D162" s="236" t="s">
        <v>148</v>
      </c>
      <c r="E162" s="40"/>
      <c r="F162" s="237" t="s">
        <v>475</v>
      </c>
      <c r="G162" s="40"/>
      <c r="H162" s="40"/>
      <c r="I162" s="233"/>
      <c r="J162" s="40"/>
      <c r="K162" s="40"/>
      <c r="L162" s="44"/>
      <c r="M162" s="234"/>
      <c r="N162" s="23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148</v>
      </c>
      <c r="AU162" s="17" t="s">
        <v>86</v>
      </c>
    </row>
    <row r="163" s="14" customFormat="1">
      <c r="A163" s="14"/>
      <c r="B163" s="249"/>
      <c r="C163" s="250"/>
      <c r="D163" s="231" t="s">
        <v>150</v>
      </c>
      <c r="E163" s="251" t="s">
        <v>1</v>
      </c>
      <c r="F163" s="252" t="s">
        <v>444</v>
      </c>
      <c r="G163" s="250"/>
      <c r="H163" s="251" t="s">
        <v>1</v>
      </c>
      <c r="I163" s="253"/>
      <c r="J163" s="250"/>
      <c r="K163" s="250"/>
      <c r="L163" s="254"/>
      <c r="M163" s="255"/>
      <c r="N163" s="256"/>
      <c r="O163" s="256"/>
      <c r="P163" s="256"/>
      <c r="Q163" s="256"/>
      <c r="R163" s="256"/>
      <c r="S163" s="256"/>
      <c r="T163" s="25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8" t="s">
        <v>150</v>
      </c>
      <c r="AU163" s="258" t="s">
        <v>86</v>
      </c>
      <c r="AV163" s="14" t="s">
        <v>84</v>
      </c>
      <c r="AW163" s="14" t="s">
        <v>32</v>
      </c>
      <c r="AX163" s="14" t="s">
        <v>76</v>
      </c>
      <c r="AY163" s="258" t="s">
        <v>136</v>
      </c>
    </row>
    <row r="164" s="13" customFormat="1">
      <c r="A164" s="13"/>
      <c r="B164" s="238"/>
      <c r="C164" s="239"/>
      <c r="D164" s="231" t="s">
        <v>150</v>
      </c>
      <c r="E164" s="240" t="s">
        <v>1</v>
      </c>
      <c r="F164" s="241" t="s">
        <v>476</v>
      </c>
      <c r="G164" s="239"/>
      <c r="H164" s="242">
        <v>2.8599999999999999</v>
      </c>
      <c r="I164" s="243"/>
      <c r="J164" s="239"/>
      <c r="K164" s="239"/>
      <c r="L164" s="244"/>
      <c r="M164" s="245"/>
      <c r="N164" s="246"/>
      <c r="O164" s="246"/>
      <c r="P164" s="246"/>
      <c r="Q164" s="246"/>
      <c r="R164" s="246"/>
      <c r="S164" s="246"/>
      <c r="T164" s="24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8" t="s">
        <v>150</v>
      </c>
      <c r="AU164" s="248" t="s">
        <v>86</v>
      </c>
      <c r="AV164" s="13" t="s">
        <v>86</v>
      </c>
      <c r="AW164" s="13" t="s">
        <v>32</v>
      </c>
      <c r="AX164" s="13" t="s">
        <v>76</v>
      </c>
      <c r="AY164" s="248" t="s">
        <v>136</v>
      </c>
    </row>
    <row r="165" s="14" customFormat="1">
      <c r="A165" s="14"/>
      <c r="B165" s="249"/>
      <c r="C165" s="250"/>
      <c r="D165" s="231" t="s">
        <v>150</v>
      </c>
      <c r="E165" s="251" t="s">
        <v>1</v>
      </c>
      <c r="F165" s="252" t="s">
        <v>446</v>
      </c>
      <c r="G165" s="250"/>
      <c r="H165" s="251" t="s">
        <v>1</v>
      </c>
      <c r="I165" s="253"/>
      <c r="J165" s="250"/>
      <c r="K165" s="250"/>
      <c r="L165" s="254"/>
      <c r="M165" s="255"/>
      <c r="N165" s="256"/>
      <c r="O165" s="256"/>
      <c r="P165" s="256"/>
      <c r="Q165" s="256"/>
      <c r="R165" s="256"/>
      <c r="S165" s="256"/>
      <c r="T165" s="257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8" t="s">
        <v>150</v>
      </c>
      <c r="AU165" s="258" t="s">
        <v>86</v>
      </c>
      <c r="AV165" s="14" t="s">
        <v>84</v>
      </c>
      <c r="AW165" s="14" t="s">
        <v>32</v>
      </c>
      <c r="AX165" s="14" t="s">
        <v>76</v>
      </c>
      <c r="AY165" s="258" t="s">
        <v>136</v>
      </c>
    </row>
    <row r="166" s="13" customFormat="1">
      <c r="A166" s="13"/>
      <c r="B166" s="238"/>
      <c r="C166" s="239"/>
      <c r="D166" s="231" t="s">
        <v>150</v>
      </c>
      <c r="E166" s="240" t="s">
        <v>1</v>
      </c>
      <c r="F166" s="241" t="s">
        <v>476</v>
      </c>
      <c r="G166" s="239"/>
      <c r="H166" s="242">
        <v>2.8599999999999999</v>
      </c>
      <c r="I166" s="243"/>
      <c r="J166" s="239"/>
      <c r="K166" s="239"/>
      <c r="L166" s="244"/>
      <c r="M166" s="245"/>
      <c r="N166" s="246"/>
      <c r="O166" s="246"/>
      <c r="P166" s="246"/>
      <c r="Q166" s="246"/>
      <c r="R166" s="246"/>
      <c r="S166" s="246"/>
      <c r="T166" s="24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8" t="s">
        <v>150</v>
      </c>
      <c r="AU166" s="248" t="s">
        <v>86</v>
      </c>
      <c r="AV166" s="13" t="s">
        <v>86</v>
      </c>
      <c r="AW166" s="13" t="s">
        <v>32</v>
      </c>
      <c r="AX166" s="13" t="s">
        <v>76</v>
      </c>
      <c r="AY166" s="248" t="s">
        <v>136</v>
      </c>
    </row>
    <row r="167" s="14" customFormat="1">
      <c r="A167" s="14"/>
      <c r="B167" s="249"/>
      <c r="C167" s="250"/>
      <c r="D167" s="231" t="s">
        <v>150</v>
      </c>
      <c r="E167" s="251" t="s">
        <v>1</v>
      </c>
      <c r="F167" s="252" t="s">
        <v>447</v>
      </c>
      <c r="G167" s="250"/>
      <c r="H167" s="251" t="s">
        <v>1</v>
      </c>
      <c r="I167" s="253"/>
      <c r="J167" s="250"/>
      <c r="K167" s="250"/>
      <c r="L167" s="254"/>
      <c r="M167" s="255"/>
      <c r="N167" s="256"/>
      <c r="O167" s="256"/>
      <c r="P167" s="256"/>
      <c r="Q167" s="256"/>
      <c r="R167" s="256"/>
      <c r="S167" s="256"/>
      <c r="T167" s="257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8" t="s">
        <v>150</v>
      </c>
      <c r="AU167" s="258" t="s">
        <v>86</v>
      </c>
      <c r="AV167" s="14" t="s">
        <v>84</v>
      </c>
      <c r="AW167" s="14" t="s">
        <v>32</v>
      </c>
      <c r="AX167" s="14" t="s">
        <v>76</v>
      </c>
      <c r="AY167" s="258" t="s">
        <v>136</v>
      </c>
    </row>
    <row r="168" s="13" customFormat="1">
      <c r="A168" s="13"/>
      <c r="B168" s="238"/>
      <c r="C168" s="239"/>
      <c r="D168" s="231" t="s">
        <v>150</v>
      </c>
      <c r="E168" s="240" t="s">
        <v>1</v>
      </c>
      <c r="F168" s="241" t="s">
        <v>477</v>
      </c>
      <c r="G168" s="239"/>
      <c r="H168" s="242">
        <v>2.9900000000000002</v>
      </c>
      <c r="I168" s="243"/>
      <c r="J168" s="239"/>
      <c r="K168" s="239"/>
      <c r="L168" s="244"/>
      <c r="M168" s="245"/>
      <c r="N168" s="246"/>
      <c r="O168" s="246"/>
      <c r="P168" s="246"/>
      <c r="Q168" s="246"/>
      <c r="R168" s="246"/>
      <c r="S168" s="246"/>
      <c r="T168" s="24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8" t="s">
        <v>150</v>
      </c>
      <c r="AU168" s="248" t="s">
        <v>86</v>
      </c>
      <c r="AV168" s="13" t="s">
        <v>86</v>
      </c>
      <c r="AW168" s="13" t="s">
        <v>32</v>
      </c>
      <c r="AX168" s="13" t="s">
        <v>76</v>
      </c>
      <c r="AY168" s="248" t="s">
        <v>136</v>
      </c>
    </row>
    <row r="169" s="14" customFormat="1">
      <c r="A169" s="14"/>
      <c r="B169" s="249"/>
      <c r="C169" s="250"/>
      <c r="D169" s="231" t="s">
        <v>150</v>
      </c>
      <c r="E169" s="251" t="s">
        <v>1</v>
      </c>
      <c r="F169" s="252" t="s">
        <v>478</v>
      </c>
      <c r="G169" s="250"/>
      <c r="H169" s="251" t="s">
        <v>1</v>
      </c>
      <c r="I169" s="253"/>
      <c r="J169" s="250"/>
      <c r="K169" s="250"/>
      <c r="L169" s="254"/>
      <c r="M169" s="255"/>
      <c r="N169" s="256"/>
      <c r="O169" s="256"/>
      <c r="P169" s="256"/>
      <c r="Q169" s="256"/>
      <c r="R169" s="256"/>
      <c r="S169" s="256"/>
      <c r="T169" s="257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8" t="s">
        <v>150</v>
      </c>
      <c r="AU169" s="258" t="s">
        <v>86</v>
      </c>
      <c r="AV169" s="14" t="s">
        <v>84</v>
      </c>
      <c r="AW169" s="14" t="s">
        <v>32</v>
      </c>
      <c r="AX169" s="14" t="s">
        <v>76</v>
      </c>
      <c r="AY169" s="258" t="s">
        <v>136</v>
      </c>
    </row>
    <row r="170" s="13" customFormat="1">
      <c r="A170" s="13"/>
      <c r="B170" s="238"/>
      <c r="C170" s="239"/>
      <c r="D170" s="231" t="s">
        <v>150</v>
      </c>
      <c r="E170" s="240" t="s">
        <v>1</v>
      </c>
      <c r="F170" s="241" t="s">
        <v>479</v>
      </c>
      <c r="G170" s="239"/>
      <c r="H170" s="242">
        <v>0.86299999999999999</v>
      </c>
      <c r="I170" s="243"/>
      <c r="J170" s="239"/>
      <c r="K170" s="239"/>
      <c r="L170" s="244"/>
      <c r="M170" s="245"/>
      <c r="N170" s="246"/>
      <c r="O170" s="246"/>
      <c r="P170" s="246"/>
      <c r="Q170" s="246"/>
      <c r="R170" s="246"/>
      <c r="S170" s="246"/>
      <c r="T170" s="24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8" t="s">
        <v>150</v>
      </c>
      <c r="AU170" s="248" t="s">
        <v>86</v>
      </c>
      <c r="AV170" s="13" t="s">
        <v>86</v>
      </c>
      <c r="AW170" s="13" t="s">
        <v>32</v>
      </c>
      <c r="AX170" s="13" t="s">
        <v>76</v>
      </c>
      <c r="AY170" s="248" t="s">
        <v>136</v>
      </c>
    </row>
    <row r="171" s="14" customFormat="1">
      <c r="A171" s="14"/>
      <c r="B171" s="249"/>
      <c r="C171" s="250"/>
      <c r="D171" s="231" t="s">
        <v>150</v>
      </c>
      <c r="E171" s="251" t="s">
        <v>1</v>
      </c>
      <c r="F171" s="252" t="s">
        <v>448</v>
      </c>
      <c r="G171" s="250"/>
      <c r="H171" s="251" t="s">
        <v>1</v>
      </c>
      <c r="I171" s="253"/>
      <c r="J171" s="250"/>
      <c r="K171" s="250"/>
      <c r="L171" s="254"/>
      <c r="M171" s="255"/>
      <c r="N171" s="256"/>
      <c r="O171" s="256"/>
      <c r="P171" s="256"/>
      <c r="Q171" s="256"/>
      <c r="R171" s="256"/>
      <c r="S171" s="256"/>
      <c r="T171" s="25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8" t="s">
        <v>150</v>
      </c>
      <c r="AU171" s="258" t="s">
        <v>86</v>
      </c>
      <c r="AV171" s="14" t="s">
        <v>84</v>
      </c>
      <c r="AW171" s="14" t="s">
        <v>32</v>
      </c>
      <c r="AX171" s="14" t="s">
        <v>76</v>
      </c>
      <c r="AY171" s="258" t="s">
        <v>136</v>
      </c>
    </row>
    <row r="172" s="13" customFormat="1">
      <c r="A172" s="13"/>
      <c r="B172" s="238"/>
      <c r="C172" s="239"/>
      <c r="D172" s="231" t="s">
        <v>150</v>
      </c>
      <c r="E172" s="240" t="s">
        <v>1</v>
      </c>
      <c r="F172" s="241" t="s">
        <v>480</v>
      </c>
      <c r="G172" s="239"/>
      <c r="H172" s="242">
        <v>3.0800000000000001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8" t="s">
        <v>150</v>
      </c>
      <c r="AU172" s="248" t="s">
        <v>86</v>
      </c>
      <c r="AV172" s="13" t="s">
        <v>86</v>
      </c>
      <c r="AW172" s="13" t="s">
        <v>32</v>
      </c>
      <c r="AX172" s="13" t="s">
        <v>76</v>
      </c>
      <c r="AY172" s="248" t="s">
        <v>136</v>
      </c>
    </row>
    <row r="173" s="14" customFormat="1">
      <c r="A173" s="14"/>
      <c r="B173" s="249"/>
      <c r="C173" s="250"/>
      <c r="D173" s="231" t="s">
        <v>150</v>
      </c>
      <c r="E173" s="251" t="s">
        <v>1</v>
      </c>
      <c r="F173" s="252" t="s">
        <v>450</v>
      </c>
      <c r="G173" s="250"/>
      <c r="H173" s="251" t="s">
        <v>1</v>
      </c>
      <c r="I173" s="253"/>
      <c r="J173" s="250"/>
      <c r="K173" s="250"/>
      <c r="L173" s="254"/>
      <c r="M173" s="255"/>
      <c r="N173" s="256"/>
      <c r="O173" s="256"/>
      <c r="P173" s="256"/>
      <c r="Q173" s="256"/>
      <c r="R173" s="256"/>
      <c r="S173" s="256"/>
      <c r="T173" s="25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8" t="s">
        <v>150</v>
      </c>
      <c r="AU173" s="258" t="s">
        <v>86</v>
      </c>
      <c r="AV173" s="14" t="s">
        <v>84</v>
      </c>
      <c r="AW173" s="14" t="s">
        <v>32</v>
      </c>
      <c r="AX173" s="14" t="s">
        <v>76</v>
      </c>
      <c r="AY173" s="258" t="s">
        <v>136</v>
      </c>
    </row>
    <row r="174" s="13" customFormat="1">
      <c r="A174" s="13"/>
      <c r="B174" s="238"/>
      <c r="C174" s="239"/>
      <c r="D174" s="231" t="s">
        <v>150</v>
      </c>
      <c r="E174" s="240" t="s">
        <v>1</v>
      </c>
      <c r="F174" s="241" t="s">
        <v>479</v>
      </c>
      <c r="G174" s="239"/>
      <c r="H174" s="242">
        <v>0.86299999999999999</v>
      </c>
      <c r="I174" s="243"/>
      <c r="J174" s="239"/>
      <c r="K174" s="239"/>
      <c r="L174" s="244"/>
      <c r="M174" s="245"/>
      <c r="N174" s="246"/>
      <c r="O174" s="246"/>
      <c r="P174" s="246"/>
      <c r="Q174" s="246"/>
      <c r="R174" s="246"/>
      <c r="S174" s="246"/>
      <c r="T174" s="24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8" t="s">
        <v>150</v>
      </c>
      <c r="AU174" s="248" t="s">
        <v>86</v>
      </c>
      <c r="AV174" s="13" t="s">
        <v>86</v>
      </c>
      <c r="AW174" s="13" t="s">
        <v>32</v>
      </c>
      <c r="AX174" s="13" t="s">
        <v>76</v>
      </c>
      <c r="AY174" s="248" t="s">
        <v>136</v>
      </c>
    </row>
    <row r="175" s="13" customFormat="1">
      <c r="A175" s="13"/>
      <c r="B175" s="238"/>
      <c r="C175" s="239"/>
      <c r="D175" s="231" t="s">
        <v>150</v>
      </c>
      <c r="E175" s="240" t="s">
        <v>1</v>
      </c>
      <c r="F175" s="241" t="s">
        <v>481</v>
      </c>
      <c r="G175" s="239"/>
      <c r="H175" s="242">
        <v>6.2699999999999996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8" t="s">
        <v>150</v>
      </c>
      <c r="AU175" s="248" t="s">
        <v>86</v>
      </c>
      <c r="AV175" s="13" t="s">
        <v>86</v>
      </c>
      <c r="AW175" s="13" t="s">
        <v>32</v>
      </c>
      <c r="AX175" s="13" t="s">
        <v>76</v>
      </c>
      <c r="AY175" s="248" t="s">
        <v>136</v>
      </c>
    </row>
    <row r="176" s="13" customFormat="1">
      <c r="A176" s="13"/>
      <c r="B176" s="238"/>
      <c r="C176" s="239"/>
      <c r="D176" s="231" t="s">
        <v>150</v>
      </c>
      <c r="E176" s="240" t="s">
        <v>1</v>
      </c>
      <c r="F176" s="241" t="s">
        <v>482</v>
      </c>
      <c r="G176" s="239"/>
      <c r="H176" s="242">
        <v>-2</v>
      </c>
      <c r="I176" s="243"/>
      <c r="J176" s="239"/>
      <c r="K176" s="239"/>
      <c r="L176" s="244"/>
      <c r="M176" s="245"/>
      <c r="N176" s="246"/>
      <c r="O176" s="246"/>
      <c r="P176" s="246"/>
      <c r="Q176" s="246"/>
      <c r="R176" s="246"/>
      <c r="S176" s="246"/>
      <c r="T176" s="24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8" t="s">
        <v>150</v>
      </c>
      <c r="AU176" s="248" t="s">
        <v>86</v>
      </c>
      <c r="AV176" s="13" t="s">
        <v>86</v>
      </c>
      <c r="AW176" s="13" t="s">
        <v>32</v>
      </c>
      <c r="AX176" s="13" t="s">
        <v>76</v>
      </c>
      <c r="AY176" s="248" t="s">
        <v>136</v>
      </c>
    </row>
    <row r="177" s="15" customFormat="1">
      <c r="A177" s="15"/>
      <c r="B177" s="259"/>
      <c r="C177" s="260"/>
      <c r="D177" s="231" t="s">
        <v>150</v>
      </c>
      <c r="E177" s="261" t="s">
        <v>1</v>
      </c>
      <c r="F177" s="262" t="s">
        <v>167</v>
      </c>
      <c r="G177" s="260"/>
      <c r="H177" s="263">
        <v>17.786000000000001</v>
      </c>
      <c r="I177" s="264"/>
      <c r="J177" s="260"/>
      <c r="K177" s="260"/>
      <c r="L177" s="265"/>
      <c r="M177" s="266"/>
      <c r="N177" s="267"/>
      <c r="O177" s="267"/>
      <c r="P177" s="267"/>
      <c r="Q177" s="267"/>
      <c r="R177" s="267"/>
      <c r="S177" s="267"/>
      <c r="T177" s="268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9" t="s">
        <v>150</v>
      </c>
      <c r="AU177" s="269" t="s">
        <v>86</v>
      </c>
      <c r="AV177" s="15" t="s">
        <v>144</v>
      </c>
      <c r="AW177" s="15" t="s">
        <v>32</v>
      </c>
      <c r="AX177" s="15" t="s">
        <v>84</v>
      </c>
      <c r="AY177" s="269" t="s">
        <v>136</v>
      </c>
    </row>
    <row r="178" s="12" customFormat="1" ht="22.8" customHeight="1">
      <c r="A178" s="12"/>
      <c r="B178" s="202"/>
      <c r="C178" s="203"/>
      <c r="D178" s="204" t="s">
        <v>75</v>
      </c>
      <c r="E178" s="216" t="s">
        <v>144</v>
      </c>
      <c r="F178" s="216" t="s">
        <v>483</v>
      </c>
      <c r="G178" s="203"/>
      <c r="H178" s="203"/>
      <c r="I178" s="206"/>
      <c r="J178" s="217">
        <f>BK178</f>
        <v>0</v>
      </c>
      <c r="K178" s="203"/>
      <c r="L178" s="208"/>
      <c r="M178" s="209"/>
      <c r="N178" s="210"/>
      <c r="O178" s="210"/>
      <c r="P178" s="211">
        <f>SUM(P179:P186)</f>
        <v>0</v>
      </c>
      <c r="Q178" s="210"/>
      <c r="R178" s="211">
        <f>SUM(R179:R186)</f>
        <v>0.0074999999999999997</v>
      </c>
      <c r="S178" s="210"/>
      <c r="T178" s="212">
        <f>SUM(T179:T186)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3" t="s">
        <v>84</v>
      </c>
      <c r="AT178" s="214" t="s">
        <v>75</v>
      </c>
      <c r="AU178" s="214" t="s">
        <v>84</v>
      </c>
      <c r="AY178" s="213" t="s">
        <v>136</v>
      </c>
      <c r="BK178" s="215">
        <f>SUM(BK179:BK186)</f>
        <v>0</v>
      </c>
    </row>
    <row r="179" s="2" customFormat="1" ht="33" customHeight="1">
      <c r="A179" s="38"/>
      <c r="B179" s="39"/>
      <c r="C179" s="218" t="s">
        <v>198</v>
      </c>
      <c r="D179" s="218" t="s">
        <v>139</v>
      </c>
      <c r="E179" s="219" t="s">
        <v>484</v>
      </c>
      <c r="F179" s="220" t="s">
        <v>485</v>
      </c>
      <c r="G179" s="221" t="s">
        <v>142</v>
      </c>
      <c r="H179" s="222">
        <v>5</v>
      </c>
      <c r="I179" s="223"/>
      <c r="J179" s="224">
        <f>ROUND(I179*H179,2)</f>
        <v>0</v>
      </c>
      <c r="K179" s="220" t="s">
        <v>143</v>
      </c>
      <c r="L179" s="44"/>
      <c r="M179" s="225" t="s">
        <v>1</v>
      </c>
      <c r="N179" s="226" t="s">
        <v>41</v>
      </c>
      <c r="O179" s="91"/>
      <c r="P179" s="227">
        <f>O179*H179</f>
        <v>0</v>
      </c>
      <c r="Q179" s="227">
        <v>0.0015</v>
      </c>
      <c r="R179" s="227">
        <f>Q179*H179</f>
        <v>0.0074999999999999997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144</v>
      </c>
      <c r="AT179" s="229" t="s">
        <v>139</v>
      </c>
      <c r="AU179" s="229" t="s">
        <v>86</v>
      </c>
      <c r="AY179" s="17" t="s">
        <v>136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84</v>
      </c>
      <c r="BK179" s="230">
        <f>ROUND(I179*H179,2)</f>
        <v>0</v>
      </c>
      <c r="BL179" s="17" t="s">
        <v>144</v>
      </c>
      <c r="BM179" s="229" t="s">
        <v>486</v>
      </c>
    </row>
    <row r="180" s="2" customFormat="1">
      <c r="A180" s="38"/>
      <c r="B180" s="39"/>
      <c r="C180" s="40"/>
      <c r="D180" s="231" t="s">
        <v>146</v>
      </c>
      <c r="E180" s="40"/>
      <c r="F180" s="232" t="s">
        <v>487</v>
      </c>
      <c r="G180" s="40"/>
      <c r="H180" s="40"/>
      <c r="I180" s="233"/>
      <c r="J180" s="40"/>
      <c r="K180" s="40"/>
      <c r="L180" s="44"/>
      <c r="M180" s="234"/>
      <c r="N180" s="23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146</v>
      </c>
      <c r="AU180" s="17" t="s">
        <v>86</v>
      </c>
    </row>
    <row r="181" s="2" customFormat="1">
      <c r="A181" s="38"/>
      <c r="B181" s="39"/>
      <c r="C181" s="40"/>
      <c r="D181" s="236" t="s">
        <v>148</v>
      </c>
      <c r="E181" s="40"/>
      <c r="F181" s="237" t="s">
        <v>488</v>
      </c>
      <c r="G181" s="40"/>
      <c r="H181" s="40"/>
      <c r="I181" s="233"/>
      <c r="J181" s="40"/>
      <c r="K181" s="40"/>
      <c r="L181" s="44"/>
      <c r="M181" s="234"/>
      <c r="N181" s="235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148</v>
      </c>
      <c r="AU181" s="17" t="s">
        <v>86</v>
      </c>
    </row>
    <row r="182" s="14" customFormat="1">
      <c r="A182" s="14"/>
      <c r="B182" s="249"/>
      <c r="C182" s="250"/>
      <c r="D182" s="231" t="s">
        <v>150</v>
      </c>
      <c r="E182" s="251" t="s">
        <v>1</v>
      </c>
      <c r="F182" s="252" t="s">
        <v>489</v>
      </c>
      <c r="G182" s="250"/>
      <c r="H182" s="251" t="s">
        <v>1</v>
      </c>
      <c r="I182" s="253"/>
      <c r="J182" s="250"/>
      <c r="K182" s="250"/>
      <c r="L182" s="254"/>
      <c r="M182" s="255"/>
      <c r="N182" s="256"/>
      <c r="O182" s="256"/>
      <c r="P182" s="256"/>
      <c r="Q182" s="256"/>
      <c r="R182" s="256"/>
      <c r="S182" s="256"/>
      <c r="T182" s="257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8" t="s">
        <v>150</v>
      </c>
      <c r="AU182" s="258" t="s">
        <v>86</v>
      </c>
      <c r="AV182" s="14" t="s">
        <v>84</v>
      </c>
      <c r="AW182" s="14" t="s">
        <v>32</v>
      </c>
      <c r="AX182" s="14" t="s">
        <v>76</v>
      </c>
      <c r="AY182" s="258" t="s">
        <v>136</v>
      </c>
    </row>
    <row r="183" s="13" customFormat="1">
      <c r="A183" s="13"/>
      <c r="B183" s="238"/>
      <c r="C183" s="239"/>
      <c r="D183" s="231" t="s">
        <v>150</v>
      </c>
      <c r="E183" s="240" t="s">
        <v>1</v>
      </c>
      <c r="F183" s="241" t="s">
        <v>179</v>
      </c>
      <c r="G183" s="239"/>
      <c r="H183" s="242">
        <v>5</v>
      </c>
      <c r="I183" s="243"/>
      <c r="J183" s="239"/>
      <c r="K183" s="239"/>
      <c r="L183" s="244"/>
      <c r="M183" s="245"/>
      <c r="N183" s="246"/>
      <c r="O183" s="246"/>
      <c r="P183" s="246"/>
      <c r="Q183" s="246"/>
      <c r="R183" s="246"/>
      <c r="S183" s="246"/>
      <c r="T183" s="24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8" t="s">
        <v>150</v>
      </c>
      <c r="AU183" s="248" t="s">
        <v>86</v>
      </c>
      <c r="AV183" s="13" t="s">
        <v>86</v>
      </c>
      <c r="AW183" s="13" t="s">
        <v>32</v>
      </c>
      <c r="AX183" s="13" t="s">
        <v>84</v>
      </c>
      <c r="AY183" s="248" t="s">
        <v>136</v>
      </c>
    </row>
    <row r="184" s="2" customFormat="1" ht="33" customHeight="1">
      <c r="A184" s="38"/>
      <c r="B184" s="39"/>
      <c r="C184" s="218" t="s">
        <v>224</v>
      </c>
      <c r="D184" s="218" t="s">
        <v>139</v>
      </c>
      <c r="E184" s="219" t="s">
        <v>490</v>
      </c>
      <c r="F184" s="220" t="s">
        <v>491</v>
      </c>
      <c r="G184" s="221" t="s">
        <v>142</v>
      </c>
      <c r="H184" s="222">
        <v>5</v>
      </c>
      <c r="I184" s="223"/>
      <c r="J184" s="224">
        <f>ROUND(I184*H184,2)</f>
        <v>0</v>
      </c>
      <c r="K184" s="220" t="s">
        <v>143</v>
      </c>
      <c r="L184" s="44"/>
      <c r="M184" s="225" t="s">
        <v>1</v>
      </c>
      <c r="N184" s="226" t="s">
        <v>41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144</v>
      </c>
      <c r="AT184" s="229" t="s">
        <v>139</v>
      </c>
      <c r="AU184" s="229" t="s">
        <v>86</v>
      </c>
      <c r="AY184" s="17" t="s">
        <v>136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84</v>
      </c>
      <c r="BK184" s="230">
        <f>ROUND(I184*H184,2)</f>
        <v>0</v>
      </c>
      <c r="BL184" s="17" t="s">
        <v>144</v>
      </c>
      <c r="BM184" s="229" t="s">
        <v>492</v>
      </c>
    </row>
    <row r="185" s="2" customFormat="1">
      <c r="A185" s="38"/>
      <c r="B185" s="39"/>
      <c r="C185" s="40"/>
      <c r="D185" s="231" t="s">
        <v>146</v>
      </c>
      <c r="E185" s="40"/>
      <c r="F185" s="232" t="s">
        <v>493</v>
      </c>
      <c r="G185" s="40"/>
      <c r="H185" s="40"/>
      <c r="I185" s="233"/>
      <c r="J185" s="40"/>
      <c r="K185" s="40"/>
      <c r="L185" s="44"/>
      <c r="M185" s="234"/>
      <c r="N185" s="235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146</v>
      </c>
      <c r="AU185" s="17" t="s">
        <v>86</v>
      </c>
    </row>
    <row r="186" s="2" customFormat="1">
      <c r="A186" s="38"/>
      <c r="B186" s="39"/>
      <c r="C186" s="40"/>
      <c r="D186" s="236" t="s">
        <v>148</v>
      </c>
      <c r="E186" s="40"/>
      <c r="F186" s="237" t="s">
        <v>494</v>
      </c>
      <c r="G186" s="40"/>
      <c r="H186" s="40"/>
      <c r="I186" s="233"/>
      <c r="J186" s="40"/>
      <c r="K186" s="40"/>
      <c r="L186" s="44"/>
      <c r="M186" s="234"/>
      <c r="N186" s="235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148</v>
      </c>
      <c r="AU186" s="17" t="s">
        <v>86</v>
      </c>
    </row>
    <row r="187" s="12" customFormat="1" ht="22.8" customHeight="1">
      <c r="A187" s="12"/>
      <c r="B187" s="202"/>
      <c r="C187" s="203"/>
      <c r="D187" s="204" t="s">
        <v>75</v>
      </c>
      <c r="E187" s="216" t="s">
        <v>188</v>
      </c>
      <c r="F187" s="216" t="s">
        <v>495</v>
      </c>
      <c r="G187" s="203"/>
      <c r="H187" s="203"/>
      <c r="I187" s="206"/>
      <c r="J187" s="217">
        <f>BK187</f>
        <v>0</v>
      </c>
      <c r="K187" s="203"/>
      <c r="L187" s="208"/>
      <c r="M187" s="209"/>
      <c r="N187" s="210"/>
      <c r="O187" s="210"/>
      <c r="P187" s="211">
        <f>SUM(P188:P226)</f>
        <v>0</v>
      </c>
      <c r="Q187" s="210"/>
      <c r="R187" s="211">
        <f>SUM(R188:R226)</f>
        <v>14.764544350000001</v>
      </c>
      <c r="S187" s="210"/>
      <c r="T187" s="212">
        <f>SUM(T188:T226)</f>
        <v>3.0000000000000004E-05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3" t="s">
        <v>84</v>
      </c>
      <c r="AT187" s="214" t="s">
        <v>75</v>
      </c>
      <c r="AU187" s="214" t="s">
        <v>84</v>
      </c>
      <c r="AY187" s="213" t="s">
        <v>136</v>
      </c>
      <c r="BK187" s="215">
        <f>SUM(BK188:BK226)</f>
        <v>0</v>
      </c>
    </row>
    <row r="188" s="2" customFormat="1" ht="24.15" customHeight="1">
      <c r="A188" s="38"/>
      <c r="B188" s="39"/>
      <c r="C188" s="218" t="s">
        <v>137</v>
      </c>
      <c r="D188" s="218" t="s">
        <v>139</v>
      </c>
      <c r="E188" s="219" t="s">
        <v>496</v>
      </c>
      <c r="F188" s="220" t="s">
        <v>497</v>
      </c>
      <c r="G188" s="221" t="s">
        <v>142</v>
      </c>
      <c r="H188" s="222">
        <v>862.63499999999999</v>
      </c>
      <c r="I188" s="223"/>
      <c r="J188" s="224">
        <f>ROUND(I188*H188,2)</f>
        <v>0</v>
      </c>
      <c r="K188" s="220" t="s">
        <v>472</v>
      </c>
      <c r="L188" s="44"/>
      <c r="M188" s="225" t="s">
        <v>1</v>
      </c>
      <c r="N188" s="226" t="s">
        <v>41</v>
      </c>
      <c r="O188" s="91"/>
      <c r="P188" s="227">
        <f>O188*H188</f>
        <v>0</v>
      </c>
      <c r="Q188" s="227">
        <v>0.00025999999999999998</v>
      </c>
      <c r="R188" s="227">
        <f>Q188*H188</f>
        <v>0.22428509999999999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144</v>
      </c>
      <c r="AT188" s="229" t="s">
        <v>139</v>
      </c>
      <c r="AU188" s="229" t="s">
        <v>86</v>
      </c>
      <c r="AY188" s="17" t="s">
        <v>136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84</v>
      </c>
      <c r="BK188" s="230">
        <f>ROUND(I188*H188,2)</f>
        <v>0</v>
      </c>
      <c r="BL188" s="17" t="s">
        <v>144</v>
      </c>
      <c r="BM188" s="229" t="s">
        <v>498</v>
      </c>
    </row>
    <row r="189" s="2" customFormat="1">
      <c r="A189" s="38"/>
      <c r="B189" s="39"/>
      <c r="C189" s="40"/>
      <c r="D189" s="231" t="s">
        <v>146</v>
      </c>
      <c r="E189" s="40"/>
      <c r="F189" s="232" t="s">
        <v>499</v>
      </c>
      <c r="G189" s="40"/>
      <c r="H189" s="40"/>
      <c r="I189" s="233"/>
      <c r="J189" s="40"/>
      <c r="K189" s="40"/>
      <c r="L189" s="44"/>
      <c r="M189" s="234"/>
      <c r="N189" s="235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146</v>
      </c>
      <c r="AU189" s="17" t="s">
        <v>86</v>
      </c>
    </row>
    <row r="190" s="2" customFormat="1">
      <c r="A190" s="38"/>
      <c r="B190" s="39"/>
      <c r="C190" s="40"/>
      <c r="D190" s="236" t="s">
        <v>148</v>
      </c>
      <c r="E190" s="40"/>
      <c r="F190" s="237" t="s">
        <v>500</v>
      </c>
      <c r="G190" s="40"/>
      <c r="H190" s="40"/>
      <c r="I190" s="233"/>
      <c r="J190" s="40"/>
      <c r="K190" s="40"/>
      <c r="L190" s="44"/>
      <c r="M190" s="234"/>
      <c r="N190" s="235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148</v>
      </c>
      <c r="AU190" s="17" t="s">
        <v>86</v>
      </c>
    </row>
    <row r="191" s="14" customFormat="1">
      <c r="A191" s="14"/>
      <c r="B191" s="249"/>
      <c r="C191" s="250"/>
      <c r="D191" s="231" t="s">
        <v>150</v>
      </c>
      <c r="E191" s="251" t="s">
        <v>1</v>
      </c>
      <c r="F191" s="252" t="s">
        <v>501</v>
      </c>
      <c r="G191" s="250"/>
      <c r="H191" s="251" t="s">
        <v>1</v>
      </c>
      <c r="I191" s="253"/>
      <c r="J191" s="250"/>
      <c r="K191" s="250"/>
      <c r="L191" s="254"/>
      <c r="M191" s="255"/>
      <c r="N191" s="256"/>
      <c r="O191" s="256"/>
      <c r="P191" s="256"/>
      <c r="Q191" s="256"/>
      <c r="R191" s="256"/>
      <c r="S191" s="256"/>
      <c r="T191" s="25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8" t="s">
        <v>150</v>
      </c>
      <c r="AU191" s="258" t="s">
        <v>86</v>
      </c>
      <c r="AV191" s="14" t="s">
        <v>84</v>
      </c>
      <c r="AW191" s="14" t="s">
        <v>32</v>
      </c>
      <c r="AX191" s="14" t="s">
        <v>76</v>
      </c>
      <c r="AY191" s="258" t="s">
        <v>136</v>
      </c>
    </row>
    <row r="192" s="13" customFormat="1">
      <c r="A192" s="13"/>
      <c r="B192" s="238"/>
      <c r="C192" s="239"/>
      <c r="D192" s="231" t="s">
        <v>150</v>
      </c>
      <c r="E192" s="240" t="s">
        <v>1</v>
      </c>
      <c r="F192" s="241" t="s">
        <v>502</v>
      </c>
      <c r="G192" s="239"/>
      <c r="H192" s="242">
        <v>827.06299999999999</v>
      </c>
      <c r="I192" s="243"/>
      <c r="J192" s="239"/>
      <c r="K192" s="239"/>
      <c r="L192" s="244"/>
      <c r="M192" s="245"/>
      <c r="N192" s="246"/>
      <c r="O192" s="246"/>
      <c r="P192" s="246"/>
      <c r="Q192" s="246"/>
      <c r="R192" s="246"/>
      <c r="S192" s="246"/>
      <c r="T192" s="24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8" t="s">
        <v>150</v>
      </c>
      <c r="AU192" s="248" t="s">
        <v>86</v>
      </c>
      <c r="AV192" s="13" t="s">
        <v>86</v>
      </c>
      <c r="AW192" s="13" t="s">
        <v>32</v>
      </c>
      <c r="AX192" s="13" t="s">
        <v>76</v>
      </c>
      <c r="AY192" s="248" t="s">
        <v>136</v>
      </c>
    </row>
    <row r="193" s="14" customFormat="1">
      <c r="A193" s="14"/>
      <c r="B193" s="249"/>
      <c r="C193" s="250"/>
      <c r="D193" s="231" t="s">
        <v>150</v>
      </c>
      <c r="E193" s="251" t="s">
        <v>1</v>
      </c>
      <c r="F193" s="252" t="s">
        <v>503</v>
      </c>
      <c r="G193" s="250"/>
      <c r="H193" s="251" t="s">
        <v>1</v>
      </c>
      <c r="I193" s="253"/>
      <c r="J193" s="250"/>
      <c r="K193" s="250"/>
      <c r="L193" s="254"/>
      <c r="M193" s="255"/>
      <c r="N193" s="256"/>
      <c r="O193" s="256"/>
      <c r="P193" s="256"/>
      <c r="Q193" s="256"/>
      <c r="R193" s="256"/>
      <c r="S193" s="256"/>
      <c r="T193" s="257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8" t="s">
        <v>150</v>
      </c>
      <c r="AU193" s="258" t="s">
        <v>86</v>
      </c>
      <c r="AV193" s="14" t="s">
        <v>84</v>
      </c>
      <c r="AW193" s="14" t="s">
        <v>32</v>
      </c>
      <c r="AX193" s="14" t="s">
        <v>76</v>
      </c>
      <c r="AY193" s="258" t="s">
        <v>136</v>
      </c>
    </row>
    <row r="194" s="13" customFormat="1">
      <c r="A194" s="13"/>
      <c r="B194" s="238"/>
      <c r="C194" s="239"/>
      <c r="D194" s="231" t="s">
        <v>150</v>
      </c>
      <c r="E194" s="240" t="s">
        <v>1</v>
      </c>
      <c r="F194" s="241" t="s">
        <v>504</v>
      </c>
      <c r="G194" s="239"/>
      <c r="H194" s="242">
        <v>35.572000000000003</v>
      </c>
      <c r="I194" s="243"/>
      <c r="J194" s="239"/>
      <c r="K194" s="239"/>
      <c r="L194" s="244"/>
      <c r="M194" s="245"/>
      <c r="N194" s="246"/>
      <c r="O194" s="246"/>
      <c r="P194" s="246"/>
      <c r="Q194" s="246"/>
      <c r="R194" s="246"/>
      <c r="S194" s="246"/>
      <c r="T194" s="24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8" t="s">
        <v>150</v>
      </c>
      <c r="AU194" s="248" t="s">
        <v>86</v>
      </c>
      <c r="AV194" s="13" t="s">
        <v>86</v>
      </c>
      <c r="AW194" s="13" t="s">
        <v>32</v>
      </c>
      <c r="AX194" s="13" t="s">
        <v>76</v>
      </c>
      <c r="AY194" s="248" t="s">
        <v>136</v>
      </c>
    </row>
    <row r="195" s="15" customFormat="1">
      <c r="A195" s="15"/>
      <c r="B195" s="259"/>
      <c r="C195" s="260"/>
      <c r="D195" s="231" t="s">
        <v>150</v>
      </c>
      <c r="E195" s="261" t="s">
        <v>1</v>
      </c>
      <c r="F195" s="262" t="s">
        <v>167</v>
      </c>
      <c r="G195" s="260"/>
      <c r="H195" s="263">
        <v>862.63499999999999</v>
      </c>
      <c r="I195" s="264"/>
      <c r="J195" s="260"/>
      <c r="K195" s="260"/>
      <c r="L195" s="265"/>
      <c r="M195" s="266"/>
      <c r="N195" s="267"/>
      <c r="O195" s="267"/>
      <c r="P195" s="267"/>
      <c r="Q195" s="267"/>
      <c r="R195" s="267"/>
      <c r="S195" s="267"/>
      <c r="T195" s="268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9" t="s">
        <v>150</v>
      </c>
      <c r="AU195" s="269" t="s">
        <v>86</v>
      </c>
      <c r="AV195" s="15" t="s">
        <v>144</v>
      </c>
      <c r="AW195" s="15" t="s">
        <v>32</v>
      </c>
      <c r="AX195" s="15" t="s">
        <v>84</v>
      </c>
      <c r="AY195" s="269" t="s">
        <v>136</v>
      </c>
    </row>
    <row r="196" s="2" customFormat="1" ht="24.15" customHeight="1">
      <c r="A196" s="38"/>
      <c r="B196" s="39"/>
      <c r="C196" s="218" t="s">
        <v>236</v>
      </c>
      <c r="D196" s="218" t="s">
        <v>139</v>
      </c>
      <c r="E196" s="219" t="s">
        <v>505</v>
      </c>
      <c r="F196" s="220" t="s">
        <v>506</v>
      </c>
      <c r="G196" s="221" t="s">
        <v>142</v>
      </c>
      <c r="H196" s="222">
        <v>862.63499999999999</v>
      </c>
      <c r="I196" s="223"/>
      <c r="J196" s="224">
        <f>ROUND(I196*H196,2)</f>
        <v>0</v>
      </c>
      <c r="K196" s="220" t="s">
        <v>143</v>
      </c>
      <c r="L196" s="44"/>
      <c r="M196" s="225" t="s">
        <v>1</v>
      </c>
      <c r="N196" s="226" t="s">
        <v>41</v>
      </c>
      <c r="O196" s="91"/>
      <c r="P196" s="227">
        <f>O196*H196</f>
        <v>0</v>
      </c>
      <c r="Q196" s="227">
        <v>0.01103</v>
      </c>
      <c r="R196" s="227">
        <f>Q196*H196</f>
        <v>9.5148640499999999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144</v>
      </c>
      <c r="AT196" s="229" t="s">
        <v>139</v>
      </c>
      <c r="AU196" s="229" t="s">
        <v>86</v>
      </c>
      <c r="AY196" s="17" t="s">
        <v>136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84</v>
      </c>
      <c r="BK196" s="230">
        <f>ROUND(I196*H196,2)</f>
        <v>0</v>
      </c>
      <c r="BL196" s="17" t="s">
        <v>144</v>
      </c>
      <c r="BM196" s="229" t="s">
        <v>507</v>
      </c>
    </row>
    <row r="197" s="2" customFormat="1">
      <c r="A197" s="38"/>
      <c r="B197" s="39"/>
      <c r="C197" s="40"/>
      <c r="D197" s="231" t="s">
        <v>146</v>
      </c>
      <c r="E197" s="40"/>
      <c r="F197" s="232" t="s">
        <v>508</v>
      </c>
      <c r="G197" s="40"/>
      <c r="H197" s="40"/>
      <c r="I197" s="233"/>
      <c r="J197" s="40"/>
      <c r="K197" s="40"/>
      <c r="L197" s="44"/>
      <c r="M197" s="234"/>
      <c r="N197" s="235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146</v>
      </c>
      <c r="AU197" s="17" t="s">
        <v>86</v>
      </c>
    </row>
    <row r="198" s="2" customFormat="1">
      <c r="A198" s="38"/>
      <c r="B198" s="39"/>
      <c r="C198" s="40"/>
      <c r="D198" s="236" t="s">
        <v>148</v>
      </c>
      <c r="E198" s="40"/>
      <c r="F198" s="237" t="s">
        <v>509</v>
      </c>
      <c r="G198" s="40"/>
      <c r="H198" s="40"/>
      <c r="I198" s="233"/>
      <c r="J198" s="40"/>
      <c r="K198" s="40"/>
      <c r="L198" s="44"/>
      <c r="M198" s="234"/>
      <c r="N198" s="235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148</v>
      </c>
      <c r="AU198" s="17" t="s">
        <v>86</v>
      </c>
    </row>
    <row r="199" s="14" customFormat="1">
      <c r="A199" s="14"/>
      <c r="B199" s="249"/>
      <c r="C199" s="250"/>
      <c r="D199" s="231" t="s">
        <v>150</v>
      </c>
      <c r="E199" s="251" t="s">
        <v>1</v>
      </c>
      <c r="F199" s="252" t="s">
        <v>501</v>
      </c>
      <c r="G199" s="250"/>
      <c r="H199" s="251" t="s">
        <v>1</v>
      </c>
      <c r="I199" s="253"/>
      <c r="J199" s="250"/>
      <c r="K199" s="250"/>
      <c r="L199" s="254"/>
      <c r="M199" s="255"/>
      <c r="N199" s="256"/>
      <c r="O199" s="256"/>
      <c r="P199" s="256"/>
      <c r="Q199" s="256"/>
      <c r="R199" s="256"/>
      <c r="S199" s="256"/>
      <c r="T199" s="257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8" t="s">
        <v>150</v>
      </c>
      <c r="AU199" s="258" t="s">
        <v>86</v>
      </c>
      <c r="AV199" s="14" t="s">
        <v>84</v>
      </c>
      <c r="AW199" s="14" t="s">
        <v>32</v>
      </c>
      <c r="AX199" s="14" t="s">
        <v>76</v>
      </c>
      <c r="AY199" s="258" t="s">
        <v>136</v>
      </c>
    </row>
    <row r="200" s="13" customFormat="1">
      <c r="A200" s="13"/>
      <c r="B200" s="238"/>
      <c r="C200" s="239"/>
      <c r="D200" s="231" t="s">
        <v>150</v>
      </c>
      <c r="E200" s="240" t="s">
        <v>1</v>
      </c>
      <c r="F200" s="241" t="s">
        <v>502</v>
      </c>
      <c r="G200" s="239"/>
      <c r="H200" s="242">
        <v>827.06299999999999</v>
      </c>
      <c r="I200" s="243"/>
      <c r="J200" s="239"/>
      <c r="K200" s="239"/>
      <c r="L200" s="244"/>
      <c r="M200" s="245"/>
      <c r="N200" s="246"/>
      <c r="O200" s="246"/>
      <c r="P200" s="246"/>
      <c r="Q200" s="246"/>
      <c r="R200" s="246"/>
      <c r="S200" s="246"/>
      <c r="T200" s="24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8" t="s">
        <v>150</v>
      </c>
      <c r="AU200" s="248" t="s">
        <v>86</v>
      </c>
      <c r="AV200" s="13" t="s">
        <v>86</v>
      </c>
      <c r="AW200" s="13" t="s">
        <v>32</v>
      </c>
      <c r="AX200" s="13" t="s">
        <v>76</v>
      </c>
      <c r="AY200" s="248" t="s">
        <v>136</v>
      </c>
    </row>
    <row r="201" s="14" customFormat="1">
      <c r="A201" s="14"/>
      <c r="B201" s="249"/>
      <c r="C201" s="250"/>
      <c r="D201" s="231" t="s">
        <v>150</v>
      </c>
      <c r="E201" s="251" t="s">
        <v>1</v>
      </c>
      <c r="F201" s="252" t="s">
        <v>503</v>
      </c>
      <c r="G201" s="250"/>
      <c r="H201" s="251" t="s">
        <v>1</v>
      </c>
      <c r="I201" s="253"/>
      <c r="J201" s="250"/>
      <c r="K201" s="250"/>
      <c r="L201" s="254"/>
      <c r="M201" s="255"/>
      <c r="N201" s="256"/>
      <c r="O201" s="256"/>
      <c r="P201" s="256"/>
      <c r="Q201" s="256"/>
      <c r="R201" s="256"/>
      <c r="S201" s="256"/>
      <c r="T201" s="257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8" t="s">
        <v>150</v>
      </c>
      <c r="AU201" s="258" t="s">
        <v>86</v>
      </c>
      <c r="AV201" s="14" t="s">
        <v>84</v>
      </c>
      <c r="AW201" s="14" t="s">
        <v>32</v>
      </c>
      <c r="AX201" s="14" t="s">
        <v>76</v>
      </c>
      <c r="AY201" s="258" t="s">
        <v>136</v>
      </c>
    </row>
    <row r="202" s="13" customFormat="1">
      <c r="A202" s="13"/>
      <c r="B202" s="238"/>
      <c r="C202" s="239"/>
      <c r="D202" s="231" t="s">
        <v>150</v>
      </c>
      <c r="E202" s="240" t="s">
        <v>1</v>
      </c>
      <c r="F202" s="241" t="s">
        <v>504</v>
      </c>
      <c r="G202" s="239"/>
      <c r="H202" s="242">
        <v>35.572000000000003</v>
      </c>
      <c r="I202" s="243"/>
      <c r="J202" s="239"/>
      <c r="K202" s="239"/>
      <c r="L202" s="244"/>
      <c r="M202" s="245"/>
      <c r="N202" s="246"/>
      <c r="O202" s="246"/>
      <c r="P202" s="246"/>
      <c r="Q202" s="246"/>
      <c r="R202" s="246"/>
      <c r="S202" s="246"/>
      <c r="T202" s="24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8" t="s">
        <v>150</v>
      </c>
      <c r="AU202" s="248" t="s">
        <v>86</v>
      </c>
      <c r="AV202" s="13" t="s">
        <v>86</v>
      </c>
      <c r="AW202" s="13" t="s">
        <v>32</v>
      </c>
      <c r="AX202" s="13" t="s">
        <v>76</v>
      </c>
      <c r="AY202" s="248" t="s">
        <v>136</v>
      </c>
    </row>
    <row r="203" s="15" customFormat="1">
      <c r="A203" s="15"/>
      <c r="B203" s="259"/>
      <c r="C203" s="260"/>
      <c r="D203" s="231" t="s">
        <v>150</v>
      </c>
      <c r="E203" s="261" t="s">
        <v>1</v>
      </c>
      <c r="F203" s="262" t="s">
        <v>167</v>
      </c>
      <c r="G203" s="260"/>
      <c r="H203" s="263">
        <v>862.63499999999999</v>
      </c>
      <c r="I203" s="264"/>
      <c r="J203" s="260"/>
      <c r="K203" s="260"/>
      <c r="L203" s="265"/>
      <c r="M203" s="266"/>
      <c r="N203" s="267"/>
      <c r="O203" s="267"/>
      <c r="P203" s="267"/>
      <c r="Q203" s="267"/>
      <c r="R203" s="267"/>
      <c r="S203" s="267"/>
      <c r="T203" s="268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9" t="s">
        <v>150</v>
      </c>
      <c r="AU203" s="269" t="s">
        <v>86</v>
      </c>
      <c r="AV203" s="15" t="s">
        <v>144</v>
      </c>
      <c r="AW203" s="15" t="s">
        <v>32</v>
      </c>
      <c r="AX203" s="15" t="s">
        <v>84</v>
      </c>
      <c r="AY203" s="269" t="s">
        <v>136</v>
      </c>
    </row>
    <row r="204" s="2" customFormat="1" ht="24.15" customHeight="1">
      <c r="A204" s="38"/>
      <c r="B204" s="39"/>
      <c r="C204" s="218" t="s">
        <v>243</v>
      </c>
      <c r="D204" s="218" t="s">
        <v>139</v>
      </c>
      <c r="E204" s="219" t="s">
        <v>510</v>
      </c>
      <c r="F204" s="220" t="s">
        <v>511</v>
      </c>
      <c r="G204" s="221" t="s">
        <v>142</v>
      </c>
      <c r="H204" s="222">
        <v>862.63499999999999</v>
      </c>
      <c r="I204" s="223"/>
      <c r="J204" s="224">
        <f>ROUND(I204*H204,2)</f>
        <v>0</v>
      </c>
      <c r="K204" s="220" t="s">
        <v>472</v>
      </c>
      <c r="L204" s="44"/>
      <c r="M204" s="225" t="s">
        <v>1</v>
      </c>
      <c r="N204" s="226" t="s">
        <v>41</v>
      </c>
      <c r="O204" s="91"/>
      <c r="P204" s="227">
        <f>O204*H204</f>
        <v>0</v>
      </c>
      <c r="Q204" s="227">
        <v>0.0055199999999999997</v>
      </c>
      <c r="R204" s="227">
        <f>Q204*H204</f>
        <v>4.7617452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144</v>
      </c>
      <c r="AT204" s="229" t="s">
        <v>139</v>
      </c>
      <c r="AU204" s="229" t="s">
        <v>86</v>
      </c>
      <c r="AY204" s="17" t="s">
        <v>136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84</v>
      </c>
      <c r="BK204" s="230">
        <f>ROUND(I204*H204,2)</f>
        <v>0</v>
      </c>
      <c r="BL204" s="17" t="s">
        <v>144</v>
      </c>
      <c r="BM204" s="229" t="s">
        <v>512</v>
      </c>
    </row>
    <row r="205" s="2" customFormat="1">
      <c r="A205" s="38"/>
      <c r="B205" s="39"/>
      <c r="C205" s="40"/>
      <c r="D205" s="231" t="s">
        <v>146</v>
      </c>
      <c r="E205" s="40"/>
      <c r="F205" s="232" t="s">
        <v>513</v>
      </c>
      <c r="G205" s="40"/>
      <c r="H205" s="40"/>
      <c r="I205" s="233"/>
      <c r="J205" s="40"/>
      <c r="K205" s="40"/>
      <c r="L205" s="44"/>
      <c r="M205" s="234"/>
      <c r="N205" s="235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146</v>
      </c>
      <c r="AU205" s="17" t="s">
        <v>86</v>
      </c>
    </row>
    <row r="206" s="2" customFormat="1">
      <c r="A206" s="38"/>
      <c r="B206" s="39"/>
      <c r="C206" s="40"/>
      <c r="D206" s="236" t="s">
        <v>148</v>
      </c>
      <c r="E206" s="40"/>
      <c r="F206" s="237" t="s">
        <v>514</v>
      </c>
      <c r="G206" s="40"/>
      <c r="H206" s="40"/>
      <c r="I206" s="233"/>
      <c r="J206" s="40"/>
      <c r="K206" s="40"/>
      <c r="L206" s="44"/>
      <c r="M206" s="234"/>
      <c r="N206" s="23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148</v>
      </c>
      <c r="AU206" s="17" t="s">
        <v>86</v>
      </c>
    </row>
    <row r="207" s="2" customFormat="1" ht="24.15" customHeight="1">
      <c r="A207" s="38"/>
      <c r="B207" s="39"/>
      <c r="C207" s="218" t="s">
        <v>515</v>
      </c>
      <c r="D207" s="218" t="s">
        <v>139</v>
      </c>
      <c r="E207" s="219" t="s">
        <v>516</v>
      </c>
      <c r="F207" s="220" t="s">
        <v>517</v>
      </c>
      <c r="G207" s="221" t="s">
        <v>142</v>
      </c>
      <c r="H207" s="222">
        <v>3</v>
      </c>
      <c r="I207" s="223"/>
      <c r="J207" s="224">
        <f>ROUND(I207*H207,2)</f>
        <v>0</v>
      </c>
      <c r="K207" s="220" t="s">
        <v>143</v>
      </c>
      <c r="L207" s="44"/>
      <c r="M207" s="225" t="s">
        <v>1</v>
      </c>
      <c r="N207" s="226" t="s">
        <v>41</v>
      </c>
      <c r="O207" s="91"/>
      <c r="P207" s="227">
        <f>O207*H207</f>
        <v>0</v>
      </c>
      <c r="Q207" s="227">
        <v>2.0000000000000002E-05</v>
      </c>
      <c r="R207" s="227">
        <f>Q207*H207</f>
        <v>6.0000000000000008E-05</v>
      </c>
      <c r="S207" s="227">
        <v>1.0000000000000001E-05</v>
      </c>
      <c r="T207" s="228">
        <f>S207*H207</f>
        <v>3.0000000000000004E-05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268</v>
      </c>
      <c r="AT207" s="229" t="s">
        <v>139</v>
      </c>
      <c r="AU207" s="229" t="s">
        <v>86</v>
      </c>
      <c r="AY207" s="17" t="s">
        <v>136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84</v>
      </c>
      <c r="BK207" s="230">
        <f>ROUND(I207*H207,2)</f>
        <v>0</v>
      </c>
      <c r="BL207" s="17" t="s">
        <v>268</v>
      </c>
      <c r="BM207" s="229" t="s">
        <v>518</v>
      </c>
    </row>
    <row r="208" s="2" customFormat="1">
      <c r="A208" s="38"/>
      <c r="B208" s="39"/>
      <c r="C208" s="40"/>
      <c r="D208" s="231" t="s">
        <v>146</v>
      </c>
      <c r="E208" s="40"/>
      <c r="F208" s="232" t="s">
        <v>519</v>
      </c>
      <c r="G208" s="40"/>
      <c r="H208" s="40"/>
      <c r="I208" s="233"/>
      <c r="J208" s="40"/>
      <c r="K208" s="40"/>
      <c r="L208" s="44"/>
      <c r="M208" s="234"/>
      <c r="N208" s="235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146</v>
      </c>
      <c r="AU208" s="17" t="s">
        <v>86</v>
      </c>
    </row>
    <row r="209" s="2" customFormat="1">
      <c r="A209" s="38"/>
      <c r="B209" s="39"/>
      <c r="C209" s="40"/>
      <c r="D209" s="236" t="s">
        <v>148</v>
      </c>
      <c r="E209" s="40"/>
      <c r="F209" s="237" t="s">
        <v>520</v>
      </c>
      <c r="G209" s="40"/>
      <c r="H209" s="40"/>
      <c r="I209" s="233"/>
      <c r="J209" s="40"/>
      <c r="K209" s="40"/>
      <c r="L209" s="44"/>
      <c r="M209" s="234"/>
      <c r="N209" s="235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148</v>
      </c>
      <c r="AU209" s="17" t="s">
        <v>86</v>
      </c>
    </row>
    <row r="210" s="14" customFormat="1">
      <c r="A210" s="14"/>
      <c r="B210" s="249"/>
      <c r="C210" s="250"/>
      <c r="D210" s="231" t="s">
        <v>150</v>
      </c>
      <c r="E210" s="251" t="s">
        <v>1</v>
      </c>
      <c r="F210" s="252" t="s">
        <v>521</v>
      </c>
      <c r="G210" s="250"/>
      <c r="H210" s="251" t="s">
        <v>1</v>
      </c>
      <c r="I210" s="253"/>
      <c r="J210" s="250"/>
      <c r="K210" s="250"/>
      <c r="L210" s="254"/>
      <c r="M210" s="255"/>
      <c r="N210" s="256"/>
      <c r="O210" s="256"/>
      <c r="P210" s="256"/>
      <c r="Q210" s="256"/>
      <c r="R210" s="256"/>
      <c r="S210" s="256"/>
      <c r="T210" s="25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8" t="s">
        <v>150</v>
      </c>
      <c r="AU210" s="258" t="s">
        <v>86</v>
      </c>
      <c r="AV210" s="14" t="s">
        <v>84</v>
      </c>
      <c r="AW210" s="14" t="s">
        <v>32</v>
      </c>
      <c r="AX210" s="14" t="s">
        <v>76</v>
      </c>
      <c r="AY210" s="258" t="s">
        <v>136</v>
      </c>
    </row>
    <row r="211" s="13" customFormat="1">
      <c r="A211" s="13"/>
      <c r="B211" s="238"/>
      <c r="C211" s="239"/>
      <c r="D211" s="231" t="s">
        <v>150</v>
      </c>
      <c r="E211" s="240" t="s">
        <v>1</v>
      </c>
      <c r="F211" s="241" t="s">
        <v>522</v>
      </c>
      <c r="G211" s="239"/>
      <c r="H211" s="242">
        <v>3</v>
      </c>
      <c r="I211" s="243"/>
      <c r="J211" s="239"/>
      <c r="K211" s="239"/>
      <c r="L211" s="244"/>
      <c r="M211" s="245"/>
      <c r="N211" s="246"/>
      <c r="O211" s="246"/>
      <c r="P211" s="246"/>
      <c r="Q211" s="246"/>
      <c r="R211" s="246"/>
      <c r="S211" s="246"/>
      <c r="T211" s="24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8" t="s">
        <v>150</v>
      </c>
      <c r="AU211" s="248" t="s">
        <v>86</v>
      </c>
      <c r="AV211" s="13" t="s">
        <v>86</v>
      </c>
      <c r="AW211" s="13" t="s">
        <v>32</v>
      </c>
      <c r="AX211" s="13" t="s">
        <v>76</v>
      </c>
      <c r="AY211" s="248" t="s">
        <v>136</v>
      </c>
    </row>
    <row r="212" s="15" customFormat="1">
      <c r="A212" s="15"/>
      <c r="B212" s="259"/>
      <c r="C212" s="260"/>
      <c r="D212" s="231" t="s">
        <v>150</v>
      </c>
      <c r="E212" s="261" t="s">
        <v>1</v>
      </c>
      <c r="F212" s="262" t="s">
        <v>167</v>
      </c>
      <c r="G212" s="260"/>
      <c r="H212" s="263">
        <v>3</v>
      </c>
      <c r="I212" s="264"/>
      <c r="J212" s="260"/>
      <c r="K212" s="260"/>
      <c r="L212" s="265"/>
      <c r="M212" s="266"/>
      <c r="N212" s="267"/>
      <c r="O212" s="267"/>
      <c r="P212" s="267"/>
      <c r="Q212" s="267"/>
      <c r="R212" s="267"/>
      <c r="S212" s="267"/>
      <c r="T212" s="268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9" t="s">
        <v>150</v>
      </c>
      <c r="AU212" s="269" t="s">
        <v>86</v>
      </c>
      <c r="AV212" s="15" t="s">
        <v>144</v>
      </c>
      <c r="AW212" s="15" t="s">
        <v>32</v>
      </c>
      <c r="AX212" s="15" t="s">
        <v>84</v>
      </c>
      <c r="AY212" s="269" t="s">
        <v>136</v>
      </c>
    </row>
    <row r="213" s="2" customFormat="1" ht="24.15" customHeight="1">
      <c r="A213" s="38"/>
      <c r="B213" s="39"/>
      <c r="C213" s="218" t="s">
        <v>8</v>
      </c>
      <c r="D213" s="218" t="s">
        <v>139</v>
      </c>
      <c r="E213" s="219" t="s">
        <v>523</v>
      </c>
      <c r="F213" s="220" t="s">
        <v>524</v>
      </c>
      <c r="G213" s="221" t="s">
        <v>321</v>
      </c>
      <c r="H213" s="222">
        <v>8</v>
      </c>
      <c r="I213" s="223"/>
      <c r="J213" s="224">
        <f>ROUND(I213*H213,2)</f>
        <v>0</v>
      </c>
      <c r="K213" s="220" t="s">
        <v>472</v>
      </c>
      <c r="L213" s="44"/>
      <c r="M213" s="225" t="s">
        <v>1</v>
      </c>
      <c r="N213" s="226" t="s">
        <v>41</v>
      </c>
      <c r="O213" s="91"/>
      <c r="P213" s="227">
        <f>O213*H213</f>
        <v>0</v>
      </c>
      <c r="Q213" s="227">
        <v>0.017770000000000001</v>
      </c>
      <c r="R213" s="227">
        <f>Q213*H213</f>
        <v>0.14216000000000001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144</v>
      </c>
      <c r="AT213" s="229" t="s">
        <v>139</v>
      </c>
      <c r="AU213" s="229" t="s">
        <v>86</v>
      </c>
      <c r="AY213" s="17" t="s">
        <v>136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84</v>
      </c>
      <c r="BK213" s="230">
        <f>ROUND(I213*H213,2)</f>
        <v>0</v>
      </c>
      <c r="BL213" s="17" t="s">
        <v>144</v>
      </c>
      <c r="BM213" s="229" t="s">
        <v>525</v>
      </c>
    </row>
    <row r="214" s="2" customFormat="1">
      <c r="A214" s="38"/>
      <c r="B214" s="39"/>
      <c r="C214" s="40"/>
      <c r="D214" s="231" t="s">
        <v>146</v>
      </c>
      <c r="E214" s="40"/>
      <c r="F214" s="232" t="s">
        <v>526</v>
      </c>
      <c r="G214" s="40"/>
      <c r="H214" s="40"/>
      <c r="I214" s="233"/>
      <c r="J214" s="40"/>
      <c r="K214" s="40"/>
      <c r="L214" s="44"/>
      <c r="M214" s="234"/>
      <c r="N214" s="235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146</v>
      </c>
      <c r="AU214" s="17" t="s">
        <v>86</v>
      </c>
    </row>
    <row r="215" s="2" customFormat="1">
      <c r="A215" s="38"/>
      <c r="B215" s="39"/>
      <c r="C215" s="40"/>
      <c r="D215" s="236" t="s">
        <v>148</v>
      </c>
      <c r="E215" s="40"/>
      <c r="F215" s="237" t="s">
        <v>527</v>
      </c>
      <c r="G215" s="40"/>
      <c r="H215" s="40"/>
      <c r="I215" s="233"/>
      <c r="J215" s="40"/>
      <c r="K215" s="40"/>
      <c r="L215" s="44"/>
      <c r="M215" s="234"/>
      <c r="N215" s="235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148</v>
      </c>
      <c r="AU215" s="17" t="s">
        <v>86</v>
      </c>
    </row>
    <row r="216" s="13" customFormat="1">
      <c r="A216" s="13"/>
      <c r="B216" s="238"/>
      <c r="C216" s="239"/>
      <c r="D216" s="231" t="s">
        <v>150</v>
      </c>
      <c r="E216" s="240" t="s">
        <v>1</v>
      </c>
      <c r="F216" s="241" t="s">
        <v>528</v>
      </c>
      <c r="G216" s="239"/>
      <c r="H216" s="242">
        <v>2</v>
      </c>
      <c r="I216" s="243"/>
      <c r="J216" s="239"/>
      <c r="K216" s="239"/>
      <c r="L216" s="244"/>
      <c r="M216" s="245"/>
      <c r="N216" s="246"/>
      <c r="O216" s="246"/>
      <c r="P216" s="246"/>
      <c r="Q216" s="246"/>
      <c r="R216" s="246"/>
      <c r="S216" s="246"/>
      <c r="T216" s="24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8" t="s">
        <v>150</v>
      </c>
      <c r="AU216" s="248" t="s">
        <v>86</v>
      </c>
      <c r="AV216" s="13" t="s">
        <v>86</v>
      </c>
      <c r="AW216" s="13" t="s">
        <v>32</v>
      </c>
      <c r="AX216" s="13" t="s">
        <v>76</v>
      </c>
      <c r="AY216" s="248" t="s">
        <v>136</v>
      </c>
    </row>
    <row r="217" s="13" customFormat="1">
      <c r="A217" s="13"/>
      <c r="B217" s="238"/>
      <c r="C217" s="239"/>
      <c r="D217" s="231" t="s">
        <v>150</v>
      </c>
      <c r="E217" s="240" t="s">
        <v>1</v>
      </c>
      <c r="F217" s="241" t="s">
        <v>529</v>
      </c>
      <c r="G217" s="239"/>
      <c r="H217" s="242">
        <v>5</v>
      </c>
      <c r="I217" s="243"/>
      <c r="J217" s="239"/>
      <c r="K217" s="239"/>
      <c r="L217" s="244"/>
      <c r="M217" s="245"/>
      <c r="N217" s="246"/>
      <c r="O217" s="246"/>
      <c r="P217" s="246"/>
      <c r="Q217" s="246"/>
      <c r="R217" s="246"/>
      <c r="S217" s="246"/>
      <c r="T217" s="24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8" t="s">
        <v>150</v>
      </c>
      <c r="AU217" s="248" t="s">
        <v>86</v>
      </c>
      <c r="AV217" s="13" t="s">
        <v>86</v>
      </c>
      <c r="AW217" s="13" t="s">
        <v>32</v>
      </c>
      <c r="AX217" s="13" t="s">
        <v>76</v>
      </c>
      <c r="AY217" s="248" t="s">
        <v>136</v>
      </c>
    </row>
    <row r="218" s="13" customFormat="1">
      <c r="A218" s="13"/>
      <c r="B218" s="238"/>
      <c r="C218" s="239"/>
      <c r="D218" s="231" t="s">
        <v>150</v>
      </c>
      <c r="E218" s="240" t="s">
        <v>1</v>
      </c>
      <c r="F218" s="241" t="s">
        <v>530</v>
      </c>
      <c r="G218" s="239"/>
      <c r="H218" s="242">
        <v>1</v>
      </c>
      <c r="I218" s="243"/>
      <c r="J218" s="239"/>
      <c r="K218" s="239"/>
      <c r="L218" s="244"/>
      <c r="M218" s="245"/>
      <c r="N218" s="246"/>
      <c r="O218" s="246"/>
      <c r="P218" s="246"/>
      <c r="Q218" s="246"/>
      <c r="R218" s="246"/>
      <c r="S218" s="246"/>
      <c r="T218" s="24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8" t="s">
        <v>150</v>
      </c>
      <c r="AU218" s="248" t="s">
        <v>86</v>
      </c>
      <c r="AV218" s="13" t="s">
        <v>86</v>
      </c>
      <c r="AW218" s="13" t="s">
        <v>32</v>
      </c>
      <c r="AX218" s="13" t="s">
        <v>76</v>
      </c>
      <c r="AY218" s="248" t="s">
        <v>136</v>
      </c>
    </row>
    <row r="219" s="15" customFormat="1">
      <c r="A219" s="15"/>
      <c r="B219" s="259"/>
      <c r="C219" s="260"/>
      <c r="D219" s="231" t="s">
        <v>150</v>
      </c>
      <c r="E219" s="261" t="s">
        <v>1</v>
      </c>
      <c r="F219" s="262" t="s">
        <v>167</v>
      </c>
      <c r="G219" s="260"/>
      <c r="H219" s="263">
        <v>8</v>
      </c>
      <c r="I219" s="264"/>
      <c r="J219" s="260"/>
      <c r="K219" s="260"/>
      <c r="L219" s="265"/>
      <c r="M219" s="266"/>
      <c r="N219" s="267"/>
      <c r="O219" s="267"/>
      <c r="P219" s="267"/>
      <c r="Q219" s="267"/>
      <c r="R219" s="267"/>
      <c r="S219" s="267"/>
      <c r="T219" s="268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9" t="s">
        <v>150</v>
      </c>
      <c r="AU219" s="269" t="s">
        <v>86</v>
      </c>
      <c r="AV219" s="15" t="s">
        <v>144</v>
      </c>
      <c r="AW219" s="15" t="s">
        <v>32</v>
      </c>
      <c r="AX219" s="15" t="s">
        <v>84</v>
      </c>
      <c r="AY219" s="269" t="s">
        <v>136</v>
      </c>
    </row>
    <row r="220" s="2" customFormat="1" ht="24.15" customHeight="1">
      <c r="A220" s="38"/>
      <c r="B220" s="39"/>
      <c r="C220" s="274" t="s">
        <v>254</v>
      </c>
      <c r="D220" s="274" t="s">
        <v>456</v>
      </c>
      <c r="E220" s="275" t="s">
        <v>531</v>
      </c>
      <c r="F220" s="276" t="s">
        <v>532</v>
      </c>
      <c r="G220" s="277" t="s">
        <v>321</v>
      </c>
      <c r="H220" s="278">
        <v>4</v>
      </c>
      <c r="I220" s="279"/>
      <c r="J220" s="280">
        <f>ROUND(I220*H220,2)</f>
        <v>0</v>
      </c>
      <c r="K220" s="276" t="s">
        <v>143</v>
      </c>
      <c r="L220" s="281"/>
      <c r="M220" s="282" t="s">
        <v>1</v>
      </c>
      <c r="N220" s="283" t="s">
        <v>41</v>
      </c>
      <c r="O220" s="91"/>
      <c r="P220" s="227">
        <f>O220*H220</f>
        <v>0</v>
      </c>
      <c r="Q220" s="227">
        <v>0.014890000000000001</v>
      </c>
      <c r="R220" s="227">
        <f>Q220*H220</f>
        <v>0.059560000000000002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224</v>
      </c>
      <c r="AT220" s="229" t="s">
        <v>456</v>
      </c>
      <c r="AU220" s="229" t="s">
        <v>86</v>
      </c>
      <c r="AY220" s="17" t="s">
        <v>136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84</v>
      </c>
      <c r="BK220" s="230">
        <f>ROUND(I220*H220,2)</f>
        <v>0</v>
      </c>
      <c r="BL220" s="17" t="s">
        <v>144</v>
      </c>
      <c r="BM220" s="229" t="s">
        <v>533</v>
      </c>
    </row>
    <row r="221" s="2" customFormat="1">
      <c r="A221" s="38"/>
      <c r="B221" s="39"/>
      <c r="C221" s="40"/>
      <c r="D221" s="231" t="s">
        <v>146</v>
      </c>
      <c r="E221" s="40"/>
      <c r="F221" s="232" t="s">
        <v>532</v>
      </c>
      <c r="G221" s="40"/>
      <c r="H221" s="40"/>
      <c r="I221" s="233"/>
      <c r="J221" s="40"/>
      <c r="K221" s="40"/>
      <c r="L221" s="44"/>
      <c r="M221" s="234"/>
      <c r="N221" s="235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146</v>
      </c>
      <c r="AU221" s="17" t="s">
        <v>86</v>
      </c>
    </row>
    <row r="222" s="2" customFormat="1" ht="24.15" customHeight="1">
      <c r="A222" s="38"/>
      <c r="B222" s="39"/>
      <c r="C222" s="274" t="s">
        <v>534</v>
      </c>
      <c r="D222" s="274" t="s">
        <v>456</v>
      </c>
      <c r="E222" s="275" t="s">
        <v>535</v>
      </c>
      <c r="F222" s="276" t="s">
        <v>536</v>
      </c>
      <c r="G222" s="277" t="s">
        <v>321</v>
      </c>
      <c r="H222" s="278">
        <v>3</v>
      </c>
      <c r="I222" s="279"/>
      <c r="J222" s="280">
        <f>ROUND(I222*H222,2)</f>
        <v>0</v>
      </c>
      <c r="K222" s="276" t="s">
        <v>143</v>
      </c>
      <c r="L222" s="281"/>
      <c r="M222" s="282" t="s">
        <v>1</v>
      </c>
      <c r="N222" s="283" t="s">
        <v>41</v>
      </c>
      <c r="O222" s="91"/>
      <c r="P222" s="227">
        <f>O222*H222</f>
        <v>0</v>
      </c>
      <c r="Q222" s="227">
        <v>0.01521</v>
      </c>
      <c r="R222" s="227">
        <f>Q222*H222</f>
        <v>0.045629999999999997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224</v>
      </c>
      <c r="AT222" s="229" t="s">
        <v>456</v>
      </c>
      <c r="AU222" s="229" t="s">
        <v>86</v>
      </c>
      <c r="AY222" s="17" t="s">
        <v>136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84</v>
      </c>
      <c r="BK222" s="230">
        <f>ROUND(I222*H222,2)</f>
        <v>0</v>
      </c>
      <c r="BL222" s="17" t="s">
        <v>144</v>
      </c>
      <c r="BM222" s="229" t="s">
        <v>537</v>
      </c>
    </row>
    <row r="223" s="2" customFormat="1">
      <c r="A223" s="38"/>
      <c r="B223" s="39"/>
      <c r="C223" s="40"/>
      <c r="D223" s="231" t="s">
        <v>146</v>
      </c>
      <c r="E223" s="40"/>
      <c r="F223" s="232" t="s">
        <v>536</v>
      </c>
      <c r="G223" s="40"/>
      <c r="H223" s="40"/>
      <c r="I223" s="233"/>
      <c r="J223" s="40"/>
      <c r="K223" s="40"/>
      <c r="L223" s="44"/>
      <c r="M223" s="234"/>
      <c r="N223" s="235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146</v>
      </c>
      <c r="AU223" s="17" t="s">
        <v>86</v>
      </c>
    </row>
    <row r="224" s="13" customFormat="1">
      <c r="A224" s="13"/>
      <c r="B224" s="238"/>
      <c r="C224" s="239"/>
      <c r="D224" s="231" t="s">
        <v>150</v>
      </c>
      <c r="E224" s="240" t="s">
        <v>1</v>
      </c>
      <c r="F224" s="241" t="s">
        <v>538</v>
      </c>
      <c r="G224" s="239"/>
      <c r="H224" s="242">
        <v>3</v>
      </c>
      <c r="I224" s="243"/>
      <c r="J224" s="239"/>
      <c r="K224" s="239"/>
      <c r="L224" s="244"/>
      <c r="M224" s="245"/>
      <c r="N224" s="246"/>
      <c r="O224" s="246"/>
      <c r="P224" s="246"/>
      <c r="Q224" s="246"/>
      <c r="R224" s="246"/>
      <c r="S224" s="246"/>
      <c r="T224" s="24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8" t="s">
        <v>150</v>
      </c>
      <c r="AU224" s="248" t="s">
        <v>86</v>
      </c>
      <c r="AV224" s="13" t="s">
        <v>86</v>
      </c>
      <c r="AW224" s="13" t="s">
        <v>32</v>
      </c>
      <c r="AX224" s="13" t="s">
        <v>84</v>
      </c>
      <c r="AY224" s="248" t="s">
        <v>136</v>
      </c>
    </row>
    <row r="225" s="2" customFormat="1" ht="24.15" customHeight="1">
      <c r="A225" s="38"/>
      <c r="B225" s="39"/>
      <c r="C225" s="274" t="s">
        <v>264</v>
      </c>
      <c r="D225" s="274" t="s">
        <v>456</v>
      </c>
      <c r="E225" s="275" t="s">
        <v>539</v>
      </c>
      <c r="F225" s="276" t="s">
        <v>540</v>
      </c>
      <c r="G225" s="277" t="s">
        <v>321</v>
      </c>
      <c r="H225" s="278">
        <v>1</v>
      </c>
      <c r="I225" s="279"/>
      <c r="J225" s="280">
        <f>ROUND(I225*H225,2)</f>
        <v>0</v>
      </c>
      <c r="K225" s="276" t="s">
        <v>472</v>
      </c>
      <c r="L225" s="281"/>
      <c r="M225" s="282" t="s">
        <v>1</v>
      </c>
      <c r="N225" s="283" t="s">
        <v>41</v>
      </c>
      <c r="O225" s="91"/>
      <c r="P225" s="227">
        <f>O225*H225</f>
        <v>0</v>
      </c>
      <c r="Q225" s="227">
        <v>0.016240000000000001</v>
      </c>
      <c r="R225" s="227">
        <f>Q225*H225</f>
        <v>0.016240000000000001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224</v>
      </c>
      <c r="AT225" s="229" t="s">
        <v>456</v>
      </c>
      <c r="AU225" s="229" t="s">
        <v>86</v>
      </c>
      <c r="AY225" s="17" t="s">
        <v>136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84</v>
      </c>
      <c r="BK225" s="230">
        <f>ROUND(I225*H225,2)</f>
        <v>0</v>
      </c>
      <c r="BL225" s="17" t="s">
        <v>144</v>
      </c>
      <c r="BM225" s="229" t="s">
        <v>541</v>
      </c>
    </row>
    <row r="226" s="2" customFormat="1">
      <c r="A226" s="38"/>
      <c r="B226" s="39"/>
      <c r="C226" s="40"/>
      <c r="D226" s="231" t="s">
        <v>146</v>
      </c>
      <c r="E226" s="40"/>
      <c r="F226" s="232" t="s">
        <v>542</v>
      </c>
      <c r="G226" s="40"/>
      <c r="H226" s="40"/>
      <c r="I226" s="233"/>
      <c r="J226" s="40"/>
      <c r="K226" s="40"/>
      <c r="L226" s="44"/>
      <c r="M226" s="234"/>
      <c r="N226" s="235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146</v>
      </c>
      <c r="AU226" s="17" t="s">
        <v>86</v>
      </c>
    </row>
    <row r="227" s="12" customFormat="1" ht="22.8" customHeight="1">
      <c r="A227" s="12"/>
      <c r="B227" s="202"/>
      <c r="C227" s="203"/>
      <c r="D227" s="204" t="s">
        <v>75</v>
      </c>
      <c r="E227" s="216" t="s">
        <v>137</v>
      </c>
      <c r="F227" s="216" t="s">
        <v>138</v>
      </c>
      <c r="G227" s="203"/>
      <c r="H227" s="203"/>
      <c r="I227" s="206"/>
      <c r="J227" s="217">
        <f>BK227</f>
        <v>0</v>
      </c>
      <c r="K227" s="203"/>
      <c r="L227" s="208"/>
      <c r="M227" s="209"/>
      <c r="N227" s="210"/>
      <c r="O227" s="210"/>
      <c r="P227" s="211">
        <f>SUM(P228:P232)</f>
        <v>0</v>
      </c>
      <c r="Q227" s="210"/>
      <c r="R227" s="211">
        <f>SUM(R228:R232)</f>
        <v>0.042063450000000002</v>
      </c>
      <c r="S227" s="210"/>
      <c r="T227" s="212">
        <f>SUM(T228:T232)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3" t="s">
        <v>84</v>
      </c>
      <c r="AT227" s="214" t="s">
        <v>75</v>
      </c>
      <c r="AU227" s="214" t="s">
        <v>84</v>
      </c>
      <c r="AY227" s="213" t="s">
        <v>136</v>
      </c>
      <c r="BK227" s="215">
        <f>SUM(BK228:BK232)</f>
        <v>0</v>
      </c>
    </row>
    <row r="228" s="2" customFormat="1" ht="33" customHeight="1">
      <c r="A228" s="38"/>
      <c r="B228" s="39"/>
      <c r="C228" s="218" t="s">
        <v>268</v>
      </c>
      <c r="D228" s="218" t="s">
        <v>139</v>
      </c>
      <c r="E228" s="219" t="s">
        <v>140</v>
      </c>
      <c r="F228" s="220" t="s">
        <v>141</v>
      </c>
      <c r="G228" s="221" t="s">
        <v>142</v>
      </c>
      <c r="H228" s="222">
        <v>254.93000000000001</v>
      </c>
      <c r="I228" s="223"/>
      <c r="J228" s="224">
        <f>ROUND(I228*H228,2)</f>
        <v>0</v>
      </c>
      <c r="K228" s="220" t="s">
        <v>472</v>
      </c>
      <c r="L228" s="44"/>
      <c r="M228" s="225" t="s">
        <v>1</v>
      </c>
      <c r="N228" s="226" t="s">
        <v>41</v>
      </c>
      <c r="O228" s="91"/>
      <c r="P228" s="227">
        <f>O228*H228</f>
        <v>0</v>
      </c>
      <c r="Q228" s="227">
        <v>0.00012999999999999999</v>
      </c>
      <c r="R228" s="227">
        <f>Q228*H228</f>
        <v>0.033140900000000001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144</v>
      </c>
      <c r="AT228" s="229" t="s">
        <v>139</v>
      </c>
      <c r="AU228" s="229" t="s">
        <v>86</v>
      </c>
      <c r="AY228" s="17" t="s">
        <v>136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84</v>
      </c>
      <c r="BK228" s="230">
        <f>ROUND(I228*H228,2)</f>
        <v>0</v>
      </c>
      <c r="BL228" s="17" t="s">
        <v>144</v>
      </c>
      <c r="BM228" s="229" t="s">
        <v>543</v>
      </c>
    </row>
    <row r="229" s="2" customFormat="1">
      <c r="A229" s="38"/>
      <c r="B229" s="39"/>
      <c r="C229" s="40"/>
      <c r="D229" s="231" t="s">
        <v>146</v>
      </c>
      <c r="E229" s="40"/>
      <c r="F229" s="232" t="s">
        <v>147</v>
      </c>
      <c r="G229" s="40"/>
      <c r="H229" s="40"/>
      <c r="I229" s="233"/>
      <c r="J229" s="40"/>
      <c r="K229" s="40"/>
      <c r="L229" s="44"/>
      <c r="M229" s="234"/>
      <c r="N229" s="235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146</v>
      </c>
      <c r="AU229" s="17" t="s">
        <v>86</v>
      </c>
    </row>
    <row r="230" s="2" customFormat="1">
      <c r="A230" s="38"/>
      <c r="B230" s="39"/>
      <c r="C230" s="40"/>
      <c r="D230" s="236" t="s">
        <v>148</v>
      </c>
      <c r="E230" s="40"/>
      <c r="F230" s="237" t="s">
        <v>544</v>
      </c>
      <c r="G230" s="40"/>
      <c r="H230" s="40"/>
      <c r="I230" s="233"/>
      <c r="J230" s="40"/>
      <c r="K230" s="40"/>
      <c r="L230" s="44"/>
      <c r="M230" s="234"/>
      <c r="N230" s="235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148</v>
      </c>
      <c r="AU230" s="17" t="s">
        <v>86</v>
      </c>
    </row>
    <row r="231" s="2" customFormat="1" ht="37.8" customHeight="1">
      <c r="A231" s="38"/>
      <c r="B231" s="39"/>
      <c r="C231" s="218" t="s">
        <v>294</v>
      </c>
      <c r="D231" s="218" t="s">
        <v>139</v>
      </c>
      <c r="E231" s="219" t="s">
        <v>545</v>
      </c>
      <c r="F231" s="220" t="s">
        <v>546</v>
      </c>
      <c r="G231" s="221" t="s">
        <v>142</v>
      </c>
      <c r="H231" s="222">
        <v>254.93000000000001</v>
      </c>
      <c r="I231" s="223"/>
      <c r="J231" s="224">
        <f>ROUND(I231*H231,2)</f>
        <v>0</v>
      </c>
      <c r="K231" s="220" t="s">
        <v>1</v>
      </c>
      <c r="L231" s="44"/>
      <c r="M231" s="225" t="s">
        <v>1</v>
      </c>
      <c r="N231" s="226" t="s">
        <v>41</v>
      </c>
      <c r="O231" s="91"/>
      <c r="P231" s="227">
        <f>O231*H231</f>
        <v>0</v>
      </c>
      <c r="Q231" s="227">
        <v>3.4999999999999997E-05</v>
      </c>
      <c r="R231" s="227">
        <f>Q231*H231</f>
        <v>0.0089225499999999996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144</v>
      </c>
      <c r="AT231" s="229" t="s">
        <v>139</v>
      </c>
      <c r="AU231" s="229" t="s">
        <v>86</v>
      </c>
      <c r="AY231" s="17" t="s">
        <v>136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84</v>
      </c>
      <c r="BK231" s="230">
        <f>ROUND(I231*H231,2)</f>
        <v>0</v>
      </c>
      <c r="BL231" s="17" t="s">
        <v>144</v>
      </c>
      <c r="BM231" s="229" t="s">
        <v>547</v>
      </c>
    </row>
    <row r="232" s="2" customFormat="1">
      <c r="A232" s="38"/>
      <c r="B232" s="39"/>
      <c r="C232" s="40"/>
      <c r="D232" s="231" t="s">
        <v>146</v>
      </c>
      <c r="E232" s="40"/>
      <c r="F232" s="232" t="s">
        <v>546</v>
      </c>
      <c r="G232" s="40"/>
      <c r="H232" s="40"/>
      <c r="I232" s="233"/>
      <c r="J232" s="40"/>
      <c r="K232" s="40"/>
      <c r="L232" s="44"/>
      <c r="M232" s="234"/>
      <c r="N232" s="235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146</v>
      </c>
      <c r="AU232" s="17" t="s">
        <v>86</v>
      </c>
    </row>
    <row r="233" s="12" customFormat="1" ht="22.8" customHeight="1">
      <c r="A233" s="12"/>
      <c r="B233" s="202"/>
      <c r="C233" s="203"/>
      <c r="D233" s="204" t="s">
        <v>75</v>
      </c>
      <c r="E233" s="216" t="s">
        <v>548</v>
      </c>
      <c r="F233" s="216" t="s">
        <v>549</v>
      </c>
      <c r="G233" s="203"/>
      <c r="H233" s="203"/>
      <c r="I233" s="206"/>
      <c r="J233" s="217">
        <f>BK233</f>
        <v>0</v>
      </c>
      <c r="K233" s="203"/>
      <c r="L233" s="208"/>
      <c r="M233" s="209"/>
      <c r="N233" s="210"/>
      <c r="O233" s="210"/>
      <c r="P233" s="211">
        <f>SUM(P234:P236)</f>
        <v>0</v>
      </c>
      <c r="Q233" s="210"/>
      <c r="R233" s="211">
        <f>SUM(R234:R236)</f>
        <v>0</v>
      </c>
      <c r="S233" s="210"/>
      <c r="T233" s="212">
        <f>SUM(T234:T236)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3" t="s">
        <v>84</v>
      </c>
      <c r="AT233" s="214" t="s">
        <v>75</v>
      </c>
      <c r="AU233" s="214" t="s">
        <v>84</v>
      </c>
      <c r="AY233" s="213" t="s">
        <v>136</v>
      </c>
      <c r="BK233" s="215">
        <f>SUM(BK234:BK236)</f>
        <v>0</v>
      </c>
    </row>
    <row r="234" s="2" customFormat="1" ht="16.5" customHeight="1">
      <c r="A234" s="38"/>
      <c r="B234" s="39"/>
      <c r="C234" s="218" t="s">
        <v>304</v>
      </c>
      <c r="D234" s="218" t="s">
        <v>139</v>
      </c>
      <c r="E234" s="219" t="s">
        <v>550</v>
      </c>
      <c r="F234" s="220" t="s">
        <v>551</v>
      </c>
      <c r="G234" s="221" t="s">
        <v>227</v>
      </c>
      <c r="H234" s="222">
        <v>16.803000000000001</v>
      </c>
      <c r="I234" s="223"/>
      <c r="J234" s="224">
        <f>ROUND(I234*H234,2)</f>
        <v>0</v>
      </c>
      <c r="K234" s="220" t="s">
        <v>472</v>
      </c>
      <c r="L234" s="44"/>
      <c r="M234" s="225" t="s">
        <v>1</v>
      </c>
      <c r="N234" s="226" t="s">
        <v>41</v>
      </c>
      <c r="O234" s="91"/>
      <c r="P234" s="227">
        <f>O234*H234</f>
        <v>0</v>
      </c>
      <c r="Q234" s="227">
        <v>0</v>
      </c>
      <c r="R234" s="227">
        <f>Q234*H234</f>
        <v>0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144</v>
      </c>
      <c r="AT234" s="229" t="s">
        <v>139</v>
      </c>
      <c r="AU234" s="229" t="s">
        <v>86</v>
      </c>
      <c r="AY234" s="17" t="s">
        <v>136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84</v>
      </c>
      <c r="BK234" s="230">
        <f>ROUND(I234*H234,2)</f>
        <v>0</v>
      </c>
      <c r="BL234" s="17" t="s">
        <v>144</v>
      </c>
      <c r="BM234" s="229" t="s">
        <v>552</v>
      </c>
    </row>
    <row r="235" s="2" customFormat="1">
      <c r="A235" s="38"/>
      <c r="B235" s="39"/>
      <c r="C235" s="40"/>
      <c r="D235" s="231" t="s">
        <v>146</v>
      </c>
      <c r="E235" s="40"/>
      <c r="F235" s="232" t="s">
        <v>553</v>
      </c>
      <c r="G235" s="40"/>
      <c r="H235" s="40"/>
      <c r="I235" s="233"/>
      <c r="J235" s="40"/>
      <c r="K235" s="40"/>
      <c r="L235" s="44"/>
      <c r="M235" s="234"/>
      <c r="N235" s="235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146</v>
      </c>
      <c r="AU235" s="17" t="s">
        <v>86</v>
      </c>
    </row>
    <row r="236" s="2" customFormat="1">
      <c r="A236" s="38"/>
      <c r="B236" s="39"/>
      <c r="C236" s="40"/>
      <c r="D236" s="236" t="s">
        <v>148</v>
      </c>
      <c r="E236" s="40"/>
      <c r="F236" s="237" t="s">
        <v>554</v>
      </c>
      <c r="G236" s="40"/>
      <c r="H236" s="40"/>
      <c r="I236" s="233"/>
      <c r="J236" s="40"/>
      <c r="K236" s="40"/>
      <c r="L236" s="44"/>
      <c r="M236" s="234"/>
      <c r="N236" s="235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148</v>
      </c>
      <c r="AU236" s="17" t="s">
        <v>86</v>
      </c>
    </row>
    <row r="237" s="12" customFormat="1" ht="25.92" customHeight="1">
      <c r="A237" s="12"/>
      <c r="B237" s="202"/>
      <c r="C237" s="203"/>
      <c r="D237" s="204" t="s">
        <v>75</v>
      </c>
      <c r="E237" s="205" t="s">
        <v>260</v>
      </c>
      <c r="F237" s="205" t="s">
        <v>261</v>
      </c>
      <c r="G237" s="203"/>
      <c r="H237" s="203"/>
      <c r="I237" s="206"/>
      <c r="J237" s="207">
        <f>BK237</f>
        <v>0</v>
      </c>
      <c r="K237" s="203"/>
      <c r="L237" s="208"/>
      <c r="M237" s="209"/>
      <c r="N237" s="210"/>
      <c r="O237" s="210"/>
      <c r="P237" s="211">
        <f>P238+P258+P262+P271+P364+P372+P407+P443+P480+P502</f>
        <v>0</v>
      </c>
      <c r="Q237" s="210"/>
      <c r="R237" s="211">
        <f>R238+R258+R262+R271+R364+R372+R407+R443+R480+R502</f>
        <v>6.1920142499999997</v>
      </c>
      <c r="S237" s="210"/>
      <c r="T237" s="212">
        <f>T238+T258+T262+T271+T364+T372+T407+T443+T480+T502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3" t="s">
        <v>86</v>
      </c>
      <c r="AT237" s="214" t="s">
        <v>75</v>
      </c>
      <c r="AU237" s="214" t="s">
        <v>76</v>
      </c>
      <c r="AY237" s="213" t="s">
        <v>136</v>
      </c>
      <c r="BK237" s="215">
        <f>BK238+BK258+BK262+BK271+BK364+BK372+BK407+BK443+BK480+BK502</f>
        <v>0</v>
      </c>
    </row>
    <row r="238" s="12" customFormat="1" ht="22.8" customHeight="1">
      <c r="A238" s="12"/>
      <c r="B238" s="202"/>
      <c r="C238" s="203"/>
      <c r="D238" s="204" t="s">
        <v>75</v>
      </c>
      <c r="E238" s="216" t="s">
        <v>555</v>
      </c>
      <c r="F238" s="216" t="s">
        <v>556</v>
      </c>
      <c r="G238" s="203"/>
      <c r="H238" s="203"/>
      <c r="I238" s="206"/>
      <c r="J238" s="217">
        <f>BK238</f>
        <v>0</v>
      </c>
      <c r="K238" s="203"/>
      <c r="L238" s="208"/>
      <c r="M238" s="209"/>
      <c r="N238" s="210"/>
      <c r="O238" s="210"/>
      <c r="P238" s="211">
        <f>SUM(P239:P257)</f>
        <v>0</v>
      </c>
      <c r="Q238" s="210"/>
      <c r="R238" s="211">
        <f>SUM(R239:R257)</f>
        <v>0.0243757</v>
      </c>
      <c r="S238" s="210"/>
      <c r="T238" s="212">
        <f>SUM(T239:T257)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3" t="s">
        <v>86</v>
      </c>
      <c r="AT238" s="214" t="s">
        <v>75</v>
      </c>
      <c r="AU238" s="214" t="s">
        <v>84</v>
      </c>
      <c r="AY238" s="213" t="s">
        <v>136</v>
      </c>
      <c r="BK238" s="215">
        <f>SUM(BK239:BK257)</f>
        <v>0</v>
      </c>
    </row>
    <row r="239" s="2" customFormat="1" ht="24.15" customHeight="1">
      <c r="A239" s="38"/>
      <c r="B239" s="39"/>
      <c r="C239" s="218" t="s">
        <v>310</v>
      </c>
      <c r="D239" s="218" t="s">
        <v>139</v>
      </c>
      <c r="E239" s="219" t="s">
        <v>557</v>
      </c>
      <c r="F239" s="220" t="s">
        <v>558</v>
      </c>
      <c r="G239" s="221" t="s">
        <v>142</v>
      </c>
      <c r="H239" s="222">
        <v>3.6000000000000001</v>
      </c>
      <c r="I239" s="223"/>
      <c r="J239" s="224">
        <f>ROUND(I239*H239,2)</f>
        <v>0</v>
      </c>
      <c r="K239" s="220" t="s">
        <v>1</v>
      </c>
      <c r="L239" s="44"/>
      <c r="M239" s="225" t="s">
        <v>1</v>
      </c>
      <c r="N239" s="226" t="s">
        <v>41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268</v>
      </c>
      <c r="AT239" s="229" t="s">
        <v>139</v>
      </c>
      <c r="AU239" s="229" t="s">
        <v>86</v>
      </c>
      <c r="AY239" s="17" t="s">
        <v>136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84</v>
      </c>
      <c r="BK239" s="230">
        <f>ROUND(I239*H239,2)</f>
        <v>0</v>
      </c>
      <c r="BL239" s="17" t="s">
        <v>268</v>
      </c>
      <c r="BM239" s="229" t="s">
        <v>559</v>
      </c>
    </row>
    <row r="240" s="2" customFormat="1">
      <c r="A240" s="38"/>
      <c r="B240" s="39"/>
      <c r="C240" s="40"/>
      <c r="D240" s="231" t="s">
        <v>146</v>
      </c>
      <c r="E240" s="40"/>
      <c r="F240" s="232" t="s">
        <v>558</v>
      </c>
      <c r="G240" s="40"/>
      <c r="H240" s="40"/>
      <c r="I240" s="233"/>
      <c r="J240" s="40"/>
      <c r="K240" s="40"/>
      <c r="L240" s="44"/>
      <c r="M240" s="234"/>
      <c r="N240" s="235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146</v>
      </c>
      <c r="AU240" s="17" t="s">
        <v>86</v>
      </c>
    </row>
    <row r="241" s="14" customFormat="1">
      <c r="A241" s="14"/>
      <c r="B241" s="249"/>
      <c r="C241" s="250"/>
      <c r="D241" s="231" t="s">
        <v>150</v>
      </c>
      <c r="E241" s="251" t="s">
        <v>1</v>
      </c>
      <c r="F241" s="252" t="s">
        <v>560</v>
      </c>
      <c r="G241" s="250"/>
      <c r="H241" s="251" t="s">
        <v>1</v>
      </c>
      <c r="I241" s="253"/>
      <c r="J241" s="250"/>
      <c r="K241" s="250"/>
      <c r="L241" s="254"/>
      <c r="M241" s="255"/>
      <c r="N241" s="256"/>
      <c r="O241" s="256"/>
      <c r="P241" s="256"/>
      <c r="Q241" s="256"/>
      <c r="R241" s="256"/>
      <c r="S241" s="256"/>
      <c r="T241" s="257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8" t="s">
        <v>150</v>
      </c>
      <c r="AU241" s="258" t="s">
        <v>86</v>
      </c>
      <c r="AV241" s="14" t="s">
        <v>84</v>
      </c>
      <c r="AW241" s="14" t="s">
        <v>32</v>
      </c>
      <c r="AX241" s="14" t="s">
        <v>76</v>
      </c>
      <c r="AY241" s="258" t="s">
        <v>136</v>
      </c>
    </row>
    <row r="242" s="13" customFormat="1">
      <c r="A242" s="13"/>
      <c r="B242" s="238"/>
      <c r="C242" s="239"/>
      <c r="D242" s="231" t="s">
        <v>150</v>
      </c>
      <c r="E242" s="240" t="s">
        <v>1</v>
      </c>
      <c r="F242" s="241" t="s">
        <v>561</v>
      </c>
      <c r="G242" s="239"/>
      <c r="H242" s="242">
        <v>3.6000000000000001</v>
      </c>
      <c r="I242" s="243"/>
      <c r="J242" s="239"/>
      <c r="K242" s="239"/>
      <c r="L242" s="244"/>
      <c r="M242" s="245"/>
      <c r="N242" s="246"/>
      <c r="O242" s="246"/>
      <c r="P242" s="246"/>
      <c r="Q242" s="246"/>
      <c r="R242" s="246"/>
      <c r="S242" s="246"/>
      <c r="T242" s="24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8" t="s">
        <v>150</v>
      </c>
      <c r="AU242" s="248" t="s">
        <v>86</v>
      </c>
      <c r="AV242" s="13" t="s">
        <v>86</v>
      </c>
      <c r="AW242" s="13" t="s">
        <v>32</v>
      </c>
      <c r="AX242" s="13" t="s">
        <v>76</v>
      </c>
      <c r="AY242" s="248" t="s">
        <v>136</v>
      </c>
    </row>
    <row r="243" s="15" customFormat="1">
      <c r="A243" s="15"/>
      <c r="B243" s="259"/>
      <c r="C243" s="260"/>
      <c r="D243" s="231" t="s">
        <v>150</v>
      </c>
      <c r="E243" s="261" t="s">
        <v>1</v>
      </c>
      <c r="F243" s="262" t="s">
        <v>167</v>
      </c>
      <c r="G243" s="260"/>
      <c r="H243" s="263">
        <v>3.6000000000000001</v>
      </c>
      <c r="I243" s="264"/>
      <c r="J243" s="260"/>
      <c r="K243" s="260"/>
      <c r="L243" s="265"/>
      <c r="M243" s="266"/>
      <c r="N243" s="267"/>
      <c r="O243" s="267"/>
      <c r="P243" s="267"/>
      <c r="Q243" s="267"/>
      <c r="R243" s="267"/>
      <c r="S243" s="267"/>
      <c r="T243" s="268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9" t="s">
        <v>150</v>
      </c>
      <c r="AU243" s="269" t="s">
        <v>86</v>
      </c>
      <c r="AV243" s="15" t="s">
        <v>144</v>
      </c>
      <c r="AW243" s="15" t="s">
        <v>32</v>
      </c>
      <c r="AX243" s="15" t="s">
        <v>84</v>
      </c>
      <c r="AY243" s="269" t="s">
        <v>136</v>
      </c>
    </row>
    <row r="244" s="2" customFormat="1" ht="16.5" customHeight="1">
      <c r="A244" s="38"/>
      <c r="B244" s="39"/>
      <c r="C244" s="274" t="s">
        <v>562</v>
      </c>
      <c r="D244" s="274" t="s">
        <v>456</v>
      </c>
      <c r="E244" s="275" t="s">
        <v>563</v>
      </c>
      <c r="F244" s="276" t="s">
        <v>564</v>
      </c>
      <c r="G244" s="277" t="s">
        <v>227</v>
      </c>
      <c r="H244" s="278">
        <v>0.001</v>
      </c>
      <c r="I244" s="279"/>
      <c r="J244" s="280">
        <f>ROUND(I244*H244,2)</f>
        <v>0</v>
      </c>
      <c r="K244" s="276" t="s">
        <v>1</v>
      </c>
      <c r="L244" s="281"/>
      <c r="M244" s="282" t="s">
        <v>1</v>
      </c>
      <c r="N244" s="283" t="s">
        <v>41</v>
      </c>
      <c r="O244" s="91"/>
      <c r="P244" s="227">
        <f>O244*H244</f>
        <v>0</v>
      </c>
      <c r="Q244" s="227">
        <v>1</v>
      </c>
      <c r="R244" s="227">
        <f>Q244*H244</f>
        <v>0.001</v>
      </c>
      <c r="S244" s="227">
        <v>0</v>
      </c>
      <c r="T244" s="22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9" t="s">
        <v>419</v>
      </c>
      <c r="AT244" s="229" t="s">
        <v>456</v>
      </c>
      <c r="AU244" s="229" t="s">
        <v>86</v>
      </c>
      <c r="AY244" s="17" t="s">
        <v>136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7" t="s">
        <v>84</v>
      </c>
      <c r="BK244" s="230">
        <f>ROUND(I244*H244,2)</f>
        <v>0</v>
      </c>
      <c r="BL244" s="17" t="s">
        <v>268</v>
      </c>
      <c r="BM244" s="229" t="s">
        <v>565</v>
      </c>
    </row>
    <row r="245" s="2" customFormat="1">
      <c r="A245" s="38"/>
      <c r="B245" s="39"/>
      <c r="C245" s="40"/>
      <c r="D245" s="231" t="s">
        <v>146</v>
      </c>
      <c r="E245" s="40"/>
      <c r="F245" s="232" t="s">
        <v>564</v>
      </c>
      <c r="G245" s="40"/>
      <c r="H245" s="40"/>
      <c r="I245" s="233"/>
      <c r="J245" s="40"/>
      <c r="K245" s="40"/>
      <c r="L245" s="44"/>
      <c r="M245" s="234"/>
      <c r="N245" s="235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146</v>
      </c>
      <c r="AU245" s="17" t="s">
        <v>86</v>
      </c>
    </row>
    <row r="246" s="13" customFormat="1">
      <c r="A246" s="13"/>
      <c r="B246" s="238"/>
      <c r="C246" s="239"/>
      <c r="D246" s="231" t="s">
        <v>150</v>
      </c>
      <c r="E246" s="240" t="s">
        <v>1</v>
      </c>
      <c r="F246" s="241" t="s">
        <v>566</v>
      </c>
      <c r="G246" s="239"/>
      <c r="H246" s="242">
        <v>0.001</v>
      </c>
      <c r="I246" s="243"/>
      <c r="J246" s="239"/>
      <c r="K246" s="239"/>
      <c r="L246" s="244"/>
      <c r="M246" s="245"/>
      <c r="N246" s="246"/>
      <c r="O246" s="246"/>
      <c r="P246" s="246"/>
      <c r="Q246" s="246"/>
      <c r="R246" s="246"/>
      <c r="S246" s="246"/>
      <c r="T246" s="24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8" t="s">
        <v>150</v>
      </c>
      <c r="AU246" s="248" t="s">
        <v>86</v>
      </c>
      <c r="AV246" s="13" t="s">
        <v>86</v>
      </c>
      <c r="AW246" s="13" t="s">
        <v>32</v>
      </c>
      <c r="AX246" s="13" t="s">
        <v>84</v>
      </c>
      <c r="AY246" s="248" t="s">
        <v>136</v>
      </c>
    </row>
    <row r="247" s="2" customFormat="1" ht="24.15" customHeight="1">
      <c r="A247" s="38"/>
      <c r="B247" s="39"/>
      <c r="C247" s="218" t="s">
        <v>7</v>
      </c>
      <c r="D247" s="218" t="s">
        <v>139</v>
      </c>
      <c r="E247" s="219" t="s">
        <v>567</v>
      </c>
      <c r="F247" s="220" t="s">
        <v>568</v>
      </c>
      <c r="G247" s="221" t="s">
        <v>142</v>
      </c>
      <c r="H247" s="222">
        <v>3.6000000000000001</v>
      </c>
      <c r="I247" s="223"/>
      <c r="J247" s="224">
        <f>ROUND(I247*H247,2)</f>
        <v>0</v>
      </c>
      <c r="K247" s="220" t="s">
        <v>1</v>
      </c>
      <c r="L247" s="44"/>
      <c r="M247" s="225" t="s">
        <v>1</v>
      </c>
      <c r="N247" s="226" t="s">
        <v>41</v>
      </c>
      <c r="O247" s="91"/>
      <c r="P247" s="227">
        <f>O247*H247</f>
        <v>0</v>
      </c>
      <c r="Q247" s="227">
        <v>0.00039825</v>
      </c>
      <c r="R247" s="227">
        <f>Q247*H247</f>
        <v>0.0014337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268</v>
      </c>
      <c r="AT247" s="229" t="s">
        <v>139</v>
      </c>
      <c r="AU247" s="229" t="s">
        <v>86</v>
      </c>
      <c r="AY247" s="17" t="s">
        <v>136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84</v>
      </c>
      <c r="BK247" s="230">
        <f>ROUND(I247*H247,2)</f>
        <v>0</v>
      </c>
      <c r="BL247" s="17" t="s">
        <v>268</v>
      </c>
      <c r="BM247" s="229" t="s">
        <v>569</v>
      </c>
    </row>
    <row r="248" s="2" customFormat="1">
      <c r="A248" s="38"/>
      <c r="B248" s="39"/>
      <c r="C248" s="40"/>
      <c r="D248" s="231" t="s">
        <v>146</v>
      </c>
      <c r="E248" s="40"/>
      <c r="F248" s="232" t="s">
        <v>568</v>
      </c>
      <c r="G248" s="40"/>
      <c r="H248" s="40"/>
      <c r="I248" s="233"/>
      <c r="J248" s="40"/>
      <c r="K248" s="40"/>
      <c r="L248" s="44"/>
      <c r="M248" s="234"/>
      <c r="N248" s="235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146</v>
      </c>
      <c r="AU248" s="17" t="s">
        <v>86</v>
      </c>
    </row>
    <row r="249" s="14" customFormat="1">
      <c r="A249" s="14"/>
      <c r="B249" s="249"/>
      <c r="C249" s="250"/>
      <c r="D249" s="231" t="s">
        <v>150</v>
      </c>
      <c r="E249" s="251" t="s">
        <v>1</v>
      </c>
      <c r="F249" s="252" t="s">
        <v>560</v>
      </c>
      <c r="G249" s="250"/>
      <c r="H249" s="251" t="s">
        <v>1</v>
      </c>
      <c r="I249" s="253"/>
      <c r="J249" s="250"/>
      <c r="K249" s="250"/>
      <c r="L249" s="254"/>
      <c r="M249" s="255"/>
      <c r="N249" s="256"/>
      <c r="O249" s="256"/>
      <c r="P249" s="256"/>
      <c r="Q249" s="256"/>
      <c r="R249" s="256"/>
      <c r="S249" s="256"/>
      <c r="T249" s="257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8" t="s">
        <v>150</v>
      </c>
      <c r="AU249" s="258" t="s">
        <v>86</v>
      </c>
      <c r="AV249" s="14" t="s">
        <v>84</v>
      </c>
      <c r="AW249" s="14" t="s">
        <v>32</v>
      </c>
      <c r="AX249" s="14" t="s">
        <v>76</v>
      </c>
      <c r="AY249" s="258" t="s">
        <v>136</v>
      </c>
    </row>
    <row r="250" s="13" customFormat="1">
      <c r="A250" s="13"/>
      <c r="B250" s="238"/>
      <c r="C250" s="239"/>
      <c r="D250" s="231" t="s">
        <v>150</v>
      </c>
      <c r="E250" s="240" t="s">
        <v>1</v>
      </c>
      <c r="F250" s="241" t="s">
        <v>570</v>
      </c>
      <c r="G250" s="239"/>
      <c r="H250" s="242">
        <v>3.6000000000000001</v>
      </c>
      <c r="I250" s="243"/>
      <c r="J250" s="239"/>
      <c r="K250" s="239"/>
      <c r="L250" s="244"/>
      <c r="M250" s="245"/>
      <c r="N250" s="246"/>
      <c r="O250" s="246"/>
      <c r="P250" s="246"/>
      <c r="Q250" s="246"/>
      <c r="R250" s="246"/>
      <c r="S250" s="246"/>
      <c r="T250" s="24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8" t="s">
        <v>150</v>
      </c>
      <c r="AU250" s="248" t="s">
        <v>86</v>
      </c>
      <c r="AV250" s="13" t="s">
        <v>86</v>
      </c>
      <c r="AW250" s="13" t="s">
        <v>32</v>
      </c>
      <c r="AX250" s="13" t="s">
        <v>76</v>
      </c>
      <c r="AY250" s="248" t="s">
        <v>136</v>
      </c>
    </row>
    <row r="251" s="15" customFormat="1">
      <c r="A251" s="15"/>
      <c r="B251" s="259"/>
      <c r="C251" s="260"/>
      <c r="D251" s="231" t="s">
        <v>150</v>
      </c>
      <c r="E251" s="261" t="s">
        <v>1</v>
      </c>
      <c r="F251" s="262" t="s">
        <v>167</v>
      </c>
      <c r="G251" s="260"/>
      <c r="H251" s="263">
        <v>3.6000000000000001</v>
      </c>
      <c r="I251" s="264"/>
      <c r="J251" s="260"/>
      <c r="K251" s="260"/>
      <c r="L251" s="265"/>
      <c r="M251" s="266"/>
      <c r="N251" s="267"/>
      <c r="O251" s="267"/>
      <c r="P251" s="267"/>
      <c r="Q251" s="267"/>
      <c r="R251" s="267"/>
      <c r="S251" s="267"/>
      <c r="T251" s="268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9" t="s">
        <v>150</v>
      </c>
      <c r="AU251" s="269" t="s">
        <v>86</v>
      </c>
      <c r="AV251" s="15" t="s">
        <v>144</v>
      </c>
      <c r="AW251" s="15" t="s">
        <v>32</v>
      </c>
      <c r="AX251" s="15" t="s">
        <v>84</v>
      </c>
      <c r="AY251" s="269" t="s">
        <v>136</v>
      </c>
    </row>
    <row r="252" s="2" customFormat="1" ht="49.05" customHeight="1">
      <c r="A252" s="38"/>
      <c r="B252" s="39"/>
      <c r="C252" s="274" t="s">
        <v>325</v>
      </c>
      <c r="D252" s="274" t="s">
        <v>456</v>
      </c>
      <c r="E252" s="275" t="s">
        <v>571</v>
      </c>
      <c r="F252" s="276" t="s">
        <v>572</v>
      </c>
      <c r="G252" s="277" t="s">
        <v>142</v>
      </c>
      <c r="H252" s="278">
        <v>4.1399999999999997</v>
      </c>
      <c r="I252" s="279"/>
      <c r="J252" s="280">
        <f>ROUND(I252*H252,2)</f>
        <v>0</v>
      </c>
      <c r="K252" s="276" t="s">
        <v>1</v>
      </c>
      <c r="L252" s="281"/>
      <c r="M252" s="282" t="s">
        <v>1</v>
      </c>
      <c r="N252" s="283" t="s">
        <v>41</v>
      </c>
      <c r="O252" s="91"/>
      <c r="P252" s="227">
        <f>O252*H252</f>
        <v>0</v>
      </c>
      <c r="Q252" s="227">
        <v>0.0053</v>
      </c>
      <c r="R252" s="227">
        <f>Q252*H252</f>
        <v>0.021942</v>
      </c>
      <c r="S252" s="227">
        <v>0</v>
      </c>
      <c r="T252" s="22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9" t="s">
        <v>419</v>
      </c>
      <c r="AT252" s="229" t="s">
        <v>456</v>
      </c>
      <c r="AU252" s="229" t="s">
        <v>86</v>
      </c>
      <c r="AY252" s="17" t="s">
        <v>136</v>
      </c>
      <c r="BE252" s="230">
        <f>IF(N252="základní",J252,0)</f>
        <v>0</v>
      </c>
      <c r="BF252" s="230">
        <f>IF(N252="snížená",J252,0)</f>
        <v>0</v>
      </c>
      <c r="BG252" s="230">
        <f>IF(N252="zákl. přenesená",J252,0)</f>
        <v>0</v>
      </c>
      <c r="BH252" s="230">
        <f>IF(N252="sníž. přenesená",J252,0)</f>
        <v>0</v>
      </c>
      <c r="BI252" s="230">
        <f>IF(N252="nulová",J252,0)</f>
        <v>0</v>
      </c>
      <c r="BJ252" s="17" t="s">
        <v>84</v>
      </c>
      <c r="BK252" s="230">
        <f>ROUND(I252*H252,2)</f>
        <v>0</v>
      </c>
      <c r="BL252" s="17" t="s">
        <v>268</v>
      </c>
      <c r="BM252" s="229" t="s">
        <v>573</v>
      </c>
    </row>
    <row r="253" s="2" customFormat="1">
      <c r="A253" s="38"/>
      <c r="B253" s="39"/>
      <c r="C253" s="40"/>
      <c r="D253" s="231" t="s">
        <v>146</v>
      </c>
      <c r="E253" s="40"/>
      <c r="F253" s="232" t="s">
        <v>572</v>
      </c>
      <c r="G253" s="40"/>
      <c r="H253" s="40"/>
      <c r="I253" s="233"/>
      <c r="J253" s="40"/>
      <c r="K253" s="40"/>
      <c r="L253" s="44"/>
      <c r="M253" s="234"/>
      <c r="N253" s="235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146</v>
      </c>
      <c r="AU253" s="17" t="s">
        <v>86</v>
      </c>
    </row>
    <row r="254" s="13" customFormat="1">
      <c r="A254" s="13"/>
      <c r="B254" s="238"/>
      <c r="C254" s="239"/>
      <c r="D254" s="231" t="s">
        <v>150</v>
      </c>
      <c r="E254" s="240" t="s">
        <v>1</v>
      </c>
      <c r="F254" s="241" t="s">
        <v>574</v>
      </c>
      <c r="G254" s="239"/>
      <c r="H254" s="242">
        <v>4.1399999999999997</v>
      </c>
      <c r="I254" s="243"/>
      <c r="J254" s="239"/>
      <c r="K254" s="239"/>
      <c r="L254" s="244"/>
      <c r="M254" s="245"/>
      <c r="N254" s="246"/>
      <c r="O254" s="246"/>
      <c r="P254" s="246"/>
      <c r="Q254" s="246"/>
      <c r="R254" s="246"/>
      <c r="S254" s="246"/>
      <c r="T254" s="24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8" t="s">
        <v>150</v>
      </c>
      <c r="AU254" s="248" t="s">
        <v>86</v>
      </c>
      <c r="AV254" s="13" t="s">
        <v>86</v>
      </c>
      <c r="AW254" s="13" t="s">
        <v>32</v>
      </c>
      <c r="AX254" s="13" t="s">
        <v>84</v>
      </c>
      <c r="AY254" s="248" t="s">
        <v>136</v>
      </c>
    </row>
    <row r="255" s="2" customFormat="1" ht="24.15" customHeight="1">
      <c r="A255" s="38"/>
      <c r="B255" s="39"/>
      <c r="C255" s="218" t="s">
        <v>331</v>
      </c>
      <c r="D255" s="218" t="s">
        <v>139</v>
      </c>
      <c r="E255" s="219" t="s">
        <v>575</v>
      </c>
      <c r="F255" s="220" t="s">
        <v>576</v>
      </c>
      <c r="G255" s="221" t="s">
        <v>227</v>
      </c>
      <c r="H255" s="222">
        <v>0.024</v>
      </c>
      <c r="I255" s="223"/>
      <c r="J255" s="224">
        <f>ROUND(I255*H255,2)</f>
        <v>0</v>
      </c>
      <c r="K255" s="220" t="s">
        <v>472</v>
      </c>
      <c r="L255" s="44"/>
      <c r="M255" s="225" t="s">
        <v>1</v>
      </c>
      <c r="N255" s="226" t="s">
        <v>41</v>
      </c>
      <c r="O255" s="91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268</v>
      </c>
      <c r="AT255" s="229" t="s">
        <v>139</v>
      </c>
      <c r="AU255" s="229" t="s">
        <v>86</v>
      </c>
      <c r="AY255" s="17" t="s">
        <v>136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84</v>
      </c>
      <c r="BK255" s="230">
        <f>ROUND(I255*H255,2)</f>
        <v>0</v>
      </c>
      <c r="BL255" s="17" t="s">
        <v>268</v>
      </c>
      <c r="BM255" s="229" t="s">
        <v>577</v>
      </c>
    </row>
    <row r="256" s="2" customFormat="1">
      <c r="A256" s="38"/>
      <c r="B256" s="39"/>
      <c r="C256" s="40"/>
      <c r="D256" s="231" t="s">
        <v>146</v>
      </c>
      <c r="E256" s="40"/>
      <c r="F256" s="232" t="s">
        <v>578</v>
      </c>
      <c r="G256" s="40"/>
      <c r="H256" s="40"/>
      <c r="I256" s="233"/>
      <c r="J256" s="40"/>
      <c r="K256" s="40"/>
      <c r="L256" s="44"/>
      <c r="M256" s="234"/>
      <c r="N256" s="235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146</v>
      </c>
      <c r="AU256" s="17" t="s">
        <v>86</v>
      </c>
    </row>
    <row r="257" s="2" customFormat="1">
      <c r="A257" s="38"/>
      <c r="B257" s="39"/>
      <c r="C257" s="40"/>
      <c r="D257" s="236" t="s">
        <v>148</v>
      </c>
      <c r="E257" s="40"/>
      <c r="F257" s="237" t="s">
        <v>579</v>
      </c>
      <c r="G257" s="40"/>
      <c r="H257" s="40"/>
      <c r="I257" s="233"/>
      <c r="J257" s="40"/>
      <c r="K257" s="40"/>
      <c r="L257" s="44"/>
      <c r="M257" s="234"/>
      <c r="N257" s="235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148</v>
      </c>
      <c r="AU257" s="17" t="s">
        <v>86</v>
      </c>
    </row>
    <row r="258" s="12" customFormat="1" ht="22.8" customHeight="1">
      <c r="A258" s="12"/>
      <c r="B258" s="202"/>
      <c r="C258" s="203"/>
      <c r="D258" s="204" t="s">
        <v>75</v>
      </c>
      <c r="E258" s="216" t="s">
        <v>580</v>
      </c>
      <c r="F258" s="216" t="s">
        <v>581</v>
      </c>
      <c r="G258" s="203"/>
      <c r="H258" s="203"/>
      <c r="I258" s="206"/>
      <c r="J258" s="217">
        <f>BK258</f>
        <v>0</v>
      </c>
      <c r="K258" s="203"/>
      <c r="L258" s="208"/>
      <c r="M258" s="209"/>
      <c r="N258" s="210"/>
      <c r="O258" s="210"/>
      <c r="P258" s="211">
        <f>SUM(P259:P261)</f>
        <v>0</v>
      </c>
      <c r="Q258" s="210"/>
      <c r="R258" s="211">
        <f>SUM(R259:R261)</f>
        <v>0.002</v>
      </c>
      <c r="S258" s="210"/>
      <c r="T258" s="212">
        <f>SUM(T259:T261)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3" t="s">
        <v>86</v>
      </c>
      <c r="AT258" s="214" t="s">
        <v>75</v>
      </c>
      <c r="AU258" s="214" t="s">
        <v>84</v>
      </c>
      <c r="AY258" s="213" t="s">
        <v>136</v>
      </c>
      <c r="BK258" s="215">
        <f>SUM(BK259:BK261)</f>
        <v>0</v>
      </c>
    </row>
    <row r="259" s="2" customFormat="1" ht="33" customHeight="1">
      <c r="A259" s="38"/>
      <c r="B259" s="39"/>
      <c r="C259" s="218" t="s">
        <v>582</v>
      </c>
      <c r="D259" s="218" t="s">
        <v>139</v>
      </c>
      <c r="E259" s="219" t="s">
        <v>583</v>
      </c>
      <c r="F259" s="220" t="s">
        <v>584</v>
      </c>
      <c r="G259" s="221" t="s">
        <v>321</v>
      </c>
      <c r="H259" s="222">
        <v>2</v>
      </c>
      <c r="I259" s="223"/>
      <c r="J259" s="224">
        <f>ROUND(I259*H259,2)</f>
        <v>0</v>
      </c>
      <c r="K259" s="220" t="s">
        <v>1</v>
      </c>
      <c r="L259" s="44"/>
      <c r="M259" s="225" t="s">
        <v>1</v>
      </c>
      <c r="N259" s="226" t="s">
        <v>41</v>
      </c>
      <c r="O259" s="91"/>
      <c r="P259" s="227">
        <f>O259*H259</f>
        <v>0</v>
      </c>
      <c r="Q259" s="227">
        <v>0.001</v>
      </c>
      <c r="R259" s="227">
        <f>Q259*H259</f>
        <v>0.002</v>
      </c>
      <c r="S259" s="227">
        <v>0</v>
      </c>
      <c r="T259" s="228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9" t="s">
        <v>268</v>
      </c>
      <c r="AT259" s="229" t="s">
        <v>139</v>
      </c>
      <c r="AU259" s="229" t="s">
        <v>86</v>
      </c>
      <c r="AY259" s="17" t="s">
        <v>136</v>
      </c>
      <c r="BE259" s="230">
        <f>IF(N259="základní",J259,0)</f>
        <v>0</v>
      </c>
      <c r="BF259" s="230">
        <f>IF(N259="snížená",J259,0)</f>
        <v>0</v>
      </c>
      <c r="BG259" s="230">
        <f>IF(N259="zákl. přenesená",J259,0)</f>
        <v>0</v>
      </c>
      <c r="BH259" s="230">
        <f>IF(N259="sníž. přenesená",J259,0)</f>
        <v>0</v>
      </c>
      <c r="BI259" s="230">
        <f>IF(N259="nulová",J259,0)</f>
        <v>0</v>
      </c>
      <c r="BJ259" s="17" t="s">
        <v>84</v>
      </c>
      <c r="BK259" s="230">
        <f>ROUND(I259*H259,2)</f>
        <v>0</v>
      </c>
      <c r="BL259" s="17" t="s">
        <v>268</v>
      </c>
      <c r="BM259" s="229" t="s">
        <v>585</v>
      </c>
    </row>
    <row r="260" s="2" customFormat="1">
      <c r="A260" s="38"/>
      <c r="B260" s="39"/>
      <c r="C260" s="40"/>
      <c r="D260" s="231" t="s">
        <v>146</v>
      </c>
      <c r="E260" s="40"/>
      <c r="F260" s="232" t="s">
        <v>586</v>
      </c>
      <c r="G260" s="40"/>
      <c r="H260" s="40"/>
      <c r="I260" s="233"/>
      <c r="J260" s="40"/>
      <c r="K260" s="40"/>
      <c r="L260" s="44"/>
      <c r="M260" s="234"/>
      <c r="N260" s="235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146</v>
      </c>
      <c r="AU260" s="17" t="s">
        <v>86</v>
      </c>
    </row>
    <row r="261" s="13" customFormat="1">
      <c r="A261" s="13"/>
      <c r="B261" s="238"/>
      <c r="C261" s="239"/>
      <c r="D261" s="231" t="s">
        <v>150</v>
      </c>
      <c r="E261" s="240" t="s">
        <v>1</v>
      </c>
      <c r="F261" s="241" t="s">
        <v>86</v>
      </c>
      <c r="G261" s="239"/>
      <c r="H261" s="242">
        <v>2</v>
      </c>
      <c r="I261" s="243"/>
      <c r="J261" s="239"/>
      <c r="K261" s="239"/>
      <c r="L261" s="244"/>
      <c r="M261" s="245"/>
      <c r="N261" s="246"/>
      <c r="O261" s="246"/>
      <c r="P261" s="246"/>
      <c r="Q261" s="246"/>
      <c r="R261" s="246"/>
      <c r="S261" s="246"/>
      <c r="T261" s="247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8" t="s">
        <v>150</v>
      </c>
      <c r="AU261" s="248" t="s">
        <v>86</v>
      </c>
      <c r="AV261" s="13" t="s">
        <v>86</v>
      </c>
      <c r="AW261" s="13" t="s">
        <v>32</v>
      </c>
      <c r="AX261" s="13" t="s">
        <v>84</v>
      </c>
      <c r="AY261" s="248" t="s">
        <v>136</v>
      </c>
    </row>
    <row r="262" s="12" customFormat="1" ht="22.8" customHeight="1">
      <c r="A262" s="12"/>
      <c r="B262" s="202"/>
      <c r="C262" s="203"/>
      <c r="D262" s="204" t="s">
        <v>75</v>
      </c>
      <c r="E262" s="216" t="s">
        <v>587</v>
      </c>
      <c r="F262" s="216" t="s">
        <v>588</v>
      </c>
      <c r="G262" s="203"/>
      <c r="H262" s="203"/>
      <c r="I262" s="206"/>
      <c r="J262" s="217">
        <f>BK262</f>
        <v>0</v>
      </c>
      <c r="K262" s="203"/>
      <c r="L262" s="208"/>
      <c r="M262" s="209"/>
      <c r="N262" s="210"/>
      <c r="O262" s="210"/>
      <c r="P262" s="211">
        <f>SUM(P263:P270)</f>
        <v>0</v>
      </c>
      <c r="Q262" s="210"/>
      <c r="R262" s="211">
        <f>SUM(R263:R270)</f>
        <v>0.67912000000000006</v>
      </c>
      <c r="S262" s="210"/>
      <c r="T262" s="212">
        <f>SUM(T263:T270)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3" t="s">
        <v>86</v>
      </c>
      <c r="AT262" s="214" t="s">
        <v>75</v>
      </c>
      <c r="AU262" s="214" t="s">
        <v>84</v>
      </c>
      <c r="AY262" s="213" t="s">
        <v>136</v>
      </c>
      <c r="BK262" s="215">
        <f>SUM(BK263:BK270)</f>
        <v>0</v>
      </c>
    </row>
    <row r="263" s="2" customFormat="1" ht="21.75" customHeight="1">
      <c r="A263" s="38"/>
      <c r="B263" s="39"/>
      <c r="C263" s="218" t="s">
        <v>339</v>
      </c>
      <c r="D263" s="218" t="s">
        <v>139</v>
      </c>
      <c r="E263" s="219" t="s">
        <v>589</v>
      </c>
      <c r="F263" s="220" t="s">
        <v>590</v>
      </c>
      <c r="G263" s="221" t="s">
        <v>334</v>
      </c>
      <c r="H263" s="222">
        <v>52</v>
      </c>
      <c r="I263" s="223"/>
      <c r="J263" s="224">
        <f>ROUND(I263*H263,2)</f>
        <v>0</v>
      </c>
      <c r="K263" s="220" t="s">
        <v>143</v>
      </c>
      <c r="L263" s="44"/>
      <c r="M263" s="225" t="s">
        <v>1</v>
      </c>
      <c r="N263" s="226" t="s">
        <v>41</v>
      </c>
      <c r="O263" s="91"/>
      <c r="P263" s="227">
        <f>O263*H263</f>
        <v>0</v>
      </c>
      <c r="Q263" s="227">
        <v>0.01306</v>
      </c>
      <c r="R263" s="227">
        <f>Q263*H263</f>
        <v>0.67912000000000006</v>
      </c>
      <c r="S263" s="227">
        <v>0</v>
      </c>
      <c r="T263" s="22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9" t="s">
        <v>268</v>
      </c>
      <c r="AT263" s="229" t="s">
        <v>139</v>
      </c>
      <c r="AU263" s="229" t="s">
        <v>86</v>
      </c>
      <c r="AY263" s="17" t="s">
        <v>136</v>
      </c>
      <c r="BE263" s="230">
        <f>IF(N263="základní",J263,0)</f>
        <v>0</v>
      </c>
      <c r="BF263" s="230">
        <f>IF(N263="snížená",J263,0)</f>
        <v>0</v>
      </c>
      <c r="BG263" s="230">
        <f>IF(N263="zákl. přenesená",J263,0)</f>
        <v>0</v>
      </c>
      <c r="BH263" s="230">
        <f>IF(N263="sníž. přenesená",J263,0)</f>
        <v>0</v>
      </c>
      <c r="BI263" s="230">
        <f>IF(N263="nulová",J263,0)</f>
        <v>0</v>
      </c>
      <c r="BJ263" s="17" t="s">
        <v>84</v>
      </c>
      <c r="BK263" s="230">
        <f>ROUND(I263*H263,2)</f>
        <v>0</v>
      </c>
      <c r="BL263" s="17" t="s">
        <v>268</v>
      </c>
      <c r="BM263" s="229" t="s">
        <v>591</v>
      </c>
    </row>
    <row r="264" s="2" customFormat="1">
      <c r="A264" s="38"/>
      <c r="B264" s="39"/>
      <c r="C264" s="40"/>
      <c r="D264" s="231" t="s">
        <v>146</v>
      </c>
      <c r="E264" s="40"/>
      <c r="F264" s="232" t="s">
        <v>592</v>
      </c>
      <c r="G264" s="40"/>
      <c r="H264" s="40"/>
      <c r="I264" s="233"/>
      <c r="J264" s="40"/>
      <c r="K264" s="40"/>
      <c r="L264" s="44"/>
      <c r="M264" s="234"/>
      <c r="N264" s="235"/>
      <c r="O264" s="91"/>
      <c r="P264" s="91"/>
      <c r="Q264" s="91"/>
      <c r="R264" s="91"/>
      <c r="S264" s="91"/>
      <c r="T264" s="92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146</v>
      </c>
      <c r="AU264" s="17" t="s">
        <v>86</v>
      </c>
    </row>
    <row r="265" s="2" customFormat="1">
      <c r="A265" s="38"/>
      <c r="B265" s="39"/>
      <c r="C265" s="40"/>
      <c r="D265" s="236" t="s">
        <v>148</v>
      </c>
      <c r="E265" s="40"/>
      <c r="F265" s="237" t="s">
        <v>593</v>
      </c>
      <c r="G265" s="40"/>
      <c r="H265" s="40"/>
      <c r="I265" s="233"/>
      <c r="J265" s="40"/>
      <c r="K265" s="40"/>
      <c r="L265" s="44"/>
      <c r="M265" s="234"/>
      <c r="N265" s="235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148</v>
      </c>
      <c r="AU265" s="17" t="s">
        <v>86</v>
      </c>
    </row>
    <row r="266" s="14" customFormat="1">
      <c r="A266" s="14"/>
      <c r="B266" s="249"/>
      <c r="C266" s="250"/>
      <c r="D266" s="231" t="s">
        <v>150</v>
      </c>
      <c r="E266" s="251" t="s">
        <v>1</v>
      </c>
      <c r="F266" s="252" t="s">
        <v>594</v>
      </c>
      <c r="G266" s="250"/>
      <c r="H266" s="251" t="s">
        <v>1</v>
      </c>
      <c r="I266" s="253"/>
      <c r="J266" s="250"/>
      <c r="K266" s="250"/>
      <c r="L266" s="254"/>
      <c r="M266" s="255"/>
      <c r="N266" s="256"/>
      <c r="O266" s="256"/>
      <c r="P266" s="256"/>
      <c r="Q266" s="256"/>
      <c r="R266" s="256"/>
      <c r="S266" s="256"/>
      <c r="T266" s="257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8" t="s">
        <v>150</v>
      </c>
      <c r="AU266" s="258" t="s">
        <v>86</v>
      </c>
      <c r="AV266" s="14" t="s">
        <v>84</v>
      </c>
      <c r="AW266" s="14" t="s">
        <v>32</v>
      </c>
      <c r="AX266" s="14" t="s">
        <v>76</v>
      </c>
      <c r="AY266" s="258" t="s">
        <v>136</v>
      </c>
    </row>
    <row r="267" s="13" customFormat="1">
      <c r="A267" s="13"/>
      <c r="B267" s="238"/>
      <c r="C267" s="239"/>
      <c r="D267" s="231" t="s">
        <v>150</v>
      </c>
      <c r="E267" s="240" t="s">
        <v>1</v>
      </c>
      <c r="F267" s="241" t="s">
        <v>595</v>
      </c>
      <c r="G267" s="239"/>
      <c r="H267" s="242">
        <v>52</v>
      </c>
      <c r="I267" s="243"/>
      <c r="J267" s="239"/>
      <c r="K267" s="239"/>
      <c r="L267" s="244"/>
      <c r="M267" s="245"/>
      <c r="N267" s="246"/>
      <c r="O267" s="246"/>
      <c r="P267" s="246"/>
      <c r="Q267" s="246"/>
      <c r="R267" s="246"/>
      <c r="S267" s="246"/>
      <c r="T267" s="247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8" t="s">
        <v>150</v>
      </c>
      <c r="AU267" s="248" t="s">
        <v>86</v>
      </c>
      <c r="AV267" s="13" t="s">
        <v>86</v>
      </c>
      <c r="AW267" s="13" t="s">
        <v>32</v>
      </c>
      <c r="AX267" s="13" t="s">
        <v>84</v>
      </c>
      <c r="AY267" s="248" t="s">
        <v>136</v>
      </c>
    </row>
    <row r="268" s="2" customFormat="1" ht="24.15" customHeight="1">
      <c r="A268" s="38"/>
      <c r="B268" s="39"/>
      <c r="C268" s="218" t="s">
        <v>345</v>
      </c>
      <c r="D268" s="218" t="s">
        <v>139</v>
      </c>
      <c r="E268" s="219" t="s">
        <v>596</v>
      </c>
      <c r="F268" s="220" t="s">
        <v>597</v>
      </c>
      <c r="G268" s="221" t="s">
        <v>227</v>
      </c>
      <c r="H268" s="222">
        <v>0.67900000000000005</v>
      </c>
      <c r="I268" s="223"/>
      <c r="J268" s="224">
        <f>ROUND(I268*H268,2)</f>
        <v>0</v>
      </c>
      <c r="K268" s="220" t="s">
        <v>472</v>
      </c>
      <c r="L268" s="44"/>
      <c r="M268" s="225" t="s">
        <v>1</v>
      </c>
      <c r="N268" s="226" t="s">
        <v>41</v>
      </c>
      <c r="O268" s="91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9" t="s">
        <v>268</v>
      </c>
      <c r="AT268" s="229" t="s">
        <v>139</v>
      </c>
      <c r="AU268" s="229" t="s">
        <v>86</v>
      </c>
      <c r="AY268" s="17" t="s">
        <v>136</v>
      </c>
      <c r="BE268" s="230">
        <f>IF(N268="základní",J268,0)</f>
        <v>0</v>
      </c>
      <c r="BF268" s="230">
        <f>IF(N268="snížená",J268,0)</f>
        <v>0</v>
      </c>
      <c r="BG268" s="230">
        <f>IF(N268="zákl. přenesená",J268,0)</f>
        <v>0</v>
      </c>
      <c r="BH268" s="230">
        <f>IF(N268="sníž. přenesená",J268,0)</f>
        <v>0</v>
      </c>
      <c r="BI268" s="230">
        <f>IF(N268="nulová",J268,0)</f>
        <v>0</v>
      </c>
      <c r="BJ268" s="17" t="s">
        <v>84</v>
      </c>
      <c r="BK268" s="230">
        <f>ROUND(I268*H268,2)</f>
        <v>0</v>
      </c>
      <c r="BL268" s="17" t="s">
        <v>268</v>
      </c>
      <c r="BM268" s="229" t="s">
        <v>598</v>
      </c>
    </row>
    <row r="269" s="2" customFormat="1">
      <c r="A269" s="38"/>
      <c r="B269" s="39"/>
      <c r="C269" s="40"/>
      <c r="D269" s="231" t="s">
        <v>146</v>
      </c>
      <c r="E269" s="40"/>
      <c r="F269" s="232" t="s">
        <v>599</v>
      </c>
      <c r="G269" s="40"/>
      <c r="H269" s="40"/>
      <c r="I269" s="233"/>
      <c r="J269" s="40"/>
      <c r="K269" s="40"/>
      <c r="L269" s="44"/>
      <c r="M269" s="234"/>
      <c r="N269" s="235"/>
      <c r="O269" s="91"/>
      <c r="P269" s="91"/>
      <c r="Q269" s="91"/>
      <c r="R269" s="91"/>
      <c r="S269" s="91"/>
      <c r="T269" s="92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146</v>
      </c>
      <c r="AU269" s="17" t="s">
        <v>86</v>
      </c>
    </row>
    <row r="270" s="2" customFormat="1">
      <c r="A270" s="38"/>
      <c r="B270" s="39"/>
      <c r="C270" s="40"/>
      <c r="D270" s="236" t="s">
        <v>148</v>
      </c>
      <c r="E270" s="40"/>
      <c r="F270" s="237" t="s">
        <v>600</v>
      </c>
      <c r="G270" s="40"/>
      <c r="H270" s="40"/>
      <c r="I270" s="233"/>
      <c r="J270" s="40"/>
      <c r="K270" s="40"/>
      <c r="L270" s="44"/>
      <c r="M270" s="234"/>
      <c r="N270" s="235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148</v>
      </c>
      <c r="AU270" s="17" t="s">
        <v>86</v>
      </c>
    </row>
    <row r="271" s="12" customFormat="1" ht="22.8" customHeight="1">
      <c r="A271" s="12"/>
      <c r="B271" s="202"/>
      <c r="C271" s="203"/>
      <c r="D271" s="204" t="s">
        <v>75</v>
      </c>
      <c r="E271" s="216" t="s">
        <v>317</v>
      </c>
      <c r="F271" s="216" t="s">
        <v>318</v>
      </c>
      <c r="G271" s="203"/>
      <c r="H271" s="203"/>
      <c r="I271" s="206"/>
      <c r="J271" s="217">
        <f>BK271</f>
        <v>0</v>
      </c>
      <c r="K271" s="203"/>
      <c r="L271" s="208"/>
      <c r="M271" s="209"/>
      <c r="N271" s="210"/>
      <c r="O271" s="210"/>
      <c r="P271" s="211">
        <f>SUM(P272:P363)</f>
        <v>0</v>
      </c>
      <c r="Q271" s="210"/>
      <c r="R271" s="211">
        <f>SUM(R272:R363)</f>
        <v>0.10975000000000001</v>
      </c>
      <c r="S271" s="210"/>
      <c r="T271" s="212">
        <f>SUM(T272:T363)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13" t="s">
        <v>86</v>
      </c>
      <c r="AT271" s="214" t="s">
        <v>75</v>
      </c>
      <c r="AU271" s="214" t="s">
        <v>84</v>
      </c>
      <c r="AY271" s="213" t="s">
        <v>136</v>
      </c>
      <c r="BK271" s="215">
        <f>SUM(BK272:BK363)</f>
        <v>0</v>
      </c>
    </row>
    <row r="272" s="2" customFormat="1" ht="24.15" customHeight="1">
      <c r="A272" s="38"/>
      <c r="B272" s="39"/>
      <c r="C272" s="218" t="s">
        <v>353</v>
      </c>
      <c r="D272" s="218" t="s">
        <v>139</v>
      </c>
      <c r="E272" s="219" t="s">
        <v>601</v>
      </c>
      <c r="F272" s="220" t="s">
        <v>602</v>
      </c>
      <c r="G272" s="221" t="s">
        <v>603</v>
      </c>
      <c r="H272" s="222">
        <v>2</v>
      </c>
      <c r="I272" s="223"/>
      <c r="J272" s="224">
        <f>ROUND(I272*H272,2)</f>
        <v>0</v>
      </c>
      <c r="K272" s="220" t="s">
        <v>1</v>
      </c>
      <c r="L272" s="44"/>
      <c r="M272" s="225" t="s">
        <v>1</v>
      </c>
      <c r="N272" s="226" t="s">
        <v>41</v>
      </c>
      <c r="O272" s="91"/>
      <c r="P272" s="227">
        <f>O272*H272</f>
        <v>0</v>
      </c>
      <c r="Q272" s="227">
        <v>0.00025000000000000001</v>
      </c>
      <c r="R272" s="227">
        <f>Q272*H272</f>
        <v>0.00050000000000000001</v>
      </c>
      <c r="S272" s="227">
        <v>0</v>
      </c>
      <c r="T272" s="22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9" t="s">
        <v>268</v>
      </c>
      <c r="AT272" s="229" t="s">
        <v>139</v>
      </c>
      <c r="AU272" s="229" t="s">
        <v>86</v>
      </c>
      <c r="AY272" s="17" t="s">
        <v>136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7" t="s">
        <v>84</v>
      </c>
      <c r="BK272" s="230">
        <f>ROUND(I272*H272,2)</f>
        <v>0</v>
      </c>
      <c r="BL272" s="17" t="s">
        <v>268</v>
      </c>
      <c r="BM272" s="229" t="s">
        <v>604</v>
      </c>
    </row>
    <row r="273" s="2" customFormat="1">
      <c r="A273" s="38"/>
      <c r="B273" s="39"/>
      <c r="C273" s="40"/>
      <c r="D273" s="231" t="s">
        <v>146</v>
      </c>
      <c r="E273" s="40"/>
      <c r="F273" s="232" t="s">
        <v>605</v>
      </c>
      <c r="G273" s="40"/>
      <c r="H273" s="40"/>
      <c r="I273" s="233"/>
      <c r="J273" s="40"/>
      <c r="K273" s="40"/>
      <c r="L273" s="44"/>
      <c r="M273" s="234"/>
      <c r="N273" s="235"/>
      <c r="O273" s="91"/>
      <c r="P273" s="91"/>
      <c r="Q273" s="91"/>
      <c r="R273" s="91"/>
      <c r="S273" s="91"/>
      <c r="T273" s="92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146</v>
      </c>
      <c r="AU273" s="17" t="s">
        <v>86</v>
      </c>
    </row>
    <row r="274" s="2" customFormat="1" ht="24.15" customHeight="1">
      <c r="A274" s="38"/>
      <c r="B274" s="39"/>
      <c r="C274" s="218" t="s">
        <v>606</v>
      </c>
      <c r="D274" s="218" t="s">
        <v>139</v>
      </c>
      <c r="E274" s="219" t="s">
        <v>607</v>
      </c>
      <c r="F274" s="220" t="s">
        <v>608</v>
      </c>
      <c r="G274" s="221" t="s">
        <v>603</v>
      </c>
      <c r="H274" s="222">
        <v>2</v>
      </c>
      <c r="I274" s="223"/>
      <c r="J274" s="224">
        <f>ROUND(I274*H274,2)</f>
        <v>0</v>
      </c>
      <c r="K274" s="220" t="s">
        <v>1</v>
      </c>
      <c r="L274" s="44"/>
      <c r="M274" s="225" t="s">
        <v>1</v>
      </c>
      <c r="N274" s="226" t="s">
        <v>41</v>
      </c>
      <c r="O274" s="91"/>
      <c r="P274" s="227">
        <f>O274*H274</f>
        <v>0</v>
      </c>
      <c r="Q274" s="227">
        <v>0.00025000000000000001</v>
      </c>
      <c r="R274" s="227">
        <f>Q274*H274</f>
        <v>0.00050000000000000001</v>
      </c>
      <c r="S274" s="227">
        <v>0</v>
      </c>
      <c r="T274" s="228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9" t="s">
        <v>268</v>
      </c>
      <c r="AT274" s="229" t="s">
        <v>139</v>
      </c>
      <c r="AU274" s="229" t="s">
        <v>86</v>
      </c>
      <c r="AY274" s="17" t="s">
        <v>136</v>
      </c>
      <c r="BE274" s="230">
        <f>IF(N274="základní",J274,0)</f>
        <v>0</v>
      </c>
      <c r="BF274" s="230">
        <f>IF(N274="snížená",J274,0)</f>
        <v>0</v>
      </c>
      <c r="BG274" s="230">
        <f>IF(N274="zákl. přenesená",J274,0)</f>
        <v>0</v>
      </c>
      <c r="BH274" s="230">
        <f>IF(N274="sníž. přenesená",J274,0)</f>
        <v>0</v>
      </c>
      <c r="BI274" s="230">
        <f>IF(N274="nulová",J274,0)</f>
        <v>0</v>
      </c>
      <c r="BJ274" s="17" t="s">
        <v>84</v>
      </c>
      <c r="BK274" s="230">
        <f>ROUND(I274*H274,2)</f>
        <v>0</v>
      </c>
      <c r="BL274" s="17" t="s">
        <v>268</v>
      </c>
      <c r="BM274" s="229" t="s">
        <v>609</v>
      </c>
    </row>
    <row r="275" s="2" customFormat="1">
      <c r="A275" s="38"/>
      <c r="B275" s="39"/>
      <c r="C275" s="40"/>
      <c r="D275" s="231" t="s">
        <v>146</v>
      </c>
      <c r="E275" s="40"/>
      <c r="F275" s="232" t="s">
        <v>605</v>
      </c>
      <c r="G275" s="40"/>
      <c r="H275" s="40"/>
      <c r="I275" s="233"/>
      <c r="J275" s="40"/>
      <c r="K275" s="40"/>
      <c r="L275" s="44"/>
      <c r="M275" s="234"/>
      <c r="N275" s="235"/>
      <c r="O275" s="91"/>
      <c r="P275" s="91"/>
      <c r="Q275" s="91"/>
      <c r="R275" s="91"/>
      <c r="S275" s="91"/>
      <c r="T275" s="92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146</v>
      </c>
      <c r="AU275" s="17" t="s">
        <v>86</v>
      </c>
    </row>
    <row r="276" s="2" customFormat="1" ht="24.15" customHeight="1">
      <c r="A276" s="38"/>
      <c r="B276" s="39"/>
      <c r="C276" s="218" t="s">
        <v>361</v>
      </c>
      <c r="D276" s="218" t="s">
        <v>139</v>
      </c>
      <c r="E276" s="219" t="s">
        <v>610</v>
      </c>
      <c r="F276" s="220" t="s">
        <v>611</v>
      </c>
      <c r="G276" s="221" t="s">
        <v>603</v>
      </c>
      <c r="H276" s="222">
        <v>5</v>
      </c>
      <c r="I276" s="223"/>
      <c r="J276" s="224">
        <f>ROUND(I276*H276,2)</f>
        <v>0</v>
      </c>
      <c r="K276" s="220" t="s">
        <v>1</v>
      </c>
      <c r="L276" s="44"/>
      <c r="M276" s="225" t="s">
        <v>1</v>
      </c>
      <c r="N276" s="226" t="s">
        <v>41</v>
      </c>
      <c r="O276" s="91"/>
      <c r="P276" s="227">
        <f>O276*H276</f>
        <v>0</v>
      </c>
      <c r="Q276" s="227">
        <v>0.00025000000000000001</v>
      </c>
      <c r="R276" s="227">
        <f>Q276*H276</f>
        <v>0.00125</v>
      </c>
      <c r="S276" s="227">
        <v>0</v>
      </c>
      <c r="T276" s="228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9" t="s">
        <v>268</v>
      </c>
      <c r="AT276" s="229" t="s">
        <v>139</v>
      </c>
      <c r="AU276" s="229" t="s">
        <v>86</v>
      </c>
      <c r="AY276" s="17" t="s">
        <v>136</v>
      </c>
      <c r="BE276" s="230">
        <f>IF(N276="základní",J276,0)</f>
        <v>0</v>
      </c>
      <c r="BF276" s="230">
        <f>IF(N276="snížená",J276,0)</f>
        <v>0</v>
      </c>
      <c r="BG276" s="230">
        <f>IF(N276="zákl. přenesená",J276,0)</f>
        <v>0</v>
      </c>
      <c r="BH276" s="230">
        <f>IF(N276="sníž. přenesená",J276,0)</f>
        <v>0</v>
      </c>
      <c r="BI276" s="230">
        <f>IF(N276="nulová",J276,0)</f>
        <v>0</v>
      </c>
      <c r="BJ276" s="17" t="s">
        <v>84</v>
      </c>
      <c r="BK276" s="230">
        <f>ROUND(I276*H276,2)</f>
        <v>0</v>
      </c>
      <c r="BL276" s="17" t="s">
        <v>268</v>
      </c>
      <c r="BM276" s="229" t="s">
        <v>612</v>
      </c>
    </row>
    <row r="277" s="2" customFormat="1">
      <c r="A277" s="38"/>
      <c r="B277" s="39"/>
      <c r="C277" s="40"/>
      <c r="D277" s="231" t="s">
        <v>146</v>
      </c>
      <c r="E277" s="40"/>
      <c r="F277" s="232" t="s">
        <v>605</v>
      </c>
      <c r="G277" s="40"/>
      <c r="H277" s="40"/>
      <c r="I277" s="233"/>
      <c r="J277" s="40"/>
      <c r="K277" s="40"/>
      <c r="L277" s="44"/>
      <c r="M277" s="234"/>
      <c r="N277" s="235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146</v>
      </c>
      <c r="AU277" s="17" t="s">
        <v>86</v>
      </c>
    </row>
    <row r="278" s="2" customFormat="1" ht="24.15" customHeight="1">
      <c r="A278" s="38"/>
      <c r="B278" s="39"/>
      <c r="C278" s="218" t="s">
        <v>613</v>
      </c>
      <c r="D278" s="218" t="s">
        <v>139</v>
      </c>
      <c r="E278" s="219" t="s">
        <v>614</v>
      </c>
      <c r="F278" s="220" t="s">
        <v>615</v>
      </c>
      <c r="G278" s="221" t="s">
        <v>603</v>
      </c>
      <c r="H278" s="222">
        <v>5</v>
      </c>
      <c r="I278" s="223"/>
      <c r="J278" s="224">
        <f>ROUND(I278*H278,2)</f>
        <v>0</v>
      </c>
      <c r="K278" s="220" t="s">
        <v>1</v>
      </c>
      <c r="L278" s="44"/>
      <c r="M278" s="225" t="s">
        <v>1</v>
      </c>
      <c r="N278" s="226" t="s">
        <v>41</v>
      </c>
      <c r="O278" s="91"/>
      <c r="P278" s="227">
        <f>O278*H278</f>
        <v>0</v>
      </c>
      <c r="Q278" s="227">
        <v>0.00025000000000000001</v>
      </c>
      <c r="R278" s="227">
        <f>Q278*H278</f>
        <v>0.00125</v>
      </c>
      <c r="S278" s="227">
        <v>0</v>
      </c>
      <c r="T278" s="228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9" t="s">
        <v>268</v>
      </c>
      <c r="AT278" s="229" t="s">
        <v>139</v>
      </c>
      <c r="AU278" s="229" t="s">
        <v>86</v>
      </c>
      <c r="AY278" s="17" t="s">
        <v>136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17" t="s">
        <v>84</v>
      </c>
      <c r="BK278" s="230">
        <f>ROUND(I278*H278,2)</f>
        <v>0</v>
      </c>
      <c r="BL278" s="17" t="s">
        <v>268</v>
      </c>
      <c r="BM278" s="229" t="s">
        <v>616</v>
      </c>
    </row>
    <row r="279" s="2" customFormat="1">
      <c r="A279" s="38"/>
      <c r="B279" s="39"/>
      <c r="C279" s="40"/>
      <c r="D279" s="231" t="s">
        <v>146</v>
      </c>
      <c r="E279" s="40"/>
      <c r="F279" s="232" t="s">
        <v>605</v>
      </c>
      <c r="G279" s="40"/>
      <c r="H279" s="40"/>
      <c r="I279" s="233"/>
      <c r="J279" s="40"/>
      <c r="K279" s="40"/>
      <c r="L279" s="44"/>
      <c r="M279" s="234"/>
      <c r="N279" s="235"/>
      <c r="O279" s="91"/>
      <c r="P279" s="91"/>
      <c r="Q279" s="91"/>
      <c r="R279" s="91"/>
      <c r="S279" s="91"/>
      <c r="T279" s="92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146</v>
      </c>
      <c r="AU279" s="17" t="s">
        <v>86</v>
      </c>
    </row>
    <row r="280" s="2" customFormat="1" ht="24.15" customHeight="1">
      <c r="A280" s="38"/>
      <c r="B280" s="39"/>
      <c r="C280" s="218" t="s">
        <v>368</v>
      </c>
      <c r="D280" s="218" t="s">
        <v>139</v>
      </c>
      <c r="E280" s="219" t="s">
        <v>617</v>
      </c>
      <c r="F280" s="220" t="s">
        <v>618</v>
      </c>
      <c r="G280" s="221" t="s">
        <v>603</v>
      </c>
      <c r="H280" s="222">
        <v>1</v>
      </c>
      <c r="I280" s="223"/>
      <c r="J280" s="224">
        <f>ROUND(I280*H280,2)</f>
        <v>0</v>
      </c>
      <c r="K280" s="220" t="s">
        <v>1</v>
      </c>
      <c r="L280" s="44"/>
      <c r="M280" s="225" t="s">
        <v>1</v>
      </c>
      <c r="N280" s="226" t="s">
        <v>41</v>
      </c>
      <c r="O280" s="91"/>
      <c r="P280" s="227">
        <f>O280*H280</f>
        <v>0</v>
      </c>
      <c r="Q280" s="227">
        <v>0.00025000000000000001</v>
      </c>
      <c r="R280" s="227">
        <f>Q280*H280</f>
        <v>0.00025000000000000001</v>
      </c>
      <c r="S280" s="227">
        <v>0</v>
      </c>
      <c r="T280" s="228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9" t="s">
        <v>268</v>
      </c>
      <c r="AT280" s="229" t="s">
        <v>139</v>
      </c>
      <c r="AU280" s="229" t="s">
        <v>86</v>
      </c>
      <c r="AY280" s="17" t="s">
        <v>136</v>
      </c>
      <c r="BE280" s="230">
        <f>IF(N280="základní",J280,0)</f>
        <v>0</v>
      </c>
      <c r="BF280" s="230">
        <f>IF(N280="snížená",J280,0)</f>
        <v>0</v>
      </c>
      <c r="BG280" s="230">
        <f>IF(N280="zákl. přenesená",J280,0)</f>
        <v>0</v>
      </c>
      <c r="BH280" s="230">
        <f>IF(N280="sníž. přenesená",J280,0)</f>
        <v>0</v>
      </c>
      <c r="BI280" s="230">
        <f>IF(N280="nulová",J280,0)</f>
        <v>0</v>
      </c>
      <c r="BJ280" s="17" t="s">
        <v>84</v>
      </c>
      <c r="BK280" s="230">
        <f>ROUND(I280*H280,2)</f>
        <v>0</v>
      </c>
      <c r="BL280" s="17" t="s">
        <v>268</v>
      </c>
      <c r="BM280" s="229" t="s">
        <v>619</v>
      </c>
    </row>
    <row r="281" s="2" customFormat="1">
      <c r="A281" s="38"/>
      <c r="B281" s="39"/>
      <c r="C281" s="40"/>
      <c r="D281" s="231" t="s">
        <v>146</v>
      </c>
      <c r="E281" s="40"/>
      <c r="F281" s="232" t="s">
        <v>605</v>
      </c>
      <c r="G281" s="40"/>
      <c r="H281" s="40"/>
      <c r="I281" s="233"/>
      <c r="J281" s="40"/>
      <c r="K281" s="40"/>
      <c r="L281" s="44"/>
      <c r="M281" s="234"/>
      <c r="N281" s="235"/>
      <c r="O281" s="91"/>
      <c r="P281" s="91"/>
      <c r="Q281" s="91"/>
      <c r="R281" s="91"/>
      <c r="S281" s="91"/>
      <c r="T281" s="92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146</v>
      </c>
      <c r="AU281" s="17" t="s">
        <v>86</v>
      </c>
    </row>
    <row r="282" s="13" customFormat="1">
      <c r="A282" s="13"/>
      <c r="B282" s="238"/>
      <c r="C282" s="239"/>
      <c r="D282" s="231" t="s">
        <v>150</v>
      </c>
      <c r="E282" s="240" t="s">
        <v>1</v>
      </c>
      <c r="F282" s="241" t="s">
        <v>84</v>
      </c>
      <c r="G282" s="239"/>
      <c r="H282" s="242">
        <v>1</v>
      </c>
      <c r="I282" s="243"/>
      <c r="J282" s="239"/>
      <c r="K282" s="239"/>
      <c r="L282" s="244"/>
      <c r="M282" s="245"/>
      <c r="N282" s="246"/>
      <c r="O282" s="246"/>
      <c r="P282" s="246"/>
      <c r="Q282" s="246"/>
      <c r="R282" s="246"/>
      <c r="S282" s="246"/>
      <c r="T282" s="247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8" t="s">
        <v>150</v>
      </c>
      <c r="AU282" s="248" t="s">
        <v>86</v>
      </c>
      <c r="AV282" s="13" t="s">
        <v>86</v>
      </c>
      <c r="AW282" s="13" t="s">
        <v>32</v>
      </c>
      <c r="AX282" s="13" t="s">
        <v>76</v>
      </c>
      <c r="AY282" s="248" t="s">
        <v>136</v>
      </c>
    </row>
    <row r="283" s="15" customFormat="1">
      <c r="A283" s="15"/>
      <c r="B283" s="259"/>
      <c r="C283" s="260"/>
      <c r="D283" s="231" t="s">
        <v>150</v>
      </c>
      <c r="E283" s="261" t="s">
        <v>1</v>
      </c>
      <c r="F283" s="262" t="s">
        <v>167</v>
      </c>
      <c r="G283" s="260"/>
      <c r="H283" s="263">
        <v>1</v>
      </c>
      <c r="I283" s="264"/>
      <c r="J283" s="260"/>
      <c r="K283" s="260"/>
      <c r="L283" s="265"/>
      <c r="M283" s="266"/>
      <c r="N283" s="267"/>
      <c r="O283" s="267"/>
      <c r="P283" s="267"/>
      <c r="Q283" s="267"/>
      <c r="R283" s="267"/>
      <c r="S283" s="267"/>
      <c r="T283" s="268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69" t="s">
        <v>150</v>
      </c>
      <c r="AU283" s="269" t="s">
        <v>86</v>
      </c>
      <c r="AV283" s="15" t="s">
        <v>144</v>
      </c>
      <c r="AW283" s="15" t="s">
        <v>32</v>
      </c>
      <c r="AX283" s="15" t="s">
        <v>84</v>
      </c>
      <c r="AY283" s="269" t="s">
        <v>136</v>
      </c>
    </row>
    <row r="284" s="2" customFormat="1" ht="24.15" customHeight="1">
      <c r="A284" s="38"/>
      <c r="B284" s="39"/>
      <c r="C284" s="218" t="s">
        <v>620</v>
      </c>
      <c r="D284" s="218" t="s">
        <v>139</v>
      </c>
      <c r="E284" s="219" t="s">
        <v>621</v>
      </c>
      <c r="F284" s="220" t="s">
        <v>622</v>
      </c>
      <c r="G284" s="221" t="s">
        <v>603</v>
      </c>
      <c r="H284" s="222">
        <v>1</v>
      </c>
      <c r="I284" s="223"/>
      <c r="J284" s="224">
        <f>ROUND(I284*H284,2)</f>
        <v>0</v>
      </c>
      <c r="K284" s="220" t="s">
        <v>1</v>
      </c>
      <c r="L284" s="44"/>
      <c r="M284" s="225" t="s">
        <v>1</v>
      </c>
      <c r="N284" s="226" t="s">
        <v>41</v>
      </c>
      <c r="O284" s="91"/>
      <c r="P284" s="227">
        <f>O284*H284</f>
        <v>0</v>
      </c>
      <c r="Q284" s="227">
        <v>0.00025000000000000001</v>
      </c>
      <c r="R284" s="227">
        <f>Q284*H284</f>
        <v>0.00025000000000000001</v>
      </c>
      <c r="S284" s="227">
        <v>0</v>
      </c>
      <c r="T284" s="228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9" t="s">
        <v>268</v>
      </c>
      <c r="AT284" s="229" t="s">
        <v>139</v>
      </c>
      <c r="AU284" s="229" t="s">
        <v>86</v>
      </c>
      <c r="AY284" s="17" t="s">
        <v>136</v>
      </c>
      <c r="BE284" s="230">
        <f>IF(N284="základní",J284,0)</f>
        <v>0</v>
      </c>
      <c r="BF284" s="230">
        <f>IF(N284="snížená",J284,0)</f>
        <v>0</v>
      </c>
      <c r="BG284" s="230">
        <f>IF(N284="zákl. přenesená",J284,0)</f>
        <v>0</v>
      </c>
      <c r="BH284" s="230">
        <f>IF(N284="sníž. přenesená",J284,0)</f>
        <v>0</v>
      </c>
      <c r="BI284" s="230">
        <f>IF(N284="nulová",J284,0)</f>
        <v>0</v>
      </c>
      <c r="BJ284" s="17" t="s">
        <v>84</v>
      </c>
      <c r="BK284" s="230">
        <f>ROUND(I284*H284,2)</f>
        <v>0</v>
      </c>
      <c r="BL284" s="17" t="s">
        <v>268</v>
      </c>
      <c r="BM284" s="229" t="s">
        <v>623</v>
      </c>
    </row>
    <row r="285" s="2" customFormat="1">
      <c r="A285" s="38"/>
      <c r="B285" s="39"/>
      <c r="C285" s="40"/>
      <c r="D285" s="231" t="s">
        <v>146</v>
      </c>
      <c r="E285" s="40"/>
      <c r="F285" s="232" t="s">
        <v>605</v>
      </c>
      <c r="G285" s="40"/>
      <c r="H285" s="40"/>
      <c r="I285" s="233"/>
      <c r="J285" s="40"/>
      <c r="K285" s="40"/>
      <c r="L285" s="44"/>
      <c r="M285" s="234"/>
      <c r="N285" s="235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146</v>
      </c>
      <c r="AU285" s="17" t="s">
        <v>86</v>
      </c>
    </row>
    <row r="286" s="13" customFormat="1">
      <c r="A286" s="13"/>
      <c r="B286" s="238"/>
      <c r="C286" s="239"/>
      <c r="D286" s="231" t="s">
        <v>150</v>
      </c>
      <c r="E286" s="240" t="s">
        <v>1</v>
      </c>
      <c r="F286" s="241" t="s">
        <v>84</v>
      </c>
      <c r="G286" s="239"/>
      <c r="H286" s="242">
        <v>1</v>
      </c>
      <c r="I286" s="243"/>
      <c r="J286" s="239"/>
      <c r="K286" s="239"/>
      <c r="L286" s="244"/>
      <c r="M286" s="245"/>
      <c r="N286" s="246"/>
      <c r="O286" s="246"/>
      <c r="P286" s="246"/>
      <c r="Q286" s="246"/>
      <c r="R286" s="246"/>
      <c r="S286" s="246"/>
      <c r="T286" s="24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8" t="s">
        <v>150</v>
      </c>
      <c r="AU286" s="248" t="s">
        <v>86</v>
      </c>
      <c r="AV286" s="13" t="s">
        <v>86</v>
      </c>
      <c r="AW286" s="13" t="s">
        <v>32</v>
      </c>
      <c r="AX286" s="13" t="s">
        <v>76</v>
      </c>
      <c r="AY286" s="248" t="s">
        <v>136</v>
      </c>
    </row>
    <row r="287" s="15" customFormat="1">
      <c r="A287" s="15"/>
      <c r="B287" s="259"/>
      <c r="C287" s="260"/>
      <c r="D287" s="231" t="s">
        <v>150</v>
      </c>
      <c r="E287" s="261" t="s">
        <v>1</v>
      </c>
      <c r="F287" s="262" t="s">
        <v>167</v>
      </c>
      <c r="G287" s="260"/>
      <c r="H287" s="263">
        <v>1</v>
      </c>
      <c r="I287" s="264"/>
      <c r="J287" s="260"/>
      <c r="K287" s="260"/>
      <c r="L287" s="265"/>
      <c r="M287" s="266"/>
      <c r="N287" s="267"/>
      <c r="O287" s="267"/>
      <c r="P287" s="267"/>
      <c r="Q287" s="267"/>
      <c r="R287" s="267"/>
      <c r="S287" s="267"/>
      <c r="T287" s="268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9" t="s">
        <v>150</v>
      </c>
      <c r="AU287" s="269" t="s">
        <v>86</v>
      </c>
      <c r="AV287" s="15" t="s">
        <v>144</v>
      </c>
      <c r="AW287" s="15" t="s">
        <v>32</v>
      </c>
      <c r="AX287" s="15" t="s">
        <v>84</v>
      </c>
      <c r="AY287" s="269" t="s">
        <v>136</v>
      </c>
    </row>
    <row r="288" s="2" customFormat="1" ht="24.15" customHeight="1">
      <c r="A288" s="38"/>
      <c r="B288" s="39"/>
      <c r="C288" s="218" t="s">
        <v>377</v>
      </c>
      <c r="D288" s="218" t="s">
        <v>139</v>
      </c>
      <c r="E288" s="219" t="s">
        <v>624</v>
      </c>
      <c r="F288" s="220" t="s">
        <v>625</v>
      </c>
      <c r="G288" s="221" t="s">
        <v>321</v>
      </c>
      <c r="H288" s="222">
        <v>1</v>
      </c>
      <c r="I288" s="223"/>
      <c r="J288" s="224">
        <f>ROUND(I288*H288,2)</f>
        <v>0</v>
      </c>
      <c r="K288" s="220" t="s">
        <v>143</v>
      </c>
      <c r="L288" s="44"/>
      <c r="M288" s="225" t="s">
        <v>1</v>
      </c>
      <c r="N288" s="226" t="s">
        <v>41</v>
      </c>
      <c r="O288" s="91"/>
      <c r="P288" s="227">
        <f>O288*H288</f>
        <v>0</v>
      </c>
      <c r="Q288" s="227">
        <v>0.00044999999999999999</v>
      </c>
      <c r="R288" s="227">
        <f>Q288*H288</f>
        <v>0.00044999999999999999</v>
      </c>
      <c r="S288" s="227">
        <v>0</v>
      </c>
      <c r="T288" s="228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9" t="s">
        <v>268</v>
      </c>
      <c r="AT288" s="229" t="s">
        <v>139</v>
      </c>
      <c r="AU288" s="229" t="s">
        <v>86</v>
      </c>
      <c r="AY288" s="17" t="s">
        <v>136</v>
      </c>
      <c r="BE288" s="230">
        <f>IF(N288="základní",J288,0)</f>
        <v>0</v>
      </c>
      <c r="BF288" s="230">
        <f>IF(N288="snížená",J288,0)</f>
        <v>0</v>
      </c>
      <c r="BG288" s="230">
        <f>IF(N288="zákl. přenesená",J288,0)</f>
        <v>0</v>
      </c>
      <c r="BH288" s="230">
        <f>IF(N288="sníž. přenesená",J288,0)</f>
        <v>0</v>
      </c>
      <c r="BI288" s="230">
        <f>IF(N288="nulová",J288,0)</f>
        <v>0</v>
      </c>
      <c r="BJ288" s="17" t="s">
        <v>84</v>
      </c>
      <c r="BK288" s="230">
        <f>ROUND(I288*H288,2)</f>
        <v>0</v>
      </c>
      <c r="BL288" s="17" t="s">
        <v>268</v>
      </c>
      <c r="BM288" s="229" t="s">
        <v>626</v>
      </c>
    </row>
    <row r="289" s="2" customFormat="1">
      <c r="A289" s="38"/>
      <c r="B289" s="39"/>
      <c r="C289" s="40"/>
      <c r="D289" s="231" t="s">
        <v>146</v>
      </c>
      <c r="E289" s="40"/>
      <c r="F289" s="232" t="s">
        <v>627</v>
      </c>
      <c r="G289" s="40"/>
      <c r="H289" s="40"/>
      <c r="I289" s="233"/>
      <c r="J289" s="40"/>
      <c r="K289" s="40"/>
      <c r="L289" s="44"/>
      <c r="M289" s="234"/>
      <c r="N289" s="235"/>
      <c r="O289" s="91"/>
      <c r="P289" s="91"/>
      <c r="Q289" s="91"/>
      <c r="R289" s="91"/>
      <c r="S289" s="91"/>
      <c r="T289" s="92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146</v>
      </c>
      <c r="AU289" s="17" t="s">
        <v>86</v>
      </c>
    </row>
    <row r="290" s="2" customFormat="1">
      <c r="A290" s="38"/>
      <c r="B290" s="39"/>
      <c r="C290" s="40"/>
      <c r="D290" s="236" t="s">
        <v>148</v>
      </c>
      <c r="E290" s="40"/>
      <c r="F290" s="237" t="s">
        <v>628</v>
      </c>
      <c r="G290" s="40"/>
      <c r="H290" s="40"/>
      <c r="I290" s="233"/>
      <c r="J290" s="40"/>
      <c r="K290" s="40"/>
      <c r="L290" s="44"/>
      <c r="M290" s="234"/>
      <c r="N290" s="235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148</v>
      </c>
      <c r="AU290" s="17" t="s">
        <v>86</v>
      </c>
    </row>
    <row r="291" s="13" customFormat="1">
      <c r="A291" s="13"/>
      <c r="B291" s="238"/>
      <c r="C291" s="239"/>
      <c r="D291" s="231" t="s">
        <v>150</v>
      </c>
      <c r="E291" s="240" t="s">
        <v>1</v>
      </c>
      <c r="F291" s="241" t="s">
        <v>629</v>
      </c>
      <c r="G291" s="239"/>
      <c r="H291" s="242">
        <v>1</v>
      </c>
      <c r="I291" s="243"/>
      <c r="J291" s="239"/>
      <c r="K291" s="239"/>
      <c r="L291" s="244"/>
      <c r="M291" s="245"/>
      <c r="N291" s="246"/>
      <c r="O291" s="246"/>
      <c r="P291" s="246"/>
      <c r="Q291" s="246"/>
      <c r="R291" s="246"/>
      <c r="S291" s="246"/>
      <c r="T291" s="247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8" t="s">
        <v>150</v>
      </c>
      <c r="AU291" s="248" t="s">
        <v>86</v>
      </c>
      <c r="AV291" s="13" t="s">
        <v>86</v>
      </c>
      <c r="AW291" s="13" t="s">
        <v>32</v>
      </c>
      <c r="AX291" s="13" t="s">
        <v>76</v>
      </c>
      <c r="AY291" s="248" t="s">
        <v>136</v>
      </c>
    </row>
    <row r="292" s="15" customFormat="1">
      <c r="A292" s="15"/>
      <c r="B292" s="259"/>
      <c r="C292" s="260"/>
      <c r="D292" s="231" t="s">
        <v>150</v>
      </c>
      <c r="E292" s="261" t="s">
        <v>1</v>
      </c>
      <c r="F292" s="262" t="s">
        <v>167</v>
      </c>
      <c r="G292" s="260"/>
      <c r="H292" s="263">
        <v>1</v>
      </c>
      <c r="I292" s="264"/>
      <c r="J292" s="260"/>
      <c r="K292" s="260"/>
      <c r="L292" s="265"/>
      <c r="M292" s="266"/>
      <c r="N292" s="267"/>
      <c r="O292" s="267"/>
      <c r="P292" s="267"/>
      <c r="Q292" s="267"/>
      <c r="R292" s="267"/>
      <c r="S292" s="267"/>
      <c r="T292" s="268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69" t="s">
        <v>150</v>
      </c>
      <c r="AU292" s="269" t="s">
        <v>86</v>
      </c>
      <c r="AV292" s="15" t="s">
        <v>144</v>
      </c>
      <c r="AW292" s="15" t="s">
        <v>32</v>
      </c>
      <c r="AX292" s="15" t="s">
        <v>84</v>
      </c>
      <c r="AY292" s="269" t="s">
        <v>136</v>
      </c>
    </row>
    <row r="293" s="2" customFormat="1" ht="24.15" customHeight="1">
      <c r="A293" s="38"/>
      <c r="B293" s="39"/>
      <c r="C293" s="274" t="s">
        <v>403</v>
      </c>
      <c r="D293" s="274" t="s">
        <v>456</v>
      </c>
      <c r="E293" s="275" t="s">
        <v>630</v>
      </c>
      <c r="F293" s="276" t="s">
        <v>631</v>
      </c>
      <c r="G293" s="277" t="s">
        <v>321</v>
      </c>
      <c r="H293" s="278">
        <v>1</v>
      </c>
      <c r="I293" s="279"/>
      <c r="J293" s="280">
        <f>ROUND(I293*H293,2)</f>
        <v>0</v>
      </c>
      <c r="K293" s="276" t="s">
        <v>143</v>
      </c>
      <c r="L293" s="281"/>
      <c r="M293" s="282" t="s">
        <v>1</v>
      </c>
      <c r="N293" s="283" t="s">
        <v>41</v>
      </c>
      <c r="O293" s="91"/>
      <c r="P293" s="227">
        <f>O293*H293</f>
        <v>0</v>
      </c>
      <c r="Q293" s="227">
        <v>0.016</v>
      </c>
      <c r="R293" s="227">
        <f>Q293*H293</f>
        <v>0.016</v>
      </c>
      <c r="S293" s="227">
        <v>0</v>
      </c>
      <c r="T293" s="228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9" t="s">
        <v>419</v>
      </c>
      <c r="AT293" s="229" t="s">
        <v>456</v>
      </c>
      <c r="AU293" s="229" t="s">
        <v>86</v>
      </c>
      <c r="AY293" s="17" t="s">
        <v>136</v>
      </c>
      <c r="BE293" s="230">
        <f>IF(N293="základní",J293,0)</f>
        <v>0</v>
      </c>
      <c r="BF293" s="230">
        <f>IF(N293="snížená",J293,0)</f>
        <v>0</v>
      </c>
      <c r="BG293" s="230">
        <f>IF(N293="zákl. přenesená",J293,0)</f>
        <v>0</v>
      </c>
      <c r="BH293" s="230">
        <f>IF(N293="sníž. přenesená",J293,0)</f>
        <v>0</v>
      </c>
      <c r="BI293" s="230">
        <f>IF(N293="nulová",J293,0)</f>
        <v>0</v>
      </c>
      <c r="BJ293" s="17" t="s">
        <v>84</v>
      </c>
      <c r="BK293" s="230">
        <f>ROUND(I293*H293,2)</f>
        <v>0</v>
      </c>
      <c r="BL293" s="17" t="s">
        <v>268</v>
      </c>
      <c r="BM293" s="229" t="s">
        <v>632</v>
      </c>
    </row>
    <row r="294" s="2" customFormat="1">
      <c r="A294" s="38"/>
      <c r="B294" s="39"/>
      <c r="C294" s="40"/>
      <c r="D294" s="231" t="s">
        <v>146</v>
      </c>
      <c r="E294" s="40"/>
      <c r="F294" s="232" t="s">
        <v>631</v>
      </c>
      <c r="G294" s="40"/>
      <c r="H294" s="40"/>
      <c r="I294" s="233"/>
      <c r="J294" s="40"/>
      <c r="K294" s="40"/>
      <c r="L294" s="44"/>
      <c r="M294" s="234"/>
      <c r="N294" s="235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146</v>
      </c>
      <c r="AU294" s="17" t="s">
        <v>86</v>
      </c>
    </row>
    <row r="295" s="13" customFormat="1">
      <c r="A295" s="13"/>
      <c r="B295" s="238"/>
      <c r="C295" s="239"/>
      <c r="D295" s="231" t="s">
        <v>150</v>
      </c>
      <c r="E295" s="240" t="s">
        <v>1</v>
      </c>
      <c r="F295" s="241" t="s">
        <v>633</v>
      </c>
      <c r="G295" s="239"/>
      <c r="H295" s="242">
        <v>1</v>
      </c>
      <c r="I295" s="243"/>
      <c r="J295" s="239"/>
      <c r="K295" s="239"/>
      <c r="L295" s="244"/>
      <c r="M295" s="245"/>
      <c r="N295" s="246"/>
      <c r="O295" s="246"/>
      <c r="P295" s="246"/>
      <c r="Q295" s="246"/>
      <c r="R295" s="246"/>
      <c r="S295" s="246"/>
      <c r="T295" s="247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8" t="s">
        <v>150</v>
      </c>
      <c r="AU295" s="248" t="s">
        <v>86</v>
      </c>
      <c r="AV295" s="13" t="s">
        <v>86</v>
      </c>
      <c r="AW295" s="13" t="s">
        <v>32</v>
      </c>
      <c r="AX295" s="13" t="s">
        <v>84</v>
      </c>
      <c r="AY295" s="248" t="s">
        <v>136</v>
      </c>
    </row>
    <row r="296" s="2" customFormat="1" ht="24.15" customHeight="1">
      <c r="A296" s="38"/>
      <c r="B296" s="39"/>
      <c r="C296" s="218" t="s">
        <v>414</v>
      </c>
      <c r="D296" s="218" t="s">
        <v>139</v>
      </c>
      <c r="E296" s="219" t="s">
        <v>634</v>
      </c>
      <c r="F296" s="220" t="s">
        <v>635</v>
      </c>
      <c r="G296" s="221" t="s">
        <v>334</v>
      </c>
      <c r="H296" s="222">
        <v>20.199999999999999</v>
      </c>
      <c r="I296" s="223"/>
      <c r="J296" s="224">
        <f>ROUND(I296*H296,2)</f>
        <v>0</v>
      </c>
      <c r="K296" s="220" t="s">
        <v>143</v>
      </c>
      <c r="L296" s="44"/>
      <c r="M296" s="225" t="s">
        <v>1</v>
      </c>
      <c r="N296" s="226" t="s">
        <v>41</v>
      </c>
      <c r="O296" s="91"/>
      <c r="P296" s="227">
        <f>O296*H296</f>
        <v>0</v>
      </c>
      <c r="Q296" s="227">
        <v>0</v>
      </c>
      <c r="R296" s="227">
        <f>Q296*H296</f>
        <v>0</v>
      </c>
      <c r="S296" s="227">
        <v>0</v>
      </c>
      <c r="T296" s="228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9" t="s">
        <v>268</v>
      </c>
      <c r="AT296" s="229" t="s">
        <v>139</v>
      </c>
      <c r="AU296" s="229" t="s">
        <v>86</v>
      </c>
      <c r="AY296" s="17" t="s">
        <v>136</v>
      </c>
      <c r="BE296" s="230">
        <f>IF(N296="základní",J296,0)</f>
        <v>0</v>
      </c>
      <c r="BF296" s="230">
        <f>IF(N296="snížená",J296,0)</f>
        <v>0</v>
      </c>
      <c r="BG296" s="230">
        <f>IF(N296="zákl. přenesená",J296,0)</f>
        <v>0</v>
      </c>
      <c r="BH296" s="230">
        <f>IF(N296="sníž. přenesená",J296,0)</f>
        <v>0</v>
      </c>
      <c r="BI296" s="230">
        <f>IF(N296="nulová",J296,0)</f>
        <v>0</v>
      </c>
      <c r="BJ296" s="17" t="s">
        <v>84</v>
      </c>
      <c r="BK296" s="230">
        <f>ROUND(I296*H296,2)</f>
        <v>0</v>
      </c>
      <c r="BL296" s="17" t="s">
        <v>268</v>
      </c>
      <c r="BM296" s="229" t="s">
        <v>636</v>
      </c>
    </row>
    <row r="297" s="2" customFormat="1">
      <c r="A297" s="38"/>
      <c r="B297" s="39"/>
      <c r="C297" s="40"/>
      <c r="D297" s="231" t="s">
        <v>146</v>
      </c>
      <c r="E297" s="40"/>
      <c r="F297" s="232" t="s">
        <v>635</v>
      </c>
      <c r="G297" s="40"/>
      <c r="H297" s="40"/>
      <c r="I297" s="233"/>
      <c r="J297" s="40"/>
      <c r="K297" s="40"/>
      <c r="L297" s="44"/>
      <c r="M297" s="234"/>
      <c r="N297" s="235"/>
      <c r="O297" s="91"/>
      <c r="P297" s="91"/>
      <c r="Q297" s="91"/>
      <c r="R297" s="91"/>
      <c r="S297" s="91"/>
      <c r="T297" s="92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146</v>
      </c>
      <c r="AU297" s="17" t="s">
        <v>86</v>
      </c>
    </row>
    <row r="298" s="2" customFormat="1">
      <c r="A298" s="38"/>
      <c r="B298" s="39"/>
      <c r="C298" s="40"/>
      <c r="D298" s="236" t="s">
        <v>148</v>
      </c>
      <c r="E298" s="40"/>
      <c r="F298" s="237" t="s">
        <v>637</v>
      </c>
      <c r="G298" s="40"/>
      <c r="H298" s="40"/>
      <c r="I298" s="233"/>
      <c r="J298" s="40"/>
      <c r="K298" s="40"/>
      <c r="L298" s="44"/>
      <c r="M298" s="234"/>
      <c r="N298" s="235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148</v>
      </c>
      <c r="AU298" s="17" t="s">
        <v>86</v>
      </c>
    </row>
    <row r="299" s="13" customFormat="1">
      <c r="A299" s="13"/>
      <c r="B299" s="238"/>
      <c r="C299" s="239"/>
      <c r="D299" s="231" t="s">
        <v>150</v>
      </c>
      <c r="E299" s="240" t="s">
        <v>1</v>
      </c>
      <c r="F299" s="241" t="s">
        <v>638</v>
      </c>
      <c r="G299" s="239"/>
      <c r="H299" s="242">
        <v>20.199999999999999</v>
      </c>
      <c r="I299" s="243"/>
      <c r="J299" s="239"/>
      <c r="K299" s="239"/>
      <c r="L299" s="244"/>
      <c r="M299" s="245"/>
      <c r="N299" s="246"/>
      <c r="O299" s="246"/>
      <c r="P299" s="246"/>
      <c r="Q299" s="246"/>
      <c r="R299" s="246"/>
      <c r="S299" s="246"/>
      <c r="T299" s="247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8" t="s">
        <v>150</v>
      </c>
      <c r="AU299" s="248" t="s">
        <v>86</v>
      </c>
      <c r="AV299" s="13" t="s">
        <v>86</v>
      </c>
      <c r="AW299" s="13" t="s">
        <v>32</v>
      </c>
      <c r="AX299" s="13" t="s">
        <v>84</v>
      </c>
      <c r="AY299" s="248" t="s">
        <v>136</v>
      </c>
    </row>
    <row r="300" s="2" customFormat="1" ht="24.15" customHeight="1">
      <c r="A300" s="38"/>
      <c r="B300" s="39"/>
      <c r="C300" s="274" t="s">
        <v>419</v>
      </c>
      <c r="D300" s="274" t="s">
        <v>456</v>
      </c>
      <c r="E300" s="275" t="s">
        <v>639</v>
      </c>
      <c r="F300" s="276" t="s">
        <v>640</v>
      </c>
      <c r="G300" s="277" t="s">
        <v>334</v>
      </c>
      <c r="H300" s="278">
        <v>22.219999999999999</v>
      </c>
      <c r="I300" s="279"/>
      <c r="J300" s="280">
        <f>ROUND(I300*H300,2)</f>
        <v>0</v>
      </c>
      <c r="K300" s="276" t="s">
        <v>143</v>
      </c>
      <c r="L300" s="281"/>
      <c r="M300" s="282" t="s">
        <v>1</v>
      </c>
      <c r="N300" s="283" t="s">
        <v>41</v>
      </c>
      <c r="O300" s="91"/>
      <c r="P300" s="227">
        <f>O300*H300</f>
        <v>0</v>
      </c>
      <c r="Q300" s="227">
        <v>0.0040000000000000001</v>
      </c>
      <c r="R300" s="227">
        <f>Q300*H300</f>
        <v>0.088880000000000001</v>
      </c>
      <c r="S300" s="227">
        <v>0</v>
      </c>
      <c r="T300" s="228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9" t="s">
        <v>419</v>
      </c>
      <c r="AT300" s="229" t="s">
        <v>456</v>
      </c>
      <c r="AU300" s="229" t="s">
        <v>86</v>
      </c>
      <c r="AY300" s="17" t="s">
        <v>136</v>
      </c>
      <c r="BE300" s="230">
        <f>IF(N300="základní",J300,0)</f>
        <v>0</v>
      </c>
      <c r="BF300" s="230">
        <f>IF(N300="snížená",J300,0)</f>
        <v>0</v>
      </c>
      <c r="BG300" s="230">
        <f>IF(N300="zákl. přenesená",J300,0)</f>
        <v>0</v>
      </c>
      <c r="BH300" s="230">
        <f>IF(N300="sníž. přenesená",J300,0)</f>
        <v>0</v>
      </c>
      <c r="BI300" s="230">
        <f>IF(N300="nulová",J300,0)</f>
        <v>0</v>
      </c>
      <c r="BJ300" s="17" t="s">
        <v>84</v>
      </c>
      <c r="BK300" s="230">
        <f>ROUND(I300*H300,2)</f>
        <v>0</v>
      </c>
      <c r="BL300" s="17" t="s">
        <v>268</v>
      </c>
      <c r="BM300" s="229" t="s">
        <v>641</v>
      </c>
    </row>
    <row r="301" s="2" customFormat="1">
      <c r="A301" s="38"/>
      <c r="B301" s="39"/>
      <c r="C301" s="40"/>
      <c r="D301" s="231" t="s">
        <v>146</v>
      </c>
      <c r="E301" s="40"/>
      <c r="F301" s="232" t="s">
        <v>640</v>
      </c>
      <c r="G301" s="40"/>
      <c r="H301" s="40"/>
      <c r="I301" s="233"/>
      <c r="J301" s="40"/>
      <c r="K301" s="40"/>
      <c r="L301" s="44"/>
      <c r="M301" s="234"/>
      <c r="N301" s="235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146</v>
      </c>
      <c r="AU301" s="17" t="s">
        <v>86</v>
      </c>
    </row>
    <row r="302" s="13" customFormat="1">
      <c r="A302" s="13"/>
      <c r="B302" s="238"/>
      <c r="C302" s="239"/>
      <c r="D302" s="231" t="s">
        <v>150</v>
      </c>
      <c r="E302" s="240" t="s">
        <v>1</v>
      </c>
      <c r="F302" s="241" t="s">
        <v>642</v>
      </c>
      <c r="G302" s="239"/>
      <c r="H302" s="242">
        <v>22.219999999999999</v>
      </c>
      <c r="I302" s="243"/>
      <c r="J302" s="239"/>
      <c r="K302" s="239"/>
      <c r="L302" s="244"/>
      <c r="M302" s="245"/>
      <c r="N302" s="246"/>
      <c r="O302" s="246"/>
      <c r="P302" s="246"/>
      <c r="Q302" s="246"/>
      <c r="R302" s="246"/>
      <c r="S302" s="246"/>
      <c r="T302" s="247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8" t="s">
        <v>150</v>
      </c>
      <c r="AU302" s="248" t="s">
        <v>86</v>
      </c>
      <c r="AV302" s="13" t="s">
        <v>86</v>
      </c>
      <c r="AW302" s="13" t="s">
        <v>32</v>
      </c>
      <c r="AX302" s="13" t="s">
        <v>84</v>
      </c>
      <c r="AY302" s="248" t="s">
        <v>136</v>
      </c>
    </row>
    <row r="303" s="2" customFormat="1" ht="16.5" customHeight="1">
      <c r="A303" s="38"/>
      <c r="B303" s="39"/>
      <c r="C303" s="218" t="s">
        <v>643</v>
      </c>
      <c r="D303" s="218" t="s">
        <v>139</v>
      </c>
      <c r="E303" s="219" t="s">
        <v>644</v>
      </c>
      <c r="F303" s="220" t="s">
        <v>645</v>
      </c>
      <c r="G303" s="221" t="s">
        <v>603</v>
      </c>
      <c r="H303" s="222">
        <v>1</v>
      </c>
      <c r="I303" s="223"/>
      <c r="J303" s="224">
        <f>ROUND(I303*H303,2)</f>
        <v>0</v>
      </c>
      <c r="K303" s="220" t="s">
        <v>1</v>
      </c>
      <c r="L303" s="44"/>
      <c r="M303" s="225" t="s">
        <v>1</v>
      </c>
      <c r="N303" s="226" t="s">
        <v>41</v>
      </c>
      <c r="O303" s="91"/>
      <c r="P303" s="227">
        <f>O303*H303</f>
        <v>0</v>
      </c>
      <c r="Q303" s="227">
        <v>0</v>
      </c>
      <c r="R303" s="227">
        <f>Q303*H303</f>
        <v>0</v>
      </c>
      <c r="S303" s="227">
        <v>0</v>
      </c>
      <c r="T303" s="228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9" t="s">
        <v>268</v>
      </c>
      <c r="AT303" s="229" t="s">
        <v>139</v>
      </c>
      <c r="AU303" s="229" t="s">
        <v>86</v>
      </c>
      <c r="AY303" s="17" t="s">
        <v>136</v>
      </c>
      <c r="BE303" s="230">
        <f>IF(N303="základní",J303,0)</f>
        <v>0</v>
      </c>
      <c r="BF303" s="230">
        <f>IF(N303="snížená",J303,0)</f>
        <v>0</v>
      </c>
      <c r="BG303" s="230">
        <f>IF(N303="zákl. přenesená",J303,0)</f>
        <v>0</v>
      </c>
      <c r="BH303" s="230">
        <f>IF(N303="sníž. přenesená",J303,0)</f>
        <v>0</v>
      </c>
      <c r="BI303" s="230">
        <f>IF(N303="nulová",J303,0)</f>
        <v>0</v>
      </c>
      <c r="BJ303" s="17" t="s">
        <v>84</v>
      </c>
      <c r="BK303" s="230">
        <f>ROUND(I303*H303,2)</f>
        <v>0</v>
      </c>
      <c r="BL303" s="17" t="s">
        <v>268</v>
      </c>
      <c r="BM303" s="229" t="s">
        <v>646</v>
      </c>
    </row>
    <row r="304" s="2" customFormat="1">
      <c r="A304" s="38"/>
      <c r="B304" s="39"/>
      <c r="C304" s="40"/>
      <c r="D304" s="231" t="s">
        <v>146</v>
      </c>
      <c r="E304" s="40"/>
      <c r="F304" s="232" t="s">
        <v>647</v>
      </c>
      <c r="G304" s="40"/>
      <c r="H304" s="40"/>
      <c r="I304" s="233"/>
      <c r="J304" s="40"/>
      <c r="K304" s="40"/>
      <c r="L304" s="44"/>
      <c r="M304" s="234"/>
      <c r="N304" s="235"/>
      <c r="O304" s="91"/>
      <c r="P304" s="91"/>
      <c r="Q304" s="91"/>
      <c r="R304" s="91"/>
      <c r="S304" s="91"/>
      <c r="T304" s="92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146</v>
      </c>
      <c r="AU304" s="17" t="s">
        <v>86</v>
      </c>
    </row>
    <row r="305" s="2" customFormat="1" ht="21.75" customHeight="1">
      <c r="A305" s="38"/>
      <c r="B305" s="39"/>
      <c r="C305" s="218" t="s">
        <v>393</v>
      </c>
      <c r="D305" s="218" t="s">
        <v>139</v>
      </c>
      <c r="E305" s="219" t="s">
        <v>648</v>
      </c>
      <c r="F305" s="220" t="s">
        <v>649</v>
      </c>
      <c r="G305" s="221" t="s">
        <v>603</v>
      </c>
      <c r="H305" s="222">
        <v>7</v>
      </c>
      <c r="I305" s="223"/>
      <c r="J305" s="224">
        <f>ROUND(I305*H305,2)</f>
        <v>0</v>
      </c>
      <c r="K305" s="220" t="s">
        <v>1</v>
      </c>
      <c r="L305" s="44"/>
      <c r="M305" s="225" t="s">
        <v>1</v>
      </c>
      <c r="N305" s="226" t="s">
        <v>41</v>
      </c>
      <c r="O305" s="91"/>
      <c r="P305" s="227">
        <f>O305*H305</f>
        <v>0</v>
      </c>
      <c r="Q305" s="227">
        <v>0</v>
      </c>
      <c r="R305" s="227">
        <f>Q305*H305</f>
        <v>0</v>
      </c>
      <c r="S305" s="227">
        <v>0</v>
      </c>
      <c r="T305" s="228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9" t="s">
        <v>268</v>
      </c>
      <c r="AT305" s="229" t="s">
        <v>139</v>
      </c>
      <c r="AU305" s="229" t="s">
        <v>86</v>
      </c>
      <c r="AY305" s="17" t="s">
        <v>136</v>
      </c>
      <c r="BE305" s="230">
        <f>IF(N305="základní",J305,0)</f>
        <v>0</v>
      </c>
      <c r="BF305" s="230">
        <f>IF(N305="snížená",J305,0)</f>
        <v>0</v>
      </c>
      <c r="BG305" s="230">
        <f>IF(N305="zákl. přenesená",J305,0)</f>
        <v>0</v>
      </c>
      <c r="BH305" s="230">
        <f>IF(N305="sníž. přenesená",J305,0)</f>
        <v>0</v>
      </c>
      <c r="BI305" s="230">
        <f>IF(N305="nulová",J305,0)</f>
        <v>0</v>
      </c>
      <c r="BJ305" s="17" t="s">
        <v>84</v>
      </c>
      <c r="BK305" s="230">
        <f>ROUND(I305*H305,2)</f>
        <v>0</v>
      </c>
      <c r="BL305" s="17" t="s">
        <v>268</v>
      </c>
      <c r="BM305" s="229" t="s">
        <v>650</v>
      </c>
    </row>
    <row r="306" s="2" customFormat="1">
      <c r="A306" s="38"/>
      <c r="B306" s="39"/>
      <c r="C306" s="40"/>
      <c r="D306" s="231" t="s">
        <v>146</v>
      </c>
      <c r="E306" s="40"/>
      <c r="F306" s="232" t="s">
        <v>651</v>
      </c>
      <c r="G306" s="40"/>
      <c r="H306" s="40"/>
      <c r="I306" s="233"/>
      <c r="J306" s="40"/>
      <c r="K306" s="40"/>
      <c r="L306" s="44"/>
      <c r="M306" s="234"/>
      <c r="N306" s="235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146</v>
      </c>
      <c r="AU306" s="17" t="s">
        <v>86</v>
      </c>
    </row>
    <row r="307" s="13" customFormat="1">
      <c r="A307" s="13"/>
      <c r="B307" s="238"/>
      <c r="C307" s="239"/>
      <c r="D307" s="231" t="s">
        <v>150</v>
      </c>
      <c r="E307" s="240" t="s">
        <v>1</v>
      </c>
      <c r="F307" s="241" t="s">
        <v>652</v>
      </c>
      <c r="G307" s="239"/>
      <c r="H307" s="242">
        <v>7</v>
      </c>
      <c r="I307" s="243"/>
      <c r="J307" s="239"/>
      <c r="K307" s="239"/>
      <c r="L307" s="244"/>
      <c r="M307" s="245"/>
      <c r="N307" s="246"/>
      <c r="O307" s="246"/>
      <c r="P307" s="246"/>
      <c r="Q307" s="246"/>
      <c r="R307" s="246"/>
      <c r="S307" s="246"/>
      <c r="T307" s="24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8" t="s">
        <v>150</v>
      </c>
      <c r="AU307" s="248" t="s">
        <v>86</v>
      </c>
      <c r="AV307" s="13" t="s">
        <v>86</v>
      </c>
      <c r="AW307" s="13" t="s">
        <v>32</v>
      </c>
      <c r="AX307" s="13" t="s">
        <v>84</v>
      </c>
      <c r="AY307" s="248" t="s">
        <v>136</v>
      </c>
    </row>
    <row r="308" s="2" customFormat="1" ht="21.75" customHeight="1">
      <c r="A308" s="38"/>
      <c r="B308" s="39"/>
      <c r="C308" s="218" t="s">
        <v>410</v>
      </c>
      <c r="D308" s="218" t="s">
        <v>139</v>
      </c>
      <c r="E308" s="219" t="s">
        <v>653</v>
      </c>
      <c r="F308" s="220" t="s">
        <v>654</v>
      </c>
      <c r="G308" s="221" t="s">
        <v>603</v>
      </c>
      <c r="H308" s="222">
        <v>1</v>
      </c>
      <c r="I308" s="223"/>
      <c r="J308" s="224">
        <f>ROUND(I308*H308,2)</f>
        <v>0</v>
      </c>
      <c r="K308" s="220" t="s">
        <v>1</v>
      </c>
      <c r="L308" s="44"/>
      <c r="M308" s="225" t="s">
        <v>1</v>
      </c>
      <c r="N308" s="226" t="s">
        <v>41</v>
      </c>
      <c r="O308" s="91"/>
      <c r="P308" s="227">
        <f>O308*H308</f>
        <v>0</v>
      </c>
      <c r="Q308" s="227">
        <v>0</v>
      </c>
      <c r="R308" s="227">
        <f>Q308*H308</f>
        <v>0</v>
      </c>
      <c r="S308" s="227">
        <v>0</v>
      </c>
      <c r="T308" s="228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9" t="s">
        <v>268</v>
      </c>
      <c r="AT308" s="229" t="s">
        <v>139</v>
      </c>
      <c r="AU308" s="229" t="s">
        <v>86</v>
      </c>
      <c r="AY308" s="17" t="s">
        <v>136</v>
      </c>
      <c r="BE308" s="230">
        <f>IF(N308="základní",J308,0)</f>
        <v>0</v>
      </c>
      <c r="BF308" s="230">
        <f>IF(N308="snížená",J308,0)</f>
        <v>0</v>
      </c>
      <c r="BG308" s="230">
        <f>IF(N308="zákl. přenesená",J308,0)</f>
        <v>0</v>
      </c>
      <c r="BH308" s="230">
        <f>IF(N308="sníž. přenesená",J308,0)</f>
        <v>0</v>
      </c>
      <c r="BI308" s="230">
        <f>IF(N308="nulová",J308,0)</f>
        <v>0</v>
      </c>
      <c r="BJ308" s="17" t="s">
        <v>84</v>
      </c>
      <c r="BK308" s="230">
        <f>ROUND(I308*H308,2)</f>
        <v>0</v>
      </c>
      <c r="BL308" s="17" t="s">
        <v>268</v>
      </c>
      <c r="BM308" s="229" t="s">
        <v>655</v>
      </c>
    </row>
    <row r="309" s="2" customFormat="1">
      <c r="A309" s="38"/>
      <c r="B309" s="39"/>
      <c r="C309" s="40"/>
      <c r="D309" s="231" t="s">
        <v>146</v>
      </c>
      <c r="E309" s="40"/>
      <c r="F309" s="232" t="s">
        <v>651</v>
      </c>
      <c r="G309" s="40"/>
      <c r="H309" s="40"/>
      <c r="I309" s="233"/>
      <c r="J309" s="40"/>
      <c r="K309" s="40"/>
      <c r="L309" s="44"/>
      <c r="M309" s="234"/>
      <c r="N309" s="235"/>
      <c r="O309" s="91"/>
      <c r="P309" s="91"/>
      <c r="Q309" s="91"/>
      <c r="R309" s="91"/>
      <c r="S309" s="91"/>
      <c r="T309" s="92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146</v>
      </c>
      <c r="AU309" s="17" t="s">
        <v>86</v>
      </c>
    </row>
    <row r="310" s="2" customFormat="1" ht="21.75" customHeight="1">
      <c r="A310" s="38"/>
      <c r="B310" s="39"/>
      <c r="C310" s="218" t="s">
        <v>281</v>
      </c>
      <c r="D310" s="218" t="s">
        <v>139</v>
      </c>
      <c r="E310" s="219" t="s">
        <v>656</v>
      </c>
      <c r="F310" s="220" t="s">
        <v>657</v>
      </c>
      <c r="G310" s="221" t="s">
        <v>603</v>
      </c>
      <c r="H310" s="222">
        <v>4</v>
      </c>
      <c r="I310" s="223"/>
      <c r="J310" s="224">
        <f>ROUND(I310*H310,2)</f>
        <v>0</v>
      </c>
      <c r="K310" s="220" t="s">
        <v>1</v>
      </c>
      <c r="L310" s="44"/>
      <c r="M310" s="225" t="s">
        <v>1</v>
      </c>
      <c r="N310" s="226" t="s">
        <v>41</v>
      </c>
      <c r="O310" s="91"/>
      <c r="P310" s="227">
        <f>O310*H310</f>
        <v>0</v>
      </c>
      <c r="Q310" s="227">
        <v>0</v>
      </c>
      <c r="R310" s="227">
        <f>Q310*H310</f>
        <v>0</v>
      </c>
      <c r="S310" s="227">
        <v>0</v>
      </c>
      <c r="T310" s="228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9" t="s">
        <v>268</v>
      </c>
      <c r="AT310" s="229" t="s">
        <v>139</v>
      </c>
      <c r="AU310" s="229" t="s">
        <v>86</v>
      </c>
      <c r="AY310" s="17" t="s">
        <v>136</v>
      </c>
      <c r="BE310" s="230">
        <f>IF(N310="základní",J310,0)</f>
        <v>0</v>
      </c>
      <c r="BF310" s="230">
        <f>IF(N310="snížená",J310,0)</f>
        <v>0</v>
      </c>
      <c r="BG310" s="230">
        <f>IF(N310="zákl. přenesená",J310,0)</f>
        <v>0</v>
      </c>
      <c r="BH310" s="230">
        <f>IF(N310="sníž. přenesená",J310,0)</f>
        <v>0</v>
      </c>
      <c r="BI310" s="230">
        <f>IF(N310="nulová",J310,0)</f>
        <v>0</v>
      </c>
      <c r="BJ310" s="17" t="s">
        <v>84</v>
      </c>
      <c r="BK310" s="230">
        <f>ROUND(I310*H310,2)</f>
        <v>0</v>
      </c>
      <c r="BL310" s="17" t="s">
        <v>268</v>
      </c>
      <c r="BM310" s="229" t="s">
        <v>658</v>
      </c>
    </row>
    <row r="311" s="2" customFormat="1">
      <c r="A311" s="38"/>
      <c r="B311" s="39"/>
      <c r="C311" s="40"/>
      <c r="D311" s="231" t="s">
        <v>146</v>
      </c>
      <c r="E311" s="40"/>
      <c r="F311" s="232" t="s">
        <v>651</v>
      </c>
      <c r="G311" s="40"/>
      <c r="H311" s="40"/>
      <c r="I311" s="233"/>
      <c r="J311" s="40"/>
      <c r="K311" s="40"/>
      <c r="L311" s="44"/>
      <c r="M311" s="234"/>
      <c r="N311" s="235"/>
      <c r="O311" s="91"/>
      <c r="P311" s="91"/>
      <c r="Q311" s="91"/>
      <c r="R311" s="91"/>
      <c r="S311" s="91"/>
      <c r="T311" s="92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146</v>
      </c>
      <c r="AU311" s="17" t="s">
        <v>86</v>
      </c>
    </row>
    <row r="312" s="2" customFormat="1" ht="24.15" customHeight="1">
      <c r="A312" s="38"/>
      <c r="B312" s="39"/>
      <c r="C312" s="218" t="s">
        <v>288</v>
      </c>
      <c r="D312" s="218" t="s">
        <v>139</v>
      </c>
      <c r="E312" s="219" t="s">
        <v>659</v>
      </c>
      <c r="F312" s="220" t="s">
        <v>660</v>
      </c>
      <c r="G312" s="221" t="s">
        <v>603</v>
      </c>
      <c r="H312" s="222">
        <v>3</v>
      </c>
      <c r="I312" s="223"/>
      <c r="J312" s="224">
        <f>ROUND(I312*H312,2)</f>
        <v>0</v>
      </c>
      <c r="K312" s="220" t="s">
        <v>1</v>
      </c>
      <c r="L312" s="44"/>
      <c r="M312" s="225" t="s">
        <v>1</v>
      </c>
      <c r="N312" s="226" t="s">
        <v>41</v>
      </c>
      <c r="O312" s="91"/>
      <c r="P312" s="227">
        <f>O312*H312</f>
        <v>0</v>
      </c>
      <c r="Q312" s="227">
        <v>0</v>
      </c>
      <c r="R312" s="227">
        <f>Q312*H312</f>
        <v>0</v>
      </c>
      <c r="S312" s="227">
        <v>0</v>
      </c>
      <c r="T312" s="228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9" t="s">
        <v>268</v>
      </c>
      <c r="AT312" s="229" t="s">
        <v>139</v>
      </c>
      <c r="AU312" s="229" t="s">
        <v>86</v>
      </c>
      <c r="AY312" s="17" t="s">
        <v>136</v>
      </c>
      <c r="BE312" s="230">
        <f>IF(N312="základní",J312,0)</f>
        <v>0</v>
      </c>
      <c r="BF312" s="230">
        <f>IF(N312="snížená",J312,0)</f>
        <v>0</v>
      </c>
      <c r="BG312" s="230">
        <f>IF(N312="zákl. přenesená",J312,0)</f>
        <v>0</v>
      </c>
      <c r="BH312" s="230">
        <f>IF(N312="sníž. přenesená",J312,0)</f>
        <v>0</v>
      </c>
      <c r="BI312" s="230">
        <f>IF(N312="nulová",J312,0)</f>
        <v>0</v>
      </c>
      <c r="BJ312" s="17" t="s">
        <v>84</v>
      </c>
      <c r="BK312" s="230">
        <f>ROUND(I312*H312,2)</f>
        <v>0</v>
      </c>
      <c r="BL312" s="17" t="s">
        <v>268</v>
      </c>
      <c r="BM312" s="229" t="s">
        <v>661</v>
      </c>
    </row>
    <row r="313" s="2" customFormat="1">
      <c r="A313" s="38"/>
      <c r="B313" s="39"/>
      <c r="C313" s="40"/>
      <c r="D313" s="231" t="s">
        <v>146</v>
      </c>
      <c r="E313" s="40"/>
      <c r="F313" s="232" t="s">
        <v>651</v>
      </c>
      <c r="G313" s="40"/>
      <c r="H313" s="40"/>
      <c r="I313" s="233"/>
      <c r="J313" s="40"/>
      <c r="K313" s="40"/>
      <c r="L313" s="44"/>
      <c r="M313" s="234"/>
      <c r="N313" s="235"/>
      <c r="O313" s="91"/>
      <c r="P313" s="91"/>
      <c r="Q313" s="91"/>
      <c r="R313" s="91"/>
      <c r="S313" s="91"/>
      <c r="T313" s="92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146</v>
      </c>
      <c r="AU313" s="17" t="s">
        <v>86</v>
      </c>
    </row>
    <row r="314" s="2" customFormat="1" ht="21.75" customHeight="1">
      <c r="A314" s="38"/>
      <c r="B314" s="39"/>
      <c r="C314" s="218" t="s">
        <v>662</v>
      </c>
      <c r="D314" s="218" t="s">
        <v>139</v>
      </c>
      <c r="E314" s="219" t="s">
        <v>663</v>
      </c>
      <c r="F314" s="220" t="s">
        <v>664</v>
      </c>
      <c r="G314" s="221" t="s">
        <v>603</v>
      </c>
      <c r="H314" s="222">
        <v>1</v>
      </c>
      <c r="I314" s="223"/>
      <c r="J314" s="224">
        <f>ROUND(I314*H314,2)</f>
        <v>0</v>
      </c>
      <c r="K314" s="220" t="s">
        <v>1</v>
      </c>
      <c r="L314" s="44"/>
      <c r="M314" s="225" t="s">
        <v>1</v>
      </c>
      <c r="N314" s="226" t="s">
        <v>41</v>
      </c>
      <c r="O314" s="91"/>
      <c r="P314" s="227">
        <f>O314*H314</f>
        <v>0</v>
      </c>
      <c r="Q314" s="227">
        <v>0</v>
      </c>
      <c r="R314" s="227">
        <f>Q314*H314</f>
        <v>0</v>
      </c>
      <c r="S314" s="227">
        <v>0</v>
      </c>
      <c r="T314" s="228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9" t="s">
        <v>268</v>
      </c>
      <c r="AT314" s="229" t="s">
        <v>139</v>
      </c>
      <c r="AU314" s="229" t="s">
        <v>86</v>
      </c>
      <c r="AY314" s="17" t="s">
        <v>136</v>
      </c>
      <c r="BE314" s="230">
        <f>IF(N314="základní",J314,0)</f>
        <v>0</v>
      </c>
      <c r="BF314" s="230">
        <f>IF(N314="snížená",J314,0)</f>
        <v>0</v>
      </c>
      <c r="BG314" s="230">
        <f>IF(N314="zákl. přenesená",J314,0)</f>
        <v>0</v>
      </c>
      <c r="BH314" s="230">
        <f>IF(N314="sníž. přenesená",J314,0)</f>
        <v>0</v>
      </c>
      <c r="BI314" s="230">
        <f>IF(N314="nulová",J314,0)</f>
        <v>0</v>
      </c>
      <c r="BJ314" s="17" t="s">
        <v>84</v>
      </c>
      <c r="BK314" s="230">
        <f>ROUND(I314*H314,2)</f>
        <v>0</v>
      </c>
      <c r="BL314" s="17" t="s">
        <v>268</v>
      </c>
      <c r="BM314" s="229" t="s">
        <v>665</v>
      </c>
    </row>
    <row r="315" s="2" customFormat="1">
      <c r="A315" s="38"/>
      <c r="B315" s="39"/>
      <c r="C315" s="40"/>
      <c r="D315" s="231" t="s">
        <v>146</v>
      </c>
      <c r="E315" s="40"/>
      <c r="F315" s="232" t="s">
        <v>666</v>
      </c>
      <c r="G315" s="40"/>
      <c r="H315" s="40"/>
      <c r="I315" s="233"/>
      <c r="J315" s="40"/>
      <c r="K315" s="40"/>
      <c r="L315" s="44"/>
      <c r="M315" s="234"/>
      <c r="N315" s="235"/>
      <c r="O315" s="91"/>
      <c r="P315" s="91"/>
      <c r="Q315" s="91"/>
      <c r="R315" s="91"/>
      <c r="S315" s="91"/>
      <c r="T315" s="92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146</v>
      </c>
      <c r="AU315" s="17" t="s">
        <v>86</v>
      </c>
    </row>
    <row r="316" s="2" customFormat="1" ht="16.5" customHeight="1">
      <c r="A316" s="38"/>
      <c r="B316" s="39"/>
      <c r="C316" s="218" t="s">
        <v>667</v>
      </c>
      <c r="D316" s="218" t="s">
        <v>139</v>
      </c>
      <c r="E316" s="219" t="s">
        <v>668</v>
      </c>
      <c r="F316" s="220" t="s">
        <v>669</v>
      </c>
      <c r="G316" s="221" t="s">
        <v>334</v>
      </c>
      <c r="H316" s="222">
        <v>4.7000000000000002</v>
      </c>
      <c r="I316" s="223"/>
      <c r="J316" s="224">
        <f>ROUND(I316*H316,2)</f>
        <v>0</v>
      </c>
      <c r="K316" s="220" t="s">
        <v>1</v>
      </c>
      <c r="L316" s="44"/>
      <c r="M316" s="225" t="s">
        <v>1</v>
      </c>
      <c r="N316" s="226" t="s">
        <v>41</v>
      </c>
      <c r="O316" s="91"/>
      <c r="P316" s="227">
        <f>O316*H316</f>
        <v>0</v>
      </c>
      <c r="Q316" s="227">
        <v>0</v>
      </c>
      <c r="R316" s="227">
        <f>Q316*H316</f>
        <v>0</v>
      </c>
      <c r="S316" s="227">
        <v>0</v>
      </c>
      <c r="T316" s="228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9" t="s">
        <v>268</v>
      </c>
      <c r="AT316" s="229" t="s">
        <v>139</v>
      </c>
      <c r="AU316" s="229" t="s">
        <v>86</v>
      </c>
      <c r="AY316" s="17" t="s">
        <v>136</v>
      </c>
      <c r="BE316" s="230">
        <f>IF(N316="základní",J316,0)</f>
        <v>0</v>
      </c>
      <c r="BF316" s="230">
        <f>IF(N316="snížená",J316,0)</f>
        <v>0</v>
      </c>
      <c r="BG316" s="230">
        <f>IF(N316="zákl. přenesená",J316,0)</f>
        <v>0</v>
      </c>
      <c r="BH316" s="230">
        <f>IF(N316="sníž. přenesená",J316,0)</f>
        <v>0</v>
      </c>
      <c r="BI316" s="230">
        <f>IF(N316="nulová",J316,0)</f>
        <v>0</v>
      </c>
      <c r="BJ316" s="17" t="s">
        <v>84</v>
      </c>
      <c r="BK316" s="230">
        <f>ROUND(I316*H316,2)</f>
        <v>0</v>
      </c>
      <c r="BL316" s="17" t="s">
        <v>268</v>
      </c>
      <c r="BM316" s="229" t="s">
        <v>670</v>
      </c>
    </row>
    <row r="317" s="2" customFormat="1">
      <c r="A317" s="38"/>
      <c r="B317" s="39"/>
      <c r="C317" s="40"/>
      <c r="D317" s="231" t="s">
        <v>146</v>
      </c>
      <c r="E317" s="40"/>
      <c r="F317" s="232" t="s">
        <v>671</v>
      </c>
      <c r="G317" s="40"/>
      <c r="H317" s="40"/>
      <c r="I317" s="233"/>
      <c r="J317" s="40"/>
      <c r="K317" s="40"/>
      <c r="L317" s="44"/>
      <c r="M317" s="234"/>
      <c r="N317" s="235"/>
      <c r="O317" s="91"/>
      <c r="P317" s="91"/>
      <c r="Q317" s="91"/>
      <c r="R317" s="91"/>
      <c r="S317" s="91"/>
      <c r="T317" s="92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146</v>
      </c>
      <c r="AU317" s="17" t="s">
        <v>86</v>
      </c>
    </row>
    <row r="318" s="13" customFormat="1">
      <c r="A318" s="13"/>
      <c r="B318" s="238"/>
      <c r="C318" s="239"/>
      <c r="D318" s="231" t="s">
        <v>150</v>
      </c>
      <c r="E318" s="240" t="s">
        <v>1</v>
      </c>
      <c r="F318" s="241" t="s">
        <v>672</v>
      </c>
      <c r="G318" s="239"/>
      <c r="H318" s="242">
        <v>4.7000000000000002</v>
      </c>
      <c r="I318" s="243"/>
      <c r="J318" s="239"/>
      <c r="K318" s="239"/>
      <c r="L318" s="244"/>
      <c r="M318" s="245"/>
      <c r="N318" s="246"/>
      <c r="O318" s="246"/>
      <c r="P318" s="246"/>
      <c r="Q318" s="246"/>
      <c r="R318" s="246"/>
      <c r="S318" s="246"/>
      <c r="T318" s="247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8" t="s">
        <v>150</v>
      </c>
      <c r="AU318" s="248" t="s">
        <v>86</v>
      </c>
      <c r="AV318" s="13" t="s">
        <v>86</v>
      </c>
      <c r="AW318" s="13" t="s">
        <v>32</v>
      </c>
      <c r="AX318" s="13" t="s">
        <v>84</v>
      </c>
      <c r="AY318" s="248" t="s">
        <v>136</v>
      </c>
    </row>
    <row r="319" s="2" customFormat="1" ht="24.15" customHeight="1">
      <c r="A319" s="38"/>
      <c r="B319" s="39"/>
      <c r="C319" s="218" t="s">
        <v>673</v>
      </c>
      <c r="D319" s="218" t="s">
        <v>139</v>
      </c>
      <c r="E319" s="219" t="s">
        <v>674</v>
      </c>
      <c r="F319" s="220" t="s">
        <v>675</v>
      </c>
      <c r="G319" s="221" t="s">
        <v>321</v>
      </c>
      <c r="H319" s="222">
        <v>8</v>
      </c>
      <c r="I319" s="223"/>
      <c r="J319" s="224">
        <f>ROUND(I319*H319,2)</f>
        <v>0</v>
      </c>
      <c r="K319" s="220" t="s">
        <v>143</v>
      </c>
      <c r="L319" s="44"/>
      <c r="M319" s="225" t="s">
        <v>1</v>
      </c>
      <c r="N319" s="226" t="s">
        <v>41</v>
      </c>
      <c r="O319" s="91"/>
      <c r="P319" s="227">
        <f>O319*H319</f>
        <v>0</v>
      </c>
      <c r="Q319" s="227">
        <v>0</v>
      </c>
      <c r="R319" s="227">
        <f>Q319*H319</f>
        <v>0</v>
      </c>
      <c r="S319" s="227">
        <v>0</v>
      </c>
      <c r="T319" s="228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9" t="s">
        <v>268</v>
      </c>
      <c r="AT319" s="229" t="s">
        <v>139</v>
      </c>
      <c r="AU319" s="229" t="s">
        <v>86</v>
      </c>
      <c r="AY319" s="17" t="s">
        <v>136</v>
      </c>
      <c r="BE319" s="230">
        <f>IF(N319="základní",J319,0)</f>
        <v>0</v>
      </c>
      <c r="BF319" s="230">
        <f>IF(N319="snížená",J319,0)</f>
        <v>0</v>
      </c>
      <c r="BG319" s="230">
        <f>IF(N319="zákl. přenesená",J319,0)</f>
        <v>0</v>
      </c>
      <c r="BH319" s="230">
        <f>IF(N319="sníž. přenesená",J319,0)</f>
        <v>0</v>
      </c>
      <c r="BI319" s="230">
        <f>IF(N319="nulová",J319,0)</f>
        <v>0</v>
      </c>
      <c r="BJ319" s="17" t="s">
        <v>84</v>
      </c>
      <c r="BK319" s="230">
        <f>ROUND(I319*H319,2)</f>
        <v>0</v>
      </c>
      <c r="BL319" s="17" t="s">
        <v>268</v>
      </c>
      <c r="BM319" s="229" t="s">
        <v>676</v>
      </c>
    </row>
    <row r="320" s="2" customFormat="1">
      <c r="A320" s="38"/>
      <c r="B320" s="39"/>
      <c r="C320" s="40"/>
      <c r="D320" s="231" t="s">
        <v>146</v>
      </c>
      <c r="E320" s="40"/>
      <c r="F320" s="232" t="s">
        <v>677</v>
      </c>
      <c r="G320" s="40"/>
      <c r="H320" s="40"/>
      <c r="I320" s="233"/>
      <c r="J320" s="40"/>
      <c r="K320" s="40"/>
      <c r="L320" s="44"/>
      <c r="M320" s="234"/>
      <c r="N320" s="235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146</v>
      </c>
      <c r="AU320" s="17" t="s">
        <v>86</v>
      </c>
    </row>
    <row r="321" s="2" customFormat="1">
      <c r="A321" s="38"/>
      <c r="B321" s="39"/>
      <c r="C321" s="40"/>
      <c r="D321" s="236" t="s">
        <v>148</v>
      </c>
      <c r="E321" s="40"/>
      <c r="F321" s="237" t="s">
        <v>678</v>
      </c>
      <c r="G321" s="40"/>
      <c r="H321" s="40"/>
      <c r="I321" s="233"/>
      <c r="J321" s="40"/>
      <c r="K321" s="40"/>
      <c r="L321" s="44"/>
      <c r="M321" s="234"/>
      <c r="N321" s="235"/>
      <c r="O321" s="91"/>
      <c r="P321" s="91"/>
      <c r="Q321" s="91"/>
      <c r="R321" s="91"/>
      <c r="S321" s="91"/>
      <c r="T321" s="92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148</v>
      </c>
      <c r="AU321" s="17" t="s">
        <v>86</v>
      </c>
    </row>
    <row r="322" s="2" customFormat="1" ht="24.15" customHeight="1">
      <c r="A322" s="38"/>
      <c r="B322" s="39"/>
      <c r="C322" s="218" t="s">
        <v>679</v>
      </c>
      <c r="D322" s="218" t="s">
        <v>139</v>
      </c>
      <c r="E322" s="219" t="s">
        <v>680</v>
      </c>
      <c r="F322" s="220" t="s">
        <v>681</v>
      </c>
      <c r="G322" s="221" t="s">
        <v>321</v>
      </c>
      <c r="H322" s="222">
        <v>7</v>
      </c>
      <c r="I322" s="223"/>
      <c r="J322" s="224">
        <f>ROUND(I322*H322,2)</f>
        <v>0</v>
      </c>
      <c r="K322" s="220" t="s">
        <v>143</v>
      </c>
      <c r="L322" s="44"/>
      <c r="M322" s="225" t="s">
        <v>1</v>
      </c>
      <c r="N322" s="226" t="s">
        <v>41</v>
      </c>
      <c r="O322" s="91"/>
      <c r="P322" s="227">
        <f>O322*H322</f>
        <v>0</v>
      </c>
      <c r="Q322" s="227">
        <v>0</v>
      </c>
      <c r="R322" s="227">
        <f>Q322*H322</f>
        <v>0</v>
      </c>
      <c r="S322" s="227">
        <v>0</v>
      </c>
      <c r="T322" s="228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9" t="s">
        <v>268</v>
      </c>
      <c r="AT322" s="229" t="s">
        <v>139</v>
      </c>
      <c r="AU322" s="229" t="s">
        <v>86</v>
      </c>
      <c r="AY322" s="17" t="s">
        <v>136</v>
      </c>
      <c r="BE322" s="230">
        <f>IF(N322="základní",J322,0)</f>
        <v>0</v>
      </c>
      <c r="BF322" s="230">
        <f>IF(N322="snížená",J322,0)</f>
        <v>0</v>
      </c>
      <c r="BG322" s="230">
        <f>IF(N322="zákl. přenesená",J322,0)</f>
        <v>0</v>
      </c>
      <c r="BH322" s="230">
        <f>IF(N322="sníž. přenesená",J322,0)</f>
        <v>0</v>
      </c>
      <c r="BI322" s="230">
        <f>IF(N322="nulová",J322,0)</f>
        <v>0</v>
      </c>
      <c r="BJ322" s="17" t="s">
        <v>84</v>
      </c>
      <c r="BK322" s="230">
        <f>ROUND(I322*H322,2)</f>
        <v>0</v>
      </c>
      <c r="BL322" s="17" t="s">
        <v>268</v>
      </c>
      <c r="BM322" s="229" t="s">
        <v>682</v>
      </c>
    </row>
    <row r="323" s="2" customFormat="1">
      <c r="A323" s="38"/>
      <c r="B323" s="39"/>
      <c r="C323" s="40"/>
      <c r="D323" s="231" t="s">
        <v>146</v>
      </c>
      <c r="E323" s="40"/>
      <c r="F323" s="232" t="s">
        <v>683</v>
      </c>
      <c r="G323" s="40"/>
      <c r="H323" s="40"/>
      <c r="I323" s="233"/>
      <c r="J323" s="40"/>
      <c r="K323" s="40"/>
      <c r="L323" s="44"/>
      <c r="M323" s="234"/>
      <c r="N323" s="235"/>
      <c r="O323" s="91"/>
      <c r="P323" s="91"/>
      <c r="Q323" s="91"/>
      <c r="R323" s="91"/>
      <c r="S323" s="91"/>
      <c r="T323" s="92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146</v>
      </c>
      <c r="AU323" s="17" t="s">
        <v>86</v>
      </c>
    </row>
    <row r="324" s="2" customFormat="1">
      <c r="A324" s="38"/>
      <c r="B324" s="39"/>
      <c r="C324" s="40"/>
      <c r="D324" s="236" t="s">
        <v>148</v>
      </c>
      <c r="E324" s="40"/>
      <c r="F324" s="237" t="s">
        <v>684</v>
      </c>
      <c r="G324" s="40"/>
      <c r="H324" s="40"/>
      <c r="I324" s="233"/>
      <c r="J324" s="40"/>
      <c r="K324" s="40"/>
      <c r="L324" s="44"/>
      <c r="M324" s="234"/>
      <c r="N324" s="235"/>
      <c r="O324" s="91"/>
      <c r="P324" s="91"/>
      <c r="Q324" s="91"/>
      <c r="R324" s="91"/>
      <c r="S324" s="91"/>
      <c r="T324" s="92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148</v>
      </c>
      <c r="AU324" s="17" t="s">
        <v>86</v>
      </c>
    </row>
    <row r="325" s="2" customFormat="1" ht="24.15" customHeight="1">
      <c r="A325" s="38"/>
      <c r="B325" s="39"/>
      <c r="C325" s="218" t="s">
        <v>685</v>
      </c>
      <c r="D325" s="218" t="s">
        <v>139</v>
      </c>
      <c r="E325" s="219" t="s">
        <v>686</v>
      </c>
      <c r="F325" s="220" t="s">
        <v>687</v>
      </c>
      <c r="G325" s="221" t="s">
        <v>321</v>
      </c>
      <c r="H325" s="222">
        <v>1</v>
      </c>
      <c r="I325" s="223"/>
      <c r="J325" s="224">
        <f>ROUND(I325*H325,2)</f>
        <v>0</v>
      </c>
      <c r="K325" s="220" t="s">
        <v>143</v>
      </c>
      <c r="L325" s="44"/>
      <c r="M325" s="225" t="s">
        <v>1</v>
      </c>
      <c r="N325" s="226" t="s">
        <v>41</v>
      </c>
      <c r="O325" s="91"/>
      <c r="P325" s="227">
        <f>O325*H325</f>
        <v>0</v>
      </c>
      <c r="Q325" s="227">
        <v>0</v>
      </c>
      <c r="R325" s="227">
        <f>Q325*H325</f>
        <v>0</v>
      </c>
      <c r="S325" s="227">
        <v>0</v>
      </c>
      <c r="T325" s="228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9" t="s">
        <v>268</v>
      </c>
      <c r="AT325" s="229" t="s">
        <v>139</v>
      </c>
      <c r="AU325" s="229" t="s">
        <v>86</v>
      </c>
      <c r="AY325" s="17" t="s">
        <v>136</v>
      </c>
      <c r="BE325" s="230">
        <f>IF(N325="základní",J325,0)</f>
        <v>0</v>
      </c>
      <c r="BF325" s="230">
        <f>IF(N325="snížená",J325,0)</f>
        <v>0</v>
      </c>
      <c r="BG325" s="230">
        <f>IF(N325="zákl. přenesená",J325,0)</f>
        <v>0</v>
      </c>
      <c r="BH325" s="230">
        <f>IF(N325="sníž. přenesená",J325,0)</f>
        <v>0</v>
      </c>
      <c r="BI325" s="230">
        <f>IF(N325="nulová",J325,0)</f>
        <v>0</v>
      </c>
      <c r="BJ325" s="17" t="s">
        <v>84</v>
      </c>
      <c r="BK325" s="230">
        <f>ROUND(I325*H325,2)</f>
        <v>0</v>
      </c>
      <c r="BL325" s="17" t="s">
        <v>268</v>
      </c>
      <c r="BM325" s="229" t="s">
        <v>688</v>
      </c>
    </row>
    <row r="326" s="2" customFormat="1">
      <c r="A326" s="38"/>
      <c r="B326" s="39"/>
      <c r="C326" s="40"/>
      <c r="D326" s="231" t="s">
        <v>146</v>
      </c>
      <c r="E326" s="40"/>
      <c r="F326" s="232" t="s">
        <v>689</v>
      </c>
      <c r="G326" s="40"/>
      <c r="H326" s="40"/>
      <c r="I326" s="233"/>
      <c r="J326" s="40"/>
      <c r="K326" s="40"/>
      <c r="L326" s="44"/>
      <c r="M326" s="234"/>
      <c r="N326" s="235"/>
      <c r="O326" s="91"/>
      <c r="P326" s="91"/>
      <c r="Q326" s="91"/>
      <c r="R326" s="91"/>
      <c r="S326" s="91"/>
      <c r="T326" s="92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146</v>
      </c>
      <c r="AU326" s="17" t="s">
        <v>86</v>
      </c>
    </row>
    <row r="327" s="2" customFormat="1">
      <c r="A327" s="38"/>
      <c r="B327" s="39"/>
      <c r="C327" s="40"/>
      <c r="D327" s="236" t="s">
        <v>148</v>
      </c>
      <c r="E327" s="40"/>
      <c r="F327" s="237" t="s">
        <v>690</v>
      </c>
      <c r="G327" s="40"/>
      <c r="H327" s="40"/>
      <c r="I327" s="233"/>
      <c r="J327" s="40"/>
      <c r="K327" s="40"/>
      <c r="L327" s="44"/>
      <c r="M327" s="234"/>
      <c r="N327" s="235"/>
      <c r="O327" s="91"/>
      <c r="P327" s="91"/>
      <c r="Q327" s="91"/>
      <c r="R327" s="91"/>
      <c r="S327" s="91"/>
      <c r="T327" s="92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148</v>
      </c>
      <c r="AU327" s="17" t="s">
        <v>86</v>
      </c>
    </row>
    <row r="328" s="2" customFormat="1" ht="24.15" customHeight="1">
      <c r="A328" s="38"/>
      <c r="B328" s="39"/>
      <c r="C328" s="218" t="s">
        <v>691</v>
      </c>
      <c r="D328" s="218" t="s">
        <v>139</v>
      </c>
      <c r="E328" s="219" t="s">
        <v>692</v>
      </c>
      <c r="F328" s="220" t="s">
        <v>693</v>
      </c>
      <c r="G328" s="221" t="s">
        <v>321</v>
      </c>
      <c r="H328" s="222">
        <v>1</v>
      </c>
      <c r="I328" s="223"/>
      <c r="J328" s="224">
        <f>ROUND(I328*H328,2)</f>
        <v>0</v>
      </c>
      <c r="K328" s="220" t="s">
        <v>143</v>
      </c>
      <c r="L328" s="44"/>
      <c r="M328" s="225" t="s">
        <v>1</v>
      </c>
      <c r="N328" s="226" t="s">
        <v>41</v>
      </c>
      <c r="O328" s="91"/>
      <c r="P328" s="227">
        <f>O328*H328</f>
        <v>0</v>
      </c>
      <c r="Q328" s="227">
        <v>0</v>
      </c>
      <c r="R328" s="227">
        <f>Q328*H328</f>
        <v>0</v>
      </c>
      <c r="S328" s="227">
        <v>0</v>
      </c>
      <c r="T328" s="228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9" t="s">
        <v>268</v>
      </c>
      <c r="AT328" s="229" t="s">
        <v>139</v>
      </c>
      <c r="AU328" s="229" t="s">
        <v>86</v>
      </c>
      <c r="AY328" s="17" t="s">
        <v>136</v>
      </c>
      <c r="BE328" s="230">
        <f>IF(N328="základní",J328,0)</f>
        <v>0</v>
      </c>
      <c r="BF328" s="230">
        <f>IF(N328="snížená",J328,0)</f>
        <v>0</v>
      </c>
      <c r="BG328" s="230">
        <f>IF(N328="zákl. přenesená",J328,0)</f>
        <v>0</v>
      </c>
      <c r="BH328" s="230">
        <f>IF(N328="sníž. přenesená",J328,0)</f>
        <v>0</v>
      </c>
      <c r="BI328" s="230">
        <f>IF(N328="nulová",J328,0)</f>
        <v>0</v>
      </c>
      <c r="BJ328" s="17" t="s">
        <v>84</v>
      </c>
      <c r="BK328" s="230">
        <f>ROUND(I328*H328,2)</f>
        <v>0</v>
      </c>
      <c r="BL328" s="17" t="s">
        <v>268</v>
      </c>
      <c r="BM328" s="229" t="s">
        <v>694</v>
      </c>
    </row>
    <row r="329" s="2" customFormat="1">
      <c r="A329" s="38"/>
      <c r="B329" s="39"/>
      <c r="C329" s="40"/>
      <c r="D329" s="231" t="s">
        <v>146</v>
      </c>
      <c r="E329" s="40"/>
      <c r="F329" s="232" t="s">
        <v>695</v>
      </c>
      <c r="G329" s="40"/>
      <c r="H329" s="40"/>
      <c r="I329" s="233"/>
      <c r="J329" s="40"/>
      <c r="K329" s="40"/>
      <c r="L329" s="44"/>
      <c r="M329" s="234"/>
      <c r="N329" s="235"/>
      <c r="O329" s="91"/>
      <c r="P329" s="91"/>
      <c r="Q329" s="91"/>
      <c r="R329" s="91"/>
      <c r="S329" s="91"/>
      <c r="T329" s="92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146</v>
      </c>
      <c r="AU329" s="17" t="s">
        <v>86</v>
      </c>
    </row>
    <row r="330" s="2" customFormat="1">
      <c r="A330" s="38"/>
      <c r="B330" s="39"/>
      <c r="C330" s="40"/>
      <c r="D330" s="236" t="s">
        <v>148</v>
      </c>
      <c r="E330" s="40"/>
      <c r="F330" s="237" t="s">
        <v>696</v>
      </c>
      <c r="G330" s="40"/>
      <c r="H330" s="40"/>
      <c r="I330" s="233"/>
      <c r="J330" s="40"/>
      <c r="K330" s="40"/>
      <c r="L330" s="44"/>
      <c r="M330" s="234"/>
      <c r="N330" s="235"/>
      <c r="O330" s="91"/>
      <c r="P330" s="91"/>
      <c r="Q330" s="91"/>
      <c r="R330" s="91"/>
      <c r="S330" s="91"/>
      <c r="T330" s="92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148</v>
      </c>
      <c r="AU330" s="17" t="s">
        <v>86</v>
      </c>
    </row>
    <row r="331" s="2" customFormat="1" ht="24.15" customHeight="1">
      <c r="A331" s="38"/>
      <c r="B331" s="39"/>
      <c r="C331" s="218" t="s">
        <v>697</v>
      </c>
      <c r="D331" s="218" t="s">
        <v>139</v>
      </c>
      <c r="E331" s="219" t="s">
        <v>698</v>
      </c>
      <c r="F331" s="220" t="s">
        <v>699</v>
      </c>
      <c r="G331" s="221" t="s">
        <v>321</v>
      </c>
      <c r="H331" s="222">
        <v>1</v>
      </c>
      <c r="I331" s="223"/>
      <c r="J331" s="224">
        <f>ROUND(I331*H331,2)</f>
        <v>0</v>
      </c>
      <c r="K331" s="220" t="s">
        <v>143</v>
      </c>
      <c r="L331" s="44"/>
      <c r="M331" s="225" t="s">
        <v>1</v>
      </c>
      <c r="N331" s="226" t="s">
        <v>41</v>
      </c>
      <c r="O331" s="91"/>
      <c r="P331" s="227">
        <f>O331*H331</f>
        <v>0</v>
      </c>
      <c r="Q331" s="227">
        <v>0</v>
      </c>
      <c r="R331" s="227">
        <f>Q331*H331</f>
        <v>0</v>
      </c>
      <c r="S331" s="227">
        <v>0</v>
      </c>
      <c r="T331" s="228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9" t="s">
        <v>268</v>
      </c>
      <c r="AT331" s="229" t="s">
        <v>139</v>
      </c>
      <c r="AU331" s="229" t="s">
        <v>86</v>
      </c>
      <c r="AY331" s="17" t="s">
        <v>136</v>
      </c>
      <c r="BE331" s="230">
        <f>IF(N331="základní",J331,0)</f>
        <v>0</v>
      </c>
      <c r="BF331" s="230">
        <f>IF(N331="snížená",J331,0)</f>
        <v>0</v>
      </c>
      <c r="BG331" s="230">
        <f>IF(N331="zákl. přenesená",J331,0)</f>
        <v>0</v>
      </c>
      <c r="BH331" s="230">
        <f>IF(N331="sníž. přenesená",J331,0)</f>
        <v>0</v>
      </c>
      <c r="BI331" s="230">
        <f>IF(N331="nulová",J331,0)</f>
        <v>0</v>
      </c>
      <c r="BJ331" s="17" t="s">
        <v>84</v>
      </c>
      <c r="BK331" s="230">
        <f>ROUND(I331*H331,2)</f>
        <v>0</v>
      </c>
      <c r="BL331" s="17" t="s">
        <v>268</v>
      </c>
      <c r="BM331" s="229" t="s">
        <v>700</v>
      </c>
    </row>
    <row r="332" s="2" customFormat="1">
      <c r="A332" s="38"/>
      <c r="B332" s="39"/>
      <c r="C332" s="40"/>
      <c r="D332" s="231" t="s">
        <v>146</v>
      </c>
      <c r="E332" s="40"/>
      <c r="F332" s="232" t="s">
        <v>701</v>
      </c>
      <c r="G332" s="40"/>
      <c r="H332" s="40"/>
      <c r="I332" s="233"/>
      <c r="J332" s="40"/>
      <c r="K332" s="40"/>
      <c r="L332" s="44"/>
      <c r="M332" s="234"/>
      <c r="N332" s="235"/>
      <c r="O332" s="91"/>
      <c r="P332" s="91"/>
      <c r="Q332" s="91"/>
      <c r="R332" s="91"/>
      <c r="S332" s="91"/>
      <c r="T332" s="92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146</v>
      </c>
      <c r="AU332" s="17" t="s">
        <v>86</v>
      </c>
    </row>
    <row r="333" s="2" customFormat="1">
      <c r="A333" s="38"/>
      <c r="B333" s="39"/>
      <c r="C333" s="40"/>
      <c r="D333" s="236" t="s">
        <v>148</v>
      </c>
      <c r="E333" s="40"/>
      <c r="F333" s="237" t="s">
        <v>702</v>
      </c>
      <c r="G333" s="40"/>
      <c r="H333" s="40"/>
      <c r="I333" s="233"/>
      <c r="J333" s="40"/>
      <c r="K333" s="40"/>
      <c r="L333" s="44"/>
      <c r="M333" s="234"/>
      <c r="N333" s="235"/>
      <c r="O333" s="91"/>
      <c r="P333" s="91"/>
      <c r="Q333" s="91"/>
      <c r="R333" s="91"/>
      <c r="S333" s="91"/>
      <c r="T333" s="92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148</v>
      </c>
      <c r="AU333" s="17" t="s">
        <v>86</v>
      </c>
    </row>
    <row r="334" s="2" customFormat="1" ht="24.15" customHeight="1">
      <c r="A334" s="38"/>
      <c r="B334" s="39"/>
      <c r="C334" s="218" t="s">
        <v>703</v>
      </c>
      <c r="D334" s="218" t="s">
        <v>139</v>
      </c>
      <c r="E334" s="219" t="s">
        <v>704</v>
      </c>
      <c r="F334" s="220" t="s">
        <v>705</v>
      </c>
      <c r="G334" s="221" t="s">
        <v>321</v>
      </c>
      <c r="H334" s="222">
        <v>2</v>
      </c>
      <c r="I334" s="223"/>
      <c r="J334" s="224">
        <f>ROUND(I334*H334,2)</f>
        <v>0</v>
      </c>
      <c r="K334" s="220" t="s">
        <v>143</v>
      </c>
      <c r="L334" s="44"/>
      <c r="M334" s="225" t="s">
        <v>1</v>
      </c>
      <c r="N334" s="226" t="s">
        <v>41</v>
      </c>
      <c r="O334" s="91"/>
      <c r="P334" s="227">
        <f>O334*H334</f>
        <v>0</v>
      </c>
      <c r="Q334" s="227">
        <v>0</v>
      </c>
      <c r="R334" s="227">
        <f>Q334*H334</f>
        <v>0</v>
      </c>
      <c r="S334" s="227">
        <v>0</v>
      </c>
      <c r="T334" s="228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29" t="s">
        <v>268</v>
      </c>
      <c r="AT334" s="229" t="s">
        <v>139</v>
      </c>
      <c r="AU334" s="229" t="s">
        <v>86</v>
      </c>
      <c r="AY334" s="17" t="s">
        <v>136</v>
      </c>
      <c r="BE334" s="230">
        <f>IF(N334="základní",J334,0)</f>
        <v>0</v>
      </c>
      <c r="BF334" s="230">
        <f>IF(N334="snížená",J334,0)</f>
        <v>0</v>
      </c>
      <c r="BG334" s="230">
        <f>IF(N334="zákl. přenesená",J334,0)</f>
        <v>0</v>
      </c>
      <c r="BH334" s="230">
        <f>IF(N334="sníž. přenesená",J334,0)</f>
        <v>0</v>
      </c>
      <c r="BI334" s="230">
        <f>IF(N334="nulová",J334,0)</f>
        <v>0</v>
      </c>
      <c r="BJ334" s="17" t="s">
        <v>84</v>
      </c>
      <c r="BK334" s="230">
        <f>ROUND(I334*H334,2)</f>
        <v>0</v>
      </c>
      <c r="BL334" s="17" t="s">
        <v>268</v>
      </c>
      <c r="BM334" s="229" t="s">
        <v>706</v>
      </c>
    </row>
    <row r="335" s="2" customFormat="1">
      <c r="A335" s="38"/>
      <c r="B335" s="39"/>
      <c r="C335" s="40"/>
      <c r="D335" s="231" t="s">
        <v>146</v>
      </c>
      <c r="E335" s="40"/>
      <c r="F335" s="232" t="s">
        <v>707</v>
      </c>
      <c r="G335" s="40"/>
      <c r="H335" s="40"/>
      <c r="I335" s="233"/>
      <c r="J335" s="40"/>
      <c r="K335" s="40"/>
      <c r="L335" s="44"/>
      <c r="M335" s="234"/>
      <c r="N335" s="235"/>
      <c r="O335" s="91"/>
      <c r="P335" s="91"/>
      <c r="Q335" s="91"/>
      <c r="R335" s="91"/>
      <c r="S335" s="91"/>
      <c r="T335" s="92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146</v>
      </c>
      <c r="AU335" s="17" t="s">
        <v>86</v>
      </c>
    </row>
    <row r="336" s="2" customFormat="1">
      <c r="A336" s="38"/>
      <c r="B336" s="39"/>
      <c r="C336" s="40"/>
      <c r="D336" s="236" t="s">
        <v>148</v>
      </c>
      <c r="E336" s="40"/>
      <c r="F336" s="237" t="s">
        <v>708</v>
      </c>
      <c r="G336" s="40"/>
      <c r="H336" s="40"/>
      <c r="I336" s="233"/>
      <c r="J336" s="40"/>
      <c r="K336" s="40"/>
      <c r="L336" s="44"/>
      <c r="M336" s="234"/>
      <c r="N336" s="235"/>
      <c r="O336" s="91"/>
      <c r="P336" s="91"/>
      <c r="Q336" s="91"/>
      <c r="R336" s="91"/>
      <c r="S336" s="91"/>
      <c r="T336" s="92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148</v>
      </c>
      <c r="AU336" s="17" t="s">
        <v>86</v>
      </c>
    </row>
    <row r="337" s="2" customFormat="1" ht="24.15" customHeight="1">
      <c r="A337" s="38"/>
      <c r="B337" s="39"/>
      <c r="C337" s="218" t="s">
        <v>709</v>
      </c>
      <c r="D337" s="218" t="s">
        <v>139</v>
      </c>
      <c r="E337" s="219" t="s">
        <v>710</v>
      </c>
      <c r="F337" s="220" t="s">
        <v>711</v>
      </c>
      <c r="G337" s="221" t="s">
        <v>321</v>
      </c>
      <c r="H337" s="222">
        <v>2</v>
      </c>
      <c r="I337" s="223"/>
      <c r="J337" s="224">
        <f>ROUND(I337*H337,2)</f>
        <v>0</v>
      </c>
      <c r="K337" s="220" t="s">
        <v>143</v>
      </c>
      <c r="L337" s="44"/>
      <c r="M337" s="225" t="s">
        <v>1</v>
      </c>
      <c r="N337" s="226" t="s">
        <v>41</v>
      </c>
      <c r="O337" s="91"/>
      <c r="P337" s="227">
        <f>O337*H337</f>
        <v>0</v>
      </c>
      <c r="Q337" s="227">
        <v>0.00021000000000000001</v>
      </c>
      <c r="R337" s="227">
        <f>Q337*H337</f>
        <v>0.00042000000000000002</v>
      </c>
      <c r="S337" s="227">
        <v>0</v>
      </c>
      <c r="T337" s="228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29" t="s">
        <v>268</v>
      </c>
      <c r="AT337" s="229" t="s">
        <v>139</v>
      </c>
      <c r="AU337" s="229" t="s">
        <v>86</v>
      </c>
      <c r="AY337" s="17" t="s">
        <v>136</v>
      </c>
      <c r="BE337" s="230">
        <f>IF(N337="základní",J337,0)</f>
        <v>0</v>
      </c>
      <c r="BF337" s="230">
        <f>IF(N337="snížená",J337,0)</f>
        <v>0</v>
      </c>
      <c r="BG337" s="230">
        <f>IF(N337="zákl. přenesená",J337,0)</f>
        <v>0</v>
      </c>
      <c r="BH337" s="230">
        <f>IF(N337="sníž. přenesená",J337,0)</f>
        <v>0</v>
      </c>
      <c r="BI337" s="230">
        <f>IF(N337="nulová",J337,0)</f>
        <v>0</v>
      </c>
      <c r="BJ337" s="17" t="s">
        <v>84</v>
      </c>
      <c r="BK337" s="230">
        <f>ROUND(I337*H337,2)</f>
        <v>0</v>
      </c>
      <c r="BL337" s="17" t="s">
        <v>268</v>
      </c>
      <c r="BM337" s="229" t="s">
        <v>712</v>
      </c>
    </row>
    <row r="338" s="2" customFormat="1">
      <c r="A338" s="38"/>
      <c r="B338" s="39"/>
      <c r="C338" s="40"/>
      <c r="D338" s="231" t="s">
        <v>146</v>
      </c>
      <c r="E338" s="40"/>
      <c r="F338" s="232" t="s">
        <v>713</v>
      </c>
      <c r="G338" s="40"/>
      <c r="H338" s="40"/>
      <c r="I338" s="233"/>
      <c r="J338" s="40"/>
      <c r="K338" s="40"/>
      <c r="L338" s="44"/>
      <c r="M338" s="234"/>
      <c r="N338" s="235"/>
      <c r="O338" s="91"/>
      <c r="P338" s="91"/>
      <c r="Q338" s="91"/>
      <c r="R338" s="91"/>
      <c r="S338" s="91"/>
      <c r="T338" s="92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146</v>
      </c>
      <c r="AU338" s="17" t="s">
        <v>86</v>
      </c>
    </row>
    <row r="339" s="2" customFormat="1">
      <c r="A339" s="38"/>
      <c r="B339" s="39"/>
      <c r="C339" s="40"/>
      <c r="D339" s="236" t="s">
        <v>148</v>
      </c>
      <c r="E339" s="40"/>
      <c r="F339" s="237" t="s">
        <v>714</v>
      </c>
      <c r="G339" s="40"/>
      <c r="H339" s="40"/>
      <c r="I339" s="233"/>
      <c r="J339" s="40"/>
      <c r="K339" s="40"/>
      <c r="L339" s="44"/>
      <c r="M339" s="234"/>
      <c r="N339" s="235"/>
      <c r="O339" s="91"/>
      <c r="P339" s="91"/>
      <c r="Q339" s="91"/>
      <c r="R339" s="91"/>
      <c r="S339" s="91"/>
      <c r="T339" s="92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148</v>
      </c>
      <c r="AU339" s="17" t="s">
        <v>86</v>
      </c>
    </row>
    <row r="340" s="2" customFormat="1" ht="33" customHeight="1">
      <c r="A340" s="38"/>
      <c r="B340" s="39"/>
      <c r="C340" s="218" t="s">
        <v>715</v>
      </c>
      <c r="D340" s="218" t="s">
        <v>139</v>
      </c>
      <c r="E340" s="219" t="s">
        <v>716</v>
      </c>
      <c r="F340" s="220" t="s">
        <v>717</v>
      </c>
      <c r="G340" s="221" t="s">
        <v>321</v>
      </c>
      <c r="H340" s="222">
        <v>5</v>
      </c>
      <c r="I340" s="223"/>
      <c r="J340" s="224">
        <f>ROUND(I340*H340,2)</f>
        <v>0</v>
      </c>
      <c r="K340" s="220" t="s">
        <v>1</v>
      </c>
      <c r="L340" s="44"/>
      <c r="M340" s="225" t="s">
        <v>1</v>
      </c>
      <c r="N340" s="226" t="s">
        <v>41</v>
      </c>
      <c r="O340" s="91"/>
      <c r="P340" s="227">
        <f>O340*H340</f>
        <v>0</v>
      </c>
      <c r="Q340" s="227">
        <v>0</v>
      </c>
      <c r="R340" s="227">
        <f>Q340*H340</f>
        <v>0</v>
      </c>
      <c r="S340" s="227">
        <v>0</v>
      </c>
      <c r="T340" s="228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29" t="s">
        <v>268</v>
      </c>
      <c r="AT340" s="229" t="s">
        <v>139</v>
      </c>
      <c r="AU340" s="229" t="s">
        <v>86</v>
      </c>
      <c r="AY340" s="17" t="s">
        <v>136</v>
      </c>
      <c r="BE340" s="230">
        <f>IF(N340="základní",J340,0)</f>
        <v>0</v>
      </c>
      <c r="BF340" s="230">
        <f>IF(N340="snížená",J340,0)</f>
        <v>0</v>
      </c>
      <c r="BG340" s="230">
        <f>IF(N340="zákl. přenesená",J340,0)</f>
        <v>0</v>
      </c>
      <c r="BH340" s="230">
        <f>IF(N340="sníž. přenesená",J340,0)</f>
        <v>0</v>
      </c>
      <c r="BI340" s="230">
        <f>IF(N340="nulová",J340,0)</f>
        <v>0</v>
      </c>
      <c r="BJ340" s="17" t="s">
        <v>84</v>
      </c>
      <c r="BK340" s="230">
        <f>ROUND(I340*H340,2)</f>
        <v>0</v>
      </c>
      <c r="BL340" s="17" t="s">
        <v>268</v>
      </c>
      <c r="BM340" s="229" t="s">
        <v>718</v>
      </c>
    </row>
    <row r="341" s="2" customFormat="1">
      <c r="A341" s="38"/>
      <c r="B341" s="39"/>
      <c r="C341" s="40"/>
      <c r="D341" s="231" t="s">
        <v>146</v>
      </c>
      <c r="E341" s="40"/>
      <c r="F341" s="232" t="s">
        <v>717</v>
      </c>
      <c r="G341" s="40"/>
      <c r="H341" s="40"/>
      <c r="I341" s="233"/>
      <c r="J341" s="40"/>
      <c r="K341" s="40"/>
      <c r="L341" s="44"/>
      <c r="M341" s="234"/>
      <c r="N341" s="235"/>
      <c r="O341" s="91"/>
      <c r="P341" s="91"/>
      <c r="Q341" s="91"/>
      <c r="R341" s="91"/>
      <c r="S341" s="91"/>
      <c r="T341" s="92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146</v>
      </c>
      <c r="AU341" s="17" t="s">
        <v>86</v>
      </c>
    </row>
    <row r="342" s="2" customFormat="1" ht="24.15" customHeight="1">
      <c r="A342" s="38"/>
      <c r="B342" s="39"/>
      <c r="C342" s="218" t="s">
        <v>719</v>
      </c>
      <c r="D342" s="218" t="s">
        <v>139</v>
      </c>
      <c r="E342" s="219" t="s">
        <v>720</v>
      </c>
      <c r="F342" s="220" t="s">
        <v>721</v>
      </c>
      <c r="G342" s="221" t="s">
        <v>321</v>
      </c>
      <c r="H342" s="222">
        <v>5</v>
      </c>
      <c r="I342" s="223"/>
      <c r="J342" s="224">
        <f>ROUND(I342*H342,2)</f>
        <v>0</v>
      </c>
      <c r="K342" s="220" t="s">
        <v>1</v>
      </c>
      <c r="L342" s="44"/>
      <c r="M342" s="225" t="s">
        <v>1</v>
      </c>
      <c r="N342" s="226" t="s">
        <v>41</v>
      </c>
      <c r="O342" s="91"/>
      <c r="P342" s="227">
        <f>O342*H342</f>
        <v>0</v>
      </c>
      <c r="Q342" s="227">
        <v>0</v>
      </c>
      <c r="R342" s="227">
        <f>Q342*H342</f>
        <v>0</v>
      </c>
      <c r="S342" s="227">
        <v>0</v>
      </c>
      <c r="T342" s="228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9" t="s">
        <v>268</v>
      </c>
      <c r="AT342" s="229" t="s">
        <v>139</v>
      </c>
      <c r="AU342" s="229" t="s">
        <v>86</v>
      </c>
      <c r="AY342" s="17" t="s">
        <v>136</v>
      </c>
      <c r="BE342" s="230">
        <f>IF(N342="základní",J342,0)</f>
        <v>0</v>
      </c>
      <c r="BF342" s="230">
        <f>IF(N342="snížená",J342,0)</f>
        <v>0</v>
      </c>
      <c r="BG342" s="230">
        <f>IF(N342="zákl. přenesená",J342,0)</f>
        <v>0</v>
      </c>
      <c r="BH342" s="230">
        <f>IF(N342="sníž. přenesená",J342,0)</f>
        <v>0</v>
      </c>
      <c r="BI342" s="230">
        <f>IF(N342="nulová",J342,0)</f>
        <v>0</v>
      </c>
      <c r="BJ342" s="17" t="s">
        <v>84</v>
      </c>
      <c r="BK342" s="230">
        <f>ROUND(I342*H342,2)</f>
        <v>0</v>
      </c>
      <c r="BL342" s="17" t="s">
        <v>268</v>
      </c>
      <c r="BM342" s="229" t="s">
        <v>722</v>
      </c>
    </row>
    <row r="343" s="2" customFormat="1">
      <c r="A343" s="38"/>
      <c r="B343" s="39"/>
      <c r="C343" s="40"/>
      <c r="D343" s="231" t="s">
        <v>146</v>
      </c>
      <c r="E343" s="40"/>
      <c r="F343" s="232" t="s">
        <v>723</v>
      </c>
      <c r="G343" s="40"/>
      <c r="H343" s="40"/>
      <c r="I343" s="233"/>
      <c r="J343" s="40"/>
      <c r="K343" s="40"/>
      <c r="L343" s="44"/>
      <c r="M343" s="234"/>
      <c r="N343" s="235"/>
      <c r="O343" s="91"/>
      <c r="P343" s="91"/>
      <c r="Q343" s="91"/>
      <c r="R343" s="91"/>
      <c r="S343" s="91"/>
      <c r="T343" s="92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146</v>
      </c>
      <c r="AU343" s="17" t="s">
        <v>86</v>
      </c>
    </row>
    <row r="344" s="2" customFormat="1" ht="24.15" customHeight="1">
      <c r="A344" s="38"/>
      <c r="B344" s="39"/>
      <c r="C344" s="218" t="s">
        <v>724</v>
      </c>
      <c r="D344" s="218" t="s">
        <v>139</v>
      </c>
      <c r="E344" s="219" t="s">
        <v>725</v>
      </c>
      <c r="F344" s="220" t="s">
        <v>726</v>
      </c>
      <c r="G344" s="221" t="s">
        <v>727</v>
      </c>
      <c r="H344" s="222">
        <v>1</v>
      </c>
      <c r="I344" s="223"/>
      <c r="J344" s="224">
        <f>ROUND(I344*H344,2)</f>
        <v>0</v>
      </c>
      <c r="K344" s="220" t="s">
        <v>1</v>
      </c>
      <c r="L344" s="44"/>
      <c r="M344" s="225" t="s">
        <v>1</v>
      </c>
      <c r="N344" s="226" t="s">
        <v>41</v>
      </c>
      <c r="O344" s="91"/>
      <c r="P344" s="227">
        <f>O344*H344</f>
        <v>0</v>
      </c>
      <c r="Q344" s="227">
        <v>0</v>
      </c>
      <c r="R344" s="227">
        <f>Q344*H344</f>
        <v>0</v>
      </c>
      <c r="S344" s="227">
        <v>0</v>
      </c>
      <c r="T344" s="228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9" t="s">
        <v>268</v>
      </c>
      <c r="AT344" s="229" t="s">
        <v>139</v>
      </c>
      <c r="AU344" s="229" t="s">
        <v>86</v>
      </c>
      <c r="AY344" s="17" t="s">
        <v>136</v>
      </c>
      <c r="BE344" s="230">
        <f>IF(N344="základní",J344,0)</f>
        <v>0</v>
      </c>
      <c r="BF344" s="230">
        <f>IF(N344="snížená",J344,0)</f>
        <v>0</v>
      </c>
      <c r="BG344" s="230">
        <f>IF(N344="zákl. přenesená",J344,0)</f>
        <v>0</v>
      </c>
      <c r="BH344" s="230">
        <f>IF(N344="sníž. přenesená",J344,0)</f>
        <v>0</v>
      </c>
      <c r="BI344" s="230">
        <f>IF(N344="nulová",J344,0)</f>
        <v>0</v>
      </c>
      <c r="BJ344" s="17" t="s">
        <v>84</v>
      </c>
      <c r="BK344" s="230">
        <f>ROUND(I344*H344,2)</f>
        <v>0</v>
      </c>
      <c r="BL344" s="17" t="s">
        <v>268</v>
      </c>
      <c r="BM344" s="229" t="s">
        <v>728</v>
      </c>
    </row>
    <row r="345" s="2" customFormat="1">
      <c r="A345" s="38"/>
      <c r="B345" s="39"/>
      <c r="C345" s="40"/>
      <c r="D345" s="231" t="s">
        <v>146</v>
      </c>
      <c r="E345" s="40"/>
      <c r="F345" s="232" t="s">
        <v>729</v>
      </c>
      <c r="G345" s="40"/>
      <c r="H345" s="40"/>
      <c r="I345" s="233"/>
      <c r="J345" s="40"/>
      <c r="K345" s="40"/>
      <c r="L345" s="44"/>
      <c r="M345" s="234"/>
      <c r="N345" s="235"/>
      <c r="O345" s="91"/>
      <c r="P345" s="91"/>
      <c r="Q345" s="91"/>
      <c r="R345" s="91"/>
      <c r="S345" s="91"/>
      <c r="T345" s="92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146</v>
      </c>
      <c r="AU345" s="17" t="s">
        <v>86</v>
      </c>
    </row>
    <row r="346" s="2" customFormat="1" ht="24.15" customHeight="1">
      <c r="A346" s="38"/>
      <c r="B346" s="39"/>
      <c r="C346" s="218" t="s">
        <v>730</v>
      </c>
      <c r="D346" s="218" t="s">
        <v>139</v>
      </c>
      <c r="E346" s="219" t="s">
        <v>731</v>
      </c>
      <c r="F346" s="220" t="s">
        <v>732</v>
      </c>
      <c r="G346" s="221" t="s">
        <v>321</v>
      </c>
      <c r="H346" s="222">
        <v>1</v>
      </c>
      <c r="I346" s="223"/>
      <c r="J346" s="224">
        <f>ROUND(I346*H346,2)</f>
        <v>0</v>
      </c>
      <c r="K346" s="220" t="s">
        <v>1</v>
      </c>
      <c r="L346" s="44"/>
      <c r="M346" s="225" t="s">
        <v>1</v>
      </c>
      <c r="N346" s="226" t="s">
        <v>41</v>
      </c>
      <c r="O346" s="91"/>
      <c r="P346" s="227">
        <f>O346*H346</f>
        <v>0</v>
      </c>
      <c r="Q346" s="227">
        <v>0</v>
      </c>
      <c r="R346" s="227">
        <f>Q346*H346</f>
        <v>0</v>
      </c>
      <c r="S346" s="227">
        <v>0</v>
      </c>
      <c r="T346" s="228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29" t="s">
        <v>268</v>
      </c>
      <c r="AT346" s="229" t="s">
        <v>139</v>
      </c>
      <c r="AU346" s="229" t="s">
        <v>86</v>
      </c>
      <c r="AY346" s="17" t="s">
        <v>136</v>
      </c>
      <c r="BE346" s="230">
        <f>IF(N346="základní",J346,0)</f>
        <v>0</v>
      </c>
      <c r="BF346" s="230">
        <f>IF(N346="snížená",J346,0)</f>
        <v>0</v>
      </c>
      <c r="BG346" s="230">
        <f>IF(N346="zákl. přenesená",J346,0)</f>
        <v>0</v>
      </c>
      <c r="BH346" s="230">
        <f>IF(N346="sníž. přenesená",J346,0)</f>
        <v>0</v>
      </c>
      <c r="BI346" s="230">
        <f>IF(N346="nulová",J346,0)</f>
        <v>0</v>
      </c>
      <c r="BJ346" s="17" t="s">
        <v>84</v>
      </c>
      <c r="BK346" s="230">
        <f>ROUND(I346*H346,2)</f>
        <v>0</v>
      </c>
      <c r="BL346" s="17" t="s">
        <v>268</v>
      </c>
      <c r="BM346" s="229" t="s">
        <v>733</v>
      </c>
    </row>
    <row r="347" s="2" customFormat="1">
      <c r="A347" s="38"/>
      <c r="B347" s="39"/>
      <c r="C347" s="40"/>
      <c r="D347" s="231" t="s">
        <v>146</v>
      </c>
      <c r="E347" s="40"/>
      <c r="F347" s="232" t="s">
        <v>734</v>
      </c>
      <c r="G347" s="40"/>
      <c r="H347" s="40"/>
      <c r="I347" s="233"/>
      <c r="J347" s="40"/>
      <c r="K347" s="40"/>
      <c r="L347" s="44"/>
      <c r="M347" s="234"/>
      <c r="N347" s="235"/>
      <c r="O347" s="91"/>
      <c r="P347" s="91"/>
      <c r="Q347" s="91"/>
      <c r="R347" s="91"/>
      <c r="S347" s="91"/>
      <c r="T347" s="92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17" t="s">
        <v>146</v>
      </c>
      <c r="AU347" s="17" t="s">
        <v>86</v>
      </c>
    </row>
    <row r="348" s="2" customFormat="1" ht="33" customHeight="1">
      <c r="A348" s="38"/>
      <c r="B348" s="39"/>
      <c r="C348" s="218" t="s">
        <v>735</v>
      </c>
      <c r="D348" s="218" t="s">
        <v>139</v>
      </c>
      <c r="E348" s="219" t="s">
        <v>736</v>
      </c>
      <c r="F348" s="220" t="s">
        <v>737</v>
      </c>
      <c r="G348" s="221" t="s">
        <v>321</v>
      </c>
      <c r="H348" s="222">
        <v>1</v>
      </c>
      <c r="I348" s="223"/>
      <c r="J348" s="224">
        <f>ROUND(I348*H348,2)</f>
        <v>0</v>
      </c>
      <c r="K348" s="220" t="s">
        <v>1</v>
      </c>
      <c r="L348" s="44"/>
      <c r="M348" s="225" t="s">
        <v>1</v>
      </c>
      <c r="N348" s="226" t="s">
        <v>41</v>
      </c>
      <c r="O348" s="91"/>
      <c r="P348" s="227">
        <f>O348*H348</f>
        <v>0</v>
      </c>
      <c r="Q348" s="227">
        <v>0</v>
      </c>
      <c r="R348" s="227">
        <f>Q348*H348</f>
        <v>0</v>
      </c>
      <c r="S348" s="227">
        <v>0</v>
      </c>
      <c r="T348" s="228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29" t="s">
        <v>268</v>
      </c>
      <c r="AT348" s="229" t="s">
        <v>139</v>
      </c>
      <c r="AU348" s="229" t="s">
        <v>86</v>
      </c>
      <c r="AY348" s="17" t="s">
        <v>136</v>
      </c>
      <c r="BE348" s="230">
        <f>IF(N348="základní",J348,0)</f>
        <v>0</v>
      </c>
      <c r="BF348" s="230">
        <f>IF(N348="snížená",J348,0)</f>
        <v>0</v>
      </c>
      <c r="BG348" s="230">
        <f>IF(N348="zákl. přenesená",J348,0)</f>
        <v>0</v>
      </c>
      <c r="BH348" s="230">
        <f>IF(N348="sníž. přenesená",J348,0)</f>
        <v>0</v>
      </c>
      <c r="BI348" s="230">
        <f>IF(N348="nulová",J348,0)</f>
        <v>0</v>
      </c>
      <c r="BJ348" s="17" t="s">
        <v>84</v>
      </c>
      <c r="BK348" s="230">
        <f>ROUND(I348*H348,2)</f>
        <v>0</v>
      </c>
      <c r="BL348" s="17" t="s">
        <v>268</v>
      </c>
      <c r="BM348" s="229" t="s">
        <v>738</v>
      </c>
    </row>
    <row r="349" s="2" customFormat="1">
      <c r="A349" s="38"/>
      <c r="B349" s="39"/>
      <c r="C349" s="40"/>
      <c r="D349" s="231" t="s">
        <v>146</v>
      </c>
      <c r="E349" s="40"/>
      <c r="F349" s="232" t="s">
        <v>739</v>
      </c>
      <c r="G349" s="40"/>
      <c r="H349" s="40"/>
      <c r="I349" s="233"/>
      <c r="J349" s="40"/>
      <c r="K349" s="40"/>
      <c r="L349" s="44"/>
      <c r="M349" s="234"/>
      <c r="N349" s="235"/>
      <c r="O349" s="91"/>
      <c r="P349" s="91"/>
      <c r="Q349" s="91"/>
      <c r="R349" s="91"/>
      <c r="S349" s="91"/>
      <c r="T349" s="92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146</v>
      </c>
      <c r="AU349" s="17" t="s">
        <v>86</v>
      </c>
    </row>
    <row r="350" s="2" customFormat="1" ht="24.15" customHeight="1">
      <c r="A350" s="38"/>
      <c r="B350" s="39"/>
      <c r="C350" s="218" t="s">
        <v>740</v>
      </c>
      <c r="D350" s="218" t="s">
        <v>139</v>
      </c>
      <c r="E350" s="219" t="s">
        <v>741</v>
      </c>
      <c r="F350" s="220" t="s">
        <v>742</v>
      </c>
      <c r="G350" s="221" t="s">
        <v>321</v>
      </c>
      <c r="H350" s="222">
        <v>1</v>
      </c>
      <c r="I350" s="223"/>
      <c r="J350" s="224">
        <f>ROUND(I350*H350,2)</f>
        <v>0</v>
      </c>
      <c r="K350" s="220" t="s">
        <v>1</v>
      </c>
      <c r="L350" s="44"/>
      <c r="M350" s="225" t="s">
        <v>1</v>
      </c>
      <c r="N350" s="226" t="s">
        <v>41</v>
      </c>
      <c r="O350" s="91"/>
      <c r="P350" s="227">
        <f>O350*H350</f>
        <v>0</v>
      </c>
      <c r="Q350" s="227">
        <v>0</v>
      </c>
      <c r="R350" s="227">
        <f>Q350*H350</f>
        <v>0</v>
      </c>
      <c r="S350" s="227">
        <v>0</v>
      </c>
      <c r="T350" s="228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29" t="s">
        <v>268</v>
      </c>
      <c r="AT350" s="229" t="s">
        <v>139</v>
      </c>
      <c r="AU350" s="229" t="s">
        <v>86</v>
      </c>
      <c r="AY350" s="17" t="s">
        <v>136</v>
      </c>
      <c r="BE350" s="230">
        <f>IF(N350="základní",J350,0)</f>
        <v>0</v>
      </c>
      <c r="BF350" s="230">
        <f>IF(N350="snížená",J350,0)</f>
        <v>0</v>
      </c>
      <c r="BG350" s="230">
        <f>IF(N350="zákl. přenesená",J350,0)</f>
        <v>0</v>
      </c>
      <c r="BH350" s="230">
        <f>IF(N350="sníž. přenesená",J350,0)</f>
        <v>0</v>
      </c>
      <c r="BI350" s="230">
        <f>IF(N350="nulová",J350,0)</f>
        <v>0</v>
      </c>
      <c r="BJ350" s="17" t="s">
        <v>84</v>
      </c>
      <c r="BK350" s="230">
        <f>ROUND(I350*H350,2)</f>
        <v>0</v>
      </c>
      <c r="BL350" s="17" t="s">
        <v>268</v>
      </c>
      <c r="BM350" s="229" t="s">
        <v>743</v>
      </c>
    </row>
    <row r="351" s="2" customFormat="1">
      <c r="A351" s="38"/>
      <c r="B351" s="39"/>
      <c r="C351" s="40"/>
      <c r="D351" s="231" t="s">
        <v>146</v>
      </c>
      <c r="E351" s="40"/>
      <c r="F351" s="232" t="s">
        <v>744</v>
      </c>
      <c r="G351" s="40"/>
      <c r="H351" s="40"/>
      <c r="I351" s="233"/>
      <c r="J351" s="40"/>
      <c r="K351" s="40"/>
      <c r="L351" s="44"/>
      <c r="M351" s="234"/>
      <c r="N351" s="235"/>
      <c r="O351" s="91"/>
      <c r="P351" s="91"/>
      <c r="Q351" s="91"/>
      <c r="R351" s="91"/>
      <c r="S351" s="91"/>
      <c r="T351" s="92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7" t="s">
        <v>146</v>
      </c>
      <c r="AU351" s="17" t="s">
        <v>86</v>
      </c>
    </row>
    <row r="352" s="2" customFormat="1" ht="24.15" customHeight="1">
      <c r="A352" s="38"/>
      <c r="B352" s="39"/>
      <c r="C352" s="218" t="s">
        <v>745</v>
      </c>
      <c r="D352" s="218" t="s">
        <v>139</v>
      </c>
      <c r="E352" s="219" t="s">
        <v>746</v>
      </c>
      <c r="F352" s="220" t="s">
        <v>747</v>
      </c>
      <c r="G352" s="221" t="s">
        <v>321</v>
      </c>
      <c r="H352" s="222">
        <v>1</v>
      </c>
      <c r="I352" s="223"/>
      <c r="J352" s="224">
        <f>ROUND(I352*H352,2)</f>
        <v>0</v>
      </c>
      <c r="K352" s="220" t="s">
        <v>1</v>
      </c>
      <c r="L352" s="44"/>
      <c r="M352" s="225" t="s">
        <v>1</v>
      </c>
      <c r="N352" s="226" t="s">
        <v>41</v>
      </c>
      <c r="O352" s="91"/>
      <c r="P352" s="227">
        <f>O352*H352</f>
        <v>0</v>
      </c>
      <c r="Q352" s="227">
        <v>0</v>
      </c>
      <c r="R352" s="227">
        <f>Q352*H352</f>
        <v>0</v>
      </c>
      <c r="S352" s="227">
        <v>0</v>
      </c>
      <c r="T352" s="228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29" t="s">
        <v>268</v>
      </c>
      <c r="AT352" s="229" t="s">
        <v>139</v>
      </c>
      <c r="AU352" s="229" t="s">
        <v>86</v>
      </c>
      <c r="AY352" s="17" t="s">
        <v>136</v>
      </c>
      <c r="BE352" s="230">
        <f>IF(N352="základní",J352,0)</f>
        <v>0</v>
      </c>
      <c r="BF352" s="230">
        <f>IF(N352="snížená",J352,0)</f>
        <v>0</v>
      </c>
      <c r="BG352" s="230">
        <f>IF(N352="zákl. přenesená",J352,0)</f>
        <v>0</v>
      </c>
      <c r="BH352" s="230">
        <f>IF(N352="sníž. přenesená",J352,0)</f>
        <v>0</v>
      </c>
      <c r="BI352" s="230">
        <f>IF(N352="nulová",J352,0)</f>
        <v>0</v>
      </c>
      <c r="BJ352" s="17" t="s">
        <v>84</v>
      </c>
      <c r="BK352" s="230">
        <f>ROUND(I352*H352,2)</f>
        <v>0</v>
      </c>
      <c r="BL352" s="17" t="s">
        <v>268</v>
      </c>
      <c r="BM352" s="229" t="s">
        <v>748</v>
      </c>
    </row>
    <row r="353" s="2" customFormat="1">
      <c r="A353" s="38"/>
      <c r="B353" s="39"/>
      <c r="C353" s="40"/>
      <c r="D353" s="231" t="s">
        <v>146</v>
      </c>
      <c r="E353" s="40"/>
      <c r="F353" s="232" t="s">
        <v>749</v>
      </c>
      <c r="G353" s="40"/>
      <c r="H353" s="40"/>
      <c r="I353" s="233"/>
      <c r="J353" s="40"/>
      <c r="K353" s="40"/>
      <c r="L353" s="44"/>
      <c r="M353" s="234"/>
      <c r="N353" s="235"/>
      <c r="O353" s="91"/>
      <c r="P353" s="91"/>
      <c r="Q353" s="91"/>
      <c r="R353" s="91"/>
      <c r="S353" s="91"/>
      <c r="T353" s="92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146</v>
      </c>
      <c r="AU353" s="17" t="s">
        <v>86</v>
      </c>
    </row>
    <row r="354" s="2" customFormat="1" ht="24.15" customHeight="1">
      <c r="A354" s="38"/>
      <c r="B354" s="39"/>
      <c r="C354" s="218" t="s">
        <v>750</v>
      </c>
      <c r="D354" s="218" t="s">
        <v>139</v>
      </c>
      <c r="E354" s="219" t="s">
        <v>751</v>
      </c>
      <c r="F354" s="220" t="s">
        <v>752</v>
      </c>
      <c r="G354" s="221" t="s">
        <v>321</v>
      </c>
      <c r="H354" s="222">
        <v>1</v>
      </c>
      <c r="I354" s="223"/>
      <c r="J354" s="224">
        <f>ROUND(I354*H354,2)</f>
        <v>0</v>
      </c>
      <c r="K354" s="220" t="s">
        <v>1</v>
      </c>
      <c r="L354" s="44"/>
      <c r="M354" s="225" t="s">
        <v>1</v>
      </c>
      <c r="N354" s="226" t="s">
        <v>41</v>
      </c>
      <c r="O354" s="91"/>
      <c r="P354" s="227">
        <f>O354*H354</f>
        <v>0</v>
      </c>
      <c r="Q354" s="227">
        <v>0</v>
      </c>
      <c r="R354" s="227">
        <f>Q354*H354</f>
        <v>0</v>
      </c>
      <c r="S354" s="227">
        <v>0</v>
      </c>
      <c r="T354" s="228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29" t="s">
        <v>268</v>
      </c>
      <c r="AT354" s="229" t="s">
        <v>139</v>
      </c>
      <c r="AU354" s="229" t="s">
        <v>86</v>
      </c>
      <c r="AY354" s="17" t="s">
        <v>136</v>
      </c>
      <c r="BE354" s="230">
        <f>IF(N354="základní",J354,0)</f>
        <v>0</v>
      </c>
      <c r="BF354" s="230">
        <f>IF(N354="snížená",J354,0)</f>
        <v>0</v>
      </c>
      <c r="BG354" s="230">
        <f>IF(N354="zákl. přenesená",J354,0)</f>
        <v>0</v>
      </c>
      <c r="BH354" s="230">
        <f>IF(N354="sníž. přenesená",J354,0)</f>
        <v>0</v>
      </c>
      <c r="BI354" s="230">
        <f>IF(N354="nulová",J354,0)</f>
        <v>0</v>
      </c>
      <c r="BJ354" s="17" t="s">
        <v>84</v>
      </c>
      <c r="BK354" s="230">
        <f>ROUND(I354*H354,2)</f>
        <v>0</v>
      </c>
      <c r="BL354" s="17" t="s">
        <v>268</v>
      </c>
      <c r="BM354" s="229" t="s">
        <v>753</v>
      </c>
    </row>
    <row r="355" s="2" customFormat="1">
      <c r="A355" s="38"/>
      <c r="B355" s="39"/>
      <c r="C355" s="40"/>
      <c r="D355" s="231" t="s">
        <v>146</v>
      </c>
      <c r="E355" s="40"/>
      <c r="F355" s="232" t="s">
        <v>754</v>
      </c>
      <c r="G355" s="40"/>
      <c r="H355" s="40"/>
      <c r="I355" s="233"/>
      <c r="J355" s="40"/>
      <c r="K355" s="40"/>
      <c r="L355" s="44"/>
      <c r="M355" s="234"/>
      <c r="N355" s="235"/>
      <c r="O355" s="91"/>
      <c r="P355" s="91"/>
      <c r="Q355" s="91"/>
      <c r="R355" s="91"/>
      <c r="S355" s="91"/>
      <c r="T355" s="92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T355" s="17" t="s">
        <v>146</v>
      </c>
      <c r="AU355" s="17" t="s">
        <v>86</v>
      </c>
    </row>
    <row r="356" s="2" customFormat="1" ht="24.15" customHeight="1">
      <c r="A356" s="38"/>
      <c r="B356" s="39"/>
      <c r="C356" s="218" t="s">
        <v>755</v>
      </c>
      <c r="D356" s="218" t="s">
        <v>139</v>
      </c>
      <c r="E356" s="219" t="s">
        <v>756</v>
      </c>
      <c r="F356" s="220" t="s">
        <v>757</v>
      </c>
      <c r="G356" s="221" t="s">
        <v>321</v>
      </c>
      <c r="H356" s="222">
        <v>2</v>
      </c>
      <c r="I356" s="223"/>
      <c r="J356" s="224">
        <f>ROUND(I356*H356,2)</f>
        <v>0</v>
      </c>
      <c r="K356" s="220" t="s">
        <v>1</v>
      </c>
      <c r="L356" s="44"/>
      <c r="M356" s="225" t="s">
        <v>1</v>
      </c>
      <c r="N356" s="226" t="s">
        <v>41</v>
      </c>
      <c r="O356" s="91"/>
      <c r="P356" s="227">
        <f>O356*H356</f>
        <v>0</v>
      </c>
      <c r="Q356" s="227">
        <v>0</v>
      </c>
      <c r="R356" s="227">
        <f>Q356*H356</f>
        <v>0</v>
      </c>
      <c r="S356" s="227">
        <v>0</v>
      </c>
      <c r="T356" s="228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29" t="s">
        <v>268</v>
      </c>
      <c r="AT356" s="229" t="s">
        <v>139</v>
      </c>
      <c r="AU356" s="229" t="s">
        <v>86</v>
      </c>
      <c r="AY356" s="17" t="s">
        <v>136</v>
      </c>
      <c r="BE356" s="230">
        <f>IF(N356="základní",J356,0)</f>
        <v>0</v>
      </c>
      <c r="BF356" s="230">
        <f>IF(N356="snížená",J356,0)</f>
        <v>0</v>
      </c>
      <c r="BG356" s="230">
        <f>IF(N356="zákl. přenesená",J356,0)</f>
        <v>0</v>
      </c>
      <c r="BH356" s="230">
        <f>IF(N356="sníž. přenesená",J356,0)</f>
        <v>0</v>
      </c>
      <c r="BI356" s="230">
        <f>IF(N356="nulová",J356,0)</f>
        <v>0</v>
      </c>
      <c r="BJ356" s="17" t="s">
        <v>84</v>
      </c>
      <c r="BK356" s="230">
        <f>ROUND(I356*H356,2)</f>
        <v>0</v>
      </c>
      <c r="BL356" s="17" t="s">
        <v>268</v>
      </c>
      <c r="BM356" s="229" t="s">
        <v>758</v>
      </c>
    </row>
    <row r="357" s="2" customFormat="1">
      <c r="A357" s="38"/>
      <c r="B357" s="39"/>
      <c r="C357" s="40"/>
      <c r="D357" s="231" t="s">
        <v>146</v>
      </c>
      <c r="E357" s="40"/>
      <c r="F357" s="232" t="s">
        <v>759</v>
      </c>
      <c r="G357" s="40"/>
      <c r="H357" s="40"/>
      <c r="I357" s="233"/>
      <c r="J357" s="40"/>
      <c r="K357" s="40"/>
      <c r="L357" s="44"/>
      <c r="M357" s="234"/>
      <c r="N357" s="235"/>
      <c r="O357" s="91"/>
      <c r="P357" s="91"/>
      <c r="Q357" s="91"/>
      <c r="R357" s="91"/>
      <c r="S357" s="91"/>
      <c r="T357" s="92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146</v>
      </c>
      <c r="AU357" s="17" t="s">
        <v>86</v>
      </c>
    </row>
    <row r="358" s="2" customFormat="1" ht="24.15" customHeight="1">
      <c r="A358" s="38"/>
      <c r="B358" s="39"/>
      <c r="C358" s="218" t="s">
        <v>760</v>
      </c>
      <c r="D358" s="218" t="s">
        <v>139</v>
      </c>
      <c r="E358" s="219" t="s">
        <v>761</v>
      </c>
      <c r="F358" s="220" t="s">
        <v>762</v>
      </c>
      <c r="G358" s="221" t="s">
        <v>321</v>
      </c>
      <c r="H358" s="222">
        <v>2</v>
      </c>
      <c r="I358" s="223"/>
      <c r="J358" s="224">
        <f>ROUND(I358*H358,2)</f>
        <v>0</v>
      </c>
      <c r="K358" s="220" t="s">
        <v>1</v>
      </c>
      <c r="L358" s="44"/>
      <c r="M358" s="225" t="s">
        <v>1</v>
      </c>
      <c r="N358" s="226" t="s">
        <v>41</v>
      </c>
      <c r="O358" s="91"/>
      <c r="P358" s="227">
        <f>O358*H358</f>
        <v>0</v>
      </c>
      <c r="Q358" s="227">
        <v>0</v>
      </c>
      <c r="R358" s="227">
        <f>Q358*H358</f>
        <v>0</v>
      </c>
      <c r="S358" s="227">
        <v>0</v>
      </c>
      <c r="T358" s="228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29" t="s">
        <v>268</v>
      </c>
      <c r="AT358" s="229" t="s">
        <v>139</v>
      </c>
      <c r="AU358" s="229" t="s">
        <v>86</v>
      </c>
      <c r="AY358" s="17" t="s">
        <v>136</v>
      </c>
      <c r="BE358" s="230">
        <f>IF(N358="základní",J358,0)</f>
        <v>0</v>
      </c>
      <c r="BF358" s="230">
        <f>IF(N358="snížená",J358,0)</f>
        <v>0</v>
      </c>
      <c r="BG358" s="230">
        <f>IF(N358="zákl. přenesená",J358,0)</f>
        <v>0</v>
      </c>
      <c r="BH358" s="230">
        <f>IF(N358="sníž. přenesená",J358,0)</f>
        <v>0</v>
      </c>
      <c r="BI358" s="230">
        <f>IF(N358="nulová",J358,0)</f>
        <v>0</v>
      </c>
      <c r="BJ358" s="17" t="s">
        <v>84</v>
      </c>
      <c r="BK358" s="230">
        <f>ROUND(I358*H358,2)</f>
        <v>0</v>
      </c>
      <c r="BL358" s="17" t="s">
        <v>268</v>
      </c>
      <c r="BM358" s="229" t="s">
        <v>763</v>
      </c>
    </row>
    <row r="359" s="2" customFormat="1">
      <c r="A359" s="38"/>
      <c r="B359" s="39"/>
      <c r="C359" s="40"/>
      <c r="D359" s="231" t="s">
        <v>146</v>
      </c>
      <c r="E359" s="40"/>
      <c r="F359" s="232" t="s">
        <v>764</v>
      </c>
      <c r="G359" s="40"/>
      <c r="H359" s="40"/>
      <c r="I359" s="233"/>
      <c r="J359" s="40"/>
      <c r="K359" s="40"/>
      <c r="L359" s="44"/>
      <c r="M359" s="234"/>
      <c r="N359" s="235"/>
      <c r="O359" s="91"/>
      <c r="P359" s="91"/>
      <c r="Q359" s="91"/>
      <c r="R359" s="91"/>
      <c r="S359" s="91"/>
      <c r="T359" s="92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146</v>
      </c>
      <c r="AU359" s="17" t="s">
        <v>86</v>
      </c>
    </row>
    <row r="360" s="2" customFormat="1" ht="24.15" customHeight="1">
      <c r="A360" s="38"/>
      <c r="B360" s="39"/>
      <c r="C360" s="218" t="s">
        <v>765</v>
      </c>
      <c r="D360" s="218" t="s">
        <v>139</v>
      </c>
      <c r="E360" s="219" t="s">
        <v>766</v>
      </c>
      <c r="F360" s="220" t="s">
        <v>767</v>
      </c>
      <c r="G360" s="221" t="s">
        <v>321</v>
      </c>
      <c r="H360" s="222">
        <v>1</v>
      </c>
      <c r="I360" s="223"/>
      <c r="J360" s="224">
        <f>ROUND(I360*H360,2)</f>
        <v>0</v>
      </c>
      <c r="K360" s="220" t="s">
        <v>1</v>
      </c>
      <c r="L360" s="44"/>
      <c r="M360" s="225" t="s">
        <v>1</v>
      </c>
      <c r="N360" s="226" t="s">
        <v>41</v>
      </c>
      <c r="O360" s="91"/>
      <c r="P360" s="227">
        <f>O360*H360</f>
        <v>0</v>
      </c>
      <c r="Q360" s="227">
        <v>0</v>
      </c>
      <c r="R360" s="227">
        <f>Q360*H360</f>
        <v>0</v>
      </c>
      <c r="S360" s="227">
        <v>0</v>
      </c>
      <c r="T360" s="228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9" t="s">
        <v>268</v>
      </c>
      <c r="AT360" s="229" t="s">
        <v>139</v>
      </c>
      <c r="AU360" s="229" t="s">
        <v>86</v>
      </c>
      <c r="AY360" s="17" t="s">
        <v>136</v>
      </c>
      <c r="BE360" s="230">
        <f>IF(N360="základní",J360,0)</f>
        <v>0</v>
      </c>
      <c r="BF360" s="230">
        <f>IF(N360="snížená",J360,0)</f>
        <v>0</v>
      </c>
      <c r="BG360" s="230">
        <f>IF(N360="zákl. přenesená",J360,0)</f>
        <v>0</v>
      </c>
      <c r="BH360" s="230">
        <f>IF(N360="sníž. přenesená",J360,0)</f>
        <v>0</v>
      </c>
      <c r="BI360" s="230">
        <f>IF(N360="nulová",J360,0)</f>
        <v>0</v>
      </c>
      <c r="BJ360" s="17" t="s">
        <v>84</v>
      </c>
      <c r="BK360" s="230">
        <f>ROUND(I360*H360,2)</f>
        <v>0</v>
      </c>
      <c r="BL360" s="17" t="s">
        <v>268</v>
      </c>
      <c r="BM360" s="229" t="s">
        <v>768</v>
      </c>
    </row>
    <row r="361" s="2" customFormat="1">
      <c r="A361" s="38"/>
      <c r="B361" s="39"/>
      <c r="C361" s="40"/>
      <c r="D361" s="231" t="s">
        <v>146</v>
      </c>
      <c r="E361" s="40"/>
      <c r="F361" s="232" t="s">
        <v>767</v>
      </c>
      <c r="G361" s="40"/>
      <c r="H361" s="40"/>
      <c r="I361" s="233"/>
      <c r="J361" s="40"/>
      <c r="K361" s="40"/>
      <c r="L361" s="44"/>
      <c r="M361" s="234"/>
      <c r="N361" s="235"/>
      <c r="O361" s="91"/>
      <c r="P361" s="91"/>
      <c r="Q361" s="91"/>
      <c r="R361" s="91"/>
      <c r="S361" s="91"/>
      <c r="T361" s="92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146</v>
      </c>
      <c r="AU361" s="17" t="s">
        <v>86</v>
      </c>
    </row>
    <row r="362" s="2" customFormat="1" ht="24.15" customHeight="1">
      <c r="A362" s="38"/>
      <c r="B362" s="39"/>
      <c r="C362" s="218" t="s">
        <v>769</v>
      </c>
      <c r="D362" s="218" t="s">
        <v>139</v>
      </c>
      <c r="E362" s="219" t="s">
        <v>770</v>
      </c>
      <c r="F362" s="220" t="s">
        <v>771</v>
      </c>
      <c r="G362" s="221" t="s">
        <v>321</v>
      </c>
      <c r="H362" s="222">
        <v>1</v>
      </c>
      <c r="I362" s="223"/>
      <c r="J362" s="224">
        <f>ROUND(I362*H362,2)</f>
        <v>0</v>
      </c>
      <c r="K362" s="220" t="s">
        <v>1</v>
      </c>
      <c r="L362" s="44"/>
      <c r="M362" s="225" t="s">
        <v>1</v>
      </c>
      <c r="N362" s="226" t="s">
        <v>41</v>
      </c>
      <c r="O362" s="91"/>
      <c r="P362" s="227">
        <f>O362*H362</f>
        <v>0</v>
      </c>
      <c r="Q362" s="227">
        <v>0</v>
      </c>
      <c r="R362" s="227">
        <f>Q362*H362</f>
        <v>0</v>
      </c>
      <c r="S362" s="227">
        <v>0</v>
      </c>
      <c r="T362" s="228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29" t="s">
        <v>268</v>
      </c>
      <c r="AT362" s="229" t="s">
        <v>139</v>
      </c>
      <c r="AU362" s="229" t="s">
        <v>86</v>
      </c>
      <c r="AY362" s="17" t="s">
        <v>136</v>
      </c>
      <c r="BE362" s="230">
        <f>IF(N362="základní",J362,0)</f>
        <v>0</v>
      </c>
      <c r="BF362" s="230">
        <f>IF(N362="snížená",J362,0)</f>
        <v>0</v>
      </c>
      <c r="BG362" s="230">
        <f>IF(N362="zákl. přenesená",J362,0)</f>
        <v>0</v>
      </c>
      <c r="BH362" s="230">
        <f>IF(N362="sníž. přenesená",J362,0)</f>
        <v>0</v>
      </c>
      <c r="BI362" s="230">
        <f>IF(N362="nulová",J362,0)</f>
        <v>0</v>
      </c>
      <c r="BJ362" s="17" t="s">
        <v>84</v>
      </c>
      <c r="BK362" s="230">
        <f>ROUND(I362*H362,2)</f>
        <v>0</v>
      </c>
      <c r="BL362" s="17" t="s">
        <v>268</v>
      </c>
      <c r="BM362" s="229" t="s">
        <v>772</v>
      </c>
    </row>
    <row r="363" s="2" customFormat="1">
      <c r="A363" s="38"/>
      <c r="B363" s="39"/>
      <c r="C363" s="40"/>
      <c r="D363" s="231" t="s">
        <v>146</v>
      </c>
      <c r="E363" s="40"/>
      <c r="F363" s="232" t="s">
        <v>773</v>
      </c>
      <c r="G363" s="40"/>
      <c r="H363" s="40"/>
      <c r="I363" s="233"/>
      <c r="J363" s="40"/>
      <c r="K363" s="40"/>
      <c r="L363" s="44"/>
      <c r="M363" s="234"/>
      <c r="N363" s="235"/>
      <c r="O363" s="91"/>
      <c r="P363" s="91"/>
      <c r="Q363" s="91"/>
      <c r="R363" s="91"/>
      <c r="S363" s="91"/>
      <c r="T363" s="92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146</v>
      </c>
      <c r="AU363" s="17" t="s">
        <v>86</v>
      </c>
    </row>
    <row r="364" s="12" customFormat="1" ht="22.8" customHeight="1">
      <c r="A364" s="12"/>
      <c r="B364" s="202"/>
      <c r="C364" s="203"/>
      <c r="D364" s="204" t="s">
        <v>75</v>
      </c>
      <c r="E364" s="216" t="s">
        <v>774</v>
      </c>
      <c r="F364" s="216" t="s">
        <v>775</v>
      </c>
      <c r="G364" s="203"/>
      <c r="H364" s="203"/>
      <c r="I364" s="206"/>
      <c r="J364" s="217">
        <f>BK364</f>
        <v>0</v>
      </c>
      <c r="K364" s="203"/>
      <c r="L364" s="208"/>
      <c r="M364" s="209"/>
      <c r="N364" s="210"/>
      <c r="O364" s="210"/>
      <c r="P364" s="211">
        <f>SUM(P365:P371)</f>
        <v>0</v>
      </c>
      <c r="Q364" s="210"/>
      <c r="R364" s="211">
        <f>SUM(R365:R371)</f>
        <v>0.022239999999999999</v>
      </c>
      <c r="S364" s="210"/>
      <c r="T364" s="212">
        <f>SUM(T365:T371)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213" t="s">
        <v>86</v>
      </c>
      <c r="AT364" s="214" t="s">
        <v>75</v>
      </c>
      <c r="AU364" s="214" t="s">
        <v>84</v>
      </c>
      <c r="AY364" s="213" t="s">
        <v>136</v>
      </c>
      <c r="BK364" s="215">
        <f>SUM(BK365:BK371)</f>
        <v>0</v>
      </c>
    </row>
    <row r="365" s="2" customFormat="1" ht="16.5" customHeight="1">
      <c r="A365" s="38"/>
      <c r="B365" s="39"/>
      <c r="C365" s="218" t="s">
        <v>776</v>
      </c>
      <c r="D365" s="218" t="s">
        <v>139</v>
      </c>
      <c r="E365" s="219" t="s">
        <v>777</v>
      </c>
      <c r="F365" s="220" t="s">
        <v>778</v>
      </c>
      <c r="G365" s="221" t="s">
        <v>321</v>
      </c>
      <c r="H365" s="222">
        <v>8</v>
      </c>
      <c r="I365" s="223"/>
      <c r="J365" s="224">
        <f>ROUND(I365*H365,2)</f>
        <v>0</v>
      </c>
      <c r="K365" s="220" t="s">
        <v>143</v>
      </c>
      <c r="L365" s="44"/>
      <c r="M365" s="225" t="s">
        <v>1</v>
      </c>
      <c r="N365" s="226" t="s">
        <v>41</v>
      </c>
      <c r="O365" s="91"/>
      <c r="P365" s="227">
        <f>O365*H365</f>
        <v>0</v>
      </c>
      <c r="Q365" s="227">
        <v>0.00027999999999999998</v>
      </c>
      <c r="R365" s="227">
        <f>Q365*H365</f>
        <v>0.0022399999999999998</v>
      </c>
      <c r="S365" s="227">
        <v>0</v>
      </c>
      <c r="T365" s="228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29" t="s">
        <v>268</v>
      </c>
      <c r="AT365" s="229" t="s">
        <v>139</v>
      </c>
      <c r="AU365" s="229" t="s">
        <v>86</v>
      </c>
      <c r="AY365" s="17" t="s">
        <v>136</v>
      </c>
      <c r="BE365" s="230">
        <f>IF(N365="základní",J365,0)</f>
        <v>0</v>
      </c>
      <c r="BF365" s="230">
        <f>IF(N365="snížená",J365,0)</f>
        <v>0</v>
      </c>
      <c r="BG365" s="230">
        <f>IF(N365="zákl. přenesená",J365,0)</f>
        <v>0</v>
      </c>
      <c r="BH365" s="230">
        <f>IF(N365="sníž. přenesená",J365,0)</f>
        <v>0</v>
      </c>
      <c r="BI365" s="230">
        <f>IF(N365="nulová",J365,0)</f>
        <v>0</v>
      </c>
      <c r="BJ365" s="17" t="s">
        <v>84</v>
      </c>
      <c r="BK365" s="230">
        <f>ROUND(I365*H365,2)</f>
        <v>0</v>
      </c>
      <c r="BL365" s="17" t="s">
        <v>268</v>
      </c>
      <c r="BM365" s="229" t="s">
        <v>779</v>
      </c>
    </row>
    <row r="366" s="2" customFormat="1">
      <c r="A366" s="38"/>
      <c r="B366" s="39"/>
      <c r="C366" s="40"/>
      <c r="D366" s="231" t="s">
        <v>146</v>
      </c>
      <c r="E366" s="40"/>
      <c r="F366" s="232" t="s">
        <v>780</v>
      </c>
      <c r="G366" s="40"/>
      <c r="H366" s="40"/>
      <c r="I366" s="233"/>
      <c r="J366" s="40"/>
      <c r="K366" s="40"/>
      <c r="L366" s="44"/>
      <c r="M366" s="234"/>
      <c r="N366" s="235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146</v>
      </c>
      <c r="AU366" s="17" t="s">
        <v>86</v>
      </c>
    </row>
    <row r="367" s="2" customFormat="1">
      <c r="A367" s="38"/>
      <c r="B367" s="39"/>
      <c r="C367" s="40"/>
      <c r="D367" s="236" t="s">
        <v>148</v>
      </c>
      <c r="E367" s="40"/>
      <c r="F367" s="237" t="s">
        <v>781</v>
      </c>
      <c r="G367" s="40"/>
      <c r="H367" s="40"/>
      <c r="I367" s="233"/>
      <c r="J367" s="40"/>
      <c r="K367" s="40"/>
      <c r="L367" s="44"/>
      <c r="M367" s="234"/>
      <c r="N367" s="235"/>
      <c r="O367" s="91"/>
      <c r="P367" s="91"/>
      <c r="Q367" s="91"/>
      <c r="R367" s="91"/>
      <c r="S367" s="91"/>
      <c r="T367" s="92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7" t="s">
        <v>148</v>
      </c>
      <c r="AU367" s="17" t="s">
        <v>86</v>
      </c>
    </row>
    <row r="368" s="14" customFormat="1">
      <c r="A368" s="14"/>
      <c r="B368" s="249"/>
      <c r="C368" s="250"/>
      <c r="D368" s="231" t="s">
        <v>150</v>
      </c>
      <c r="E368" s="251" t="s">
        <v>1</v>
      </c>
      <c r="F368" s="252" t="s">
        <v>782</v>
      </c>
      <c r="G368" s="250"/>
      <c r="H368" s="251" t="s">
        <v>1</v>
      </c>
      <c r="I368" s="253"/>
      <c r="J368" s="250"/>
      <c r="K368" s="250"/>
      <c r="L368" s="254"/>
      <c r="M368" s="255"/>
      <c r="N368" s="256"/>
      <c r="O368" s="256"/>
      <c r="P368" s="256"/>
      <c r="Q368" s="256"/>
      <c r="R368" s="256"/>
      <c r="S368" s="256"/>
      <c r="T368" s="257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8" t="s">
        <v>150</v>
      </c>
      <c r="AU368" s="258" t="s">
        <v>86</v>
      </c>
      <c r="AV368" s="14" t="s">
        <v>84</v>
      </c>
      <c r="AW368" s="14" t="s">
        <v>32</v>
      </c>
      <c r="AX368" s="14" t="s">
        <v>76</v>
      </c>
      <c r="AY368" s="258" t="s">
        <v>136</v>
      </c>
    </row>
    <row r="369" s="13" customFormat="1">
      <c r="A369" s="13"/>
      <c r="B369" s="238"/>
      <c r="C369" s="239"/>
      <c r="D369" s="231" t="s">
        <v>150</v>
      </c>
      <c r="E369" s="240" t="s">
        <v>1</v>
      </c>
      <c r="F369" s="241" t="s">
        <v>224</v>
      </c>
      <c r="G369" s="239"/>
      <c r="H369" s="242">
        <v>8</v>
      </c>
      <c r="I369" s="243"/>
      <c r="J369" s="239"/>
      <c r="K369" s="239"/>
      <c r="L369" s="244"/>
      <c r="M369" s="245"/>
      <c r="N369" s="246"/>
      <c r="O369" s="246"/>
      <c r="P369" s="246"/>
      <c r="Q369" s="246"/>
      <c r="R369" s="246"/>
      <c r="S369" s="246"/>
      <c r="T369" s="247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8" t="s">
        <v>150</v>
      </c>
      <c r="AU369" s="248" t="s">
        <v>86</v>
      </c>
      <c r="AV369" s="13" t="s">
        <v>86</v>
      </c>
      <c r="AW369" s="13" t="s">
        <v>32</v>
      </c>
      <c r="AX369" s="13" t="s">
        <v>84</v>
      </c>
      <c r="AY369" s="248" t="s">
        <v>136</v>
      </c>
    </row>
    <row r="370" s="2" customFormat="1" ht="16.5" customHeight="1">
      <c r="A370" s="38"/>
      <c r="B370" s="39"/>
      <c r="C370" s="274" t="s">
        <v>783</v>
      </c>
      <c r="D370" s="274" t="s">
        <v>456</v>
      </c>
      <c r="E370" s="275" t="s">
        <v>784</v>
      </c>
      <c r="F370" s="276" t="s">
        <v>785</v>
      </c>
      <c r="G370" s="277" t="s">
        <v>321</v>
      </c>
      <c r="H370" s="278">
        <v>8</v>
      </c>
      <c r="I370" s="279"/>
      <c r="J370" s="280">
        <f>ROUND(I370*H370,2)</f>
        <v>0</v>
      </c>
      <c r="K370" s="276" t="s">
        <v>1</v>
      </c>
      <c r="L370" s="281"/>
      <c r="M370" s="282" t="s">
        <v>1</v>
      </c>
      <c r="N370" s="283" t="s">
        <v>41</v>
      </c>
      <c r="O370" s="91"/>
      <c r="P370" s="227">
        <f>O370*H370</f>
        <v>0</v>
      </c>
      <c r="Q370" s="227">
        <v>0.0025000000000000001</v>
      </c>
      <c r="R370" s="227">
        <f>Q370*H370</f>
        <v>0.02</v>
      </c>
      <c r="S370" s="227">
        <v>0</v>
      </c>
      <c r="T370" s="228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29" t="s">
        <v>419</v>
      </c>
      <c r="AT370" s="229" t="s">
        <v>456</v>
      </c>
      <c r="AU370" s="229" t="s">
        <v>86</v>
      </c>
      <c r="AY370" s="17" t="s">
        <v>136</v>
      </c>
      <c r="BE370" s="230">
        <f>IF(N370="základní",J370,0)</f>
        <v>0</v>
      </c>
      <c r="BF370" s="230">
        <f>IF(N370="snížená",J370,0)</f>
        <v>0</v>
      </c>
      <c r="BG370" s="230">
        <f>IF(N370="zákl. přenesená",J370,0)</f>
        <v>0</v>
      </c>
      <c r="BH370" s="230">
        <f>IF(N370="sníž. přenesená",J370,0)</f>
        <v>0</v>
      </c>
      <c r="BI370" s="230">
        <f>IF(N370="nulová",J370,0)</f>
        <v>0</v>
      </c>
      <c r="BJ370" s="17" t="s">
        <v>84</v>
      </c>
      <c r="BK370" s="230">
        <f>ROUND(I370*H370,2)</f>
        <v>0</v>
      </c>
      <c r="BL370" s="17" t="s">
        <v>268</v>
      </c>
      <c r="BM370" s="229" t="s">
        <v>786</v>
      </c>
    </row>
    <row r="371" s="2" customFormat="1">
      <c r="A371" s="38"/>
      <c r="B371" s="39"/>
      <c r="C371" s="40"/>
      <c r="D371" s="231" t="s">
        <v>146</v>
      </c>
      <c r="E371" s="40"/>
      <c r="F371" s="232" t="s">
        <v>785</v>
      </c>
      <c r="G371" s="40"/>
      <c r="H371" s="40"/>
      <c r="I371" s="233"/>
      <c r="J371" s="40"/>
      <c r="K371" s="40"/>
      <c r="L371" s="44"/>
      <c r="M371" s="234"/>
      <c r="N371" s="235"/>
      <c r="O371" s="91"/>
      <c r="P371" s="91"/>
      <c r="Q371" s="91"/>
      <c r="R371" s="91"/>
      <c r="S371" s="91"/>
      <c r="T371" s="92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7" t="s">
        <v>146</v>
      </c>
      <c r="AU371" s="17" t="s">
        <v>86</v>
      </c>
    </row>
    <row r="372" s="12" customFormat="1" ht="22.8" customHeight="1">
      <c r="A372" s="12"/>
      <c r="B372" s="202"/>
      <c r="C372" s="203"/>
      <c r="D372" s="204" t="s">
        <v>75</v>
      </c>
      <c r="E372" s="216" t="s">
        <v>351</v>
      </c>
      <c r="F372" s="216" t="s">
        <v>352</v>
      </c>
      <c r="G372" s="203"/>
      <c r="H372" s="203"/>
      <c r="I372" s="206"/>
      <c r="J372" s="217">
        <f>BK372</f>
        <v>0</v>
      </c>
      <c r="K372" s="203"/>
      <c r="L372" s="208"/>
      <c r="M372" s="209"/>
      <c r="N372" s="210"/>
      <c r="O372" s="210"/>
      <c r="P372" s="211">
        <f>SUM(P373:P406)</f>
        <v>0</v>
      </c>
      <c r="Q372" s="210"/>
      <c r="R372" s="211">
        <f>SUM(R373:R406)</f>
        <v>0.69583625000000004</v>
      </c>
      <c r="S372" s="210"/>
      <c r="T372" s="212">
        <f>SUM(T373:T406)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13" t="s">
        <v>86</v>
      </c>
      <c r="AT372" s="214" t="s">
        <v>75</v>
      </c>
      <c r="AU372" s="214" t="s">
        <v>84</v>
      </c>
      <c r="AY372" s="213" t="s">
        <v>136</v>
      </c>
      <c r="BK372" s="215">
        <f>SUM(BK373:BK406)</f>
        <v>0</v>
      </c>
    </row>
    <row r="373" s="2" customFormat="1" ht="16.5" customHeight="1">
      <c r="A373" s="38"/>
      <c r="B373" s="39"/>
      <c r="C373" s="218" t="s">
        <v>787</v>
      </c>
      <c r="D373" s="218" t="s">
        <v>139</v>
      </c>
      <c r="E373" s="219" t="s">
        <v>788</v>
      </c>
      <c r="F373" s="220" t="s">
        <v>789</v>
      </c>
      <c r="G373" s="221" t="s">
        <v>142</v>
      </c>
      <c r="H373" s="222">
        <v>17.25</v>
      </c>
      <c r="I373" s="223"/>
      <c r="J373" s="224">
        <f>ROUND(I373*H373,2)</f>
        <v>0</v>
      </c>
      <c r="K373" s="220" t="s">
        <v>143</v>
      </c>
      <c r="L373" s="44"/>
      <c r="M373" s="225" t="s">
        <v>1</v>
      </c>
      <c r="N373" s="226" t="s">
        <v>41</v>
      </c>
      <c r="O373" s="91"/>
      <c r="P373" s="227">
        <f>O373*H373</f>
        <v>0</v>
      </c>
      <c r="Q373" s="227">
        <v>0</v>
      </c>
      <c r="R373" s="227">
        <f>Q373*H373</f>
        <v>0</v>
      </c>
      <c r="S373" s="227">
        <v>0</v>
      </c>
      <c r="T373" s="228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29" t="s">
        <v>268</v>
      </c>
      <c r="AT373" s="229" t="s">
        <v>139</v>
      </c>
      <c r="AU373" s="229" t="s">
        <v>86</v>
      </c>
      <c r="AY373" s="17" t="s">
        <v>136</v>
      </c>
      <c r="BE373" s="230">
        <f>IF(N373="základní",J373,0)</f>
        <v>0</v>
      </c>
      <c r="BF373" s="230">
        <f>IF(N373="snížená",J373,0)</f>
        <v>0</v>
      </c>
      <c r="BG373" s="230">
        <f>IF(N373="zákl. přenesená",J373,0)</f>
        <v>0</v>
      </c>
      <c r="BH373" s="230">
        <f>IF(N373="sníž. přenesená",J373,0)</f>
        <v>0</v>
      </c>
      <c r="BI373" s="230">
        <f>IF(N373="nulová",J373,0)</f>
        <v>0</v>
      </c>
      <c r="BJ373" s="17" t="s">
        <v>84</v>
      </c>
      <c r="BK373" s="230">
        <f>ROUND(I373*H373,2)</f>
        <v>0</v>
      </c>
      <c r="BL373" s="17" t="s">
        <v>268</v>
      </c>
      <c r="BM373" s="229" t="s">
        <v>790</v>
      </c>
    </row>
    <row r="374" s="2" customFormat="1">
      <c r="A374" s="38"/>
      <c r="B374" s="39"/>
      <c r="C374" s="40"/>
      <c r="D374" s="231" t="s">
        <v>146</v>
      </c>
      <c r="E374" s="40"/>
      <c r="F374" s="232" t="s">
        <v>791</v>
      </c>
      <c r="G374" s="40"/>
      <c r="H374" s="40"/>
      <c r="I374" s="233"/>
      <c r="J374" s="40"/>
      <c r="K374" s="40"/>
      <c r="L374" s="44"/>
      <c r="M374" s="234"/>
      <c r="N374" s="235"/>
      <c r="O374" s="91"/>
      <c r="P374" s="91"/>
      <c r="Q374" s="91"/>
      <c r="R374" s="91"/>
      <c r="S374" s="91"/>
      <c r="T374" s="92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146</v>
      </c>
      <c r="AU374" s="17" t="s">
        <v>86</v>
      </c>
    </row>
    <row r="375" s="2" customFormat="1">
      <c r="A375" s="38"/>
      <c r="B375" s="39"/>
      <c r="C375" s="40"/>
      <c r="D375" s="236" t="s">
        <v>148</v>
      </c>
      <c r="E375" s="40"/>
      <c r="F375" s="237" t="s">
        <v>792</v>
      </c>
      <c r="G375" s="40"/>
      <c r="H375" s="40"/>
      <c r="I375" s="233"/>
      <c r="J375" s="40"/>
      <c r="K375" s="40"/>
      <c r="L375" s="44"/>
      <c r="M375" s="234"/>
      <c r="N375" s="235"/>
      <c r="O375" s="91"/>
      <c r="P375" s="91"/>
      <c r="Q375" s="91"/>
      <c r="R375" s="91"/>
      <c r="S375" s="91"/>
      <c r="T375" s="92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7" t="s">
        <v>148</v>
      </c>
      <c r="AU375" s="17" t="s">
        <v>86</v>
      </c>
    </row>
    <row r="376" s="13" customFormat="1">
      <c r="A376" s="13"/>
      <c r="B376" s="238"/>
      <c r="C376" s="239"/>
      <c r="D376" s="231" t="s">
        <v>150</v>
      </c>
      <c r="E376" s="240" t="s">
        <v>1</v>
      </c>
      <c r="F376" s="241" t="s">
        <v>793</v>
      </c>
      <c r="G376" s="239"/>
      <c r="H376" s="242">
        <v>17.25</v>
      </c>
      <c r="I376" s="243"/>
      <c r="J376" s="239"/>
      <c r="K376" s="239"/>
      <c r="L376" s="244"/>
      <c r="M376" s="245"/>
      <c r="N376" s="246"/>
      <c r="O376" s="246"/>
      <c r="P376" s="246"/>
      <c r="Q376" s="246"/>
      <c r="R376" s="246"/>
      <c r="S376" s="246"/>
      <c r="T376" s="247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8" t="s">
        <v>150</v>
      </c>
      <c r="AU376" s="248" t="s">
        <v>86</v>
      </c>
      <c r="AV376" s="13" t="s">
        <v>86</v>
      </c>
      <c r="AW376" s="13" t="s">
        <v>32</v>
      </c>
      <c r="AX376" s="13" t="s">
        <v>76</v>
      </c>
      <c r="AY376" s="248" t="s">
        <v>136</v>
      </c>
    </row>
    <row r="377" s="15" customFormat="1">
      <c r="A377" s="15"/>
      <c r="B377" s="259"/>
      <c r="C377" s="260"/>
      <c r="D377" s="231" t="s">
        <v>150</v>
      </c>
      <c r="E377" s="261" t="s">
        <v>1</v>
      </c>
      <c r="F377" s="262" t="s">
        <v>167</v>
      </c>
      <c r="G377" s="260"/>
      <c r="H377" s="263">
        <v>17.25</v>
      </c>
      <c r="I377" s="264"/>
      <c r="J377" s="260"/>
      <c r="K377" s="260"/>
      <c r="L377" s="265"/>
      <c r="M377" s="266"/>
      <c r="N377" s="267"/>
      <c r="O377" s="267"/>
      <c r="P377" s="267"/>
      <c r="Q377" s="267"/>
      <c r="R377" s="267"/>
      <c r="S377" s="267"/>
      <c r="T377" s="268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69" t="s">
        <v>150</v>
      </c>
      <c r="AU377" s="269" t="s">
        <v>86</v>
      </c>
      <c r="AV377" s="15" t="s">
        <v>144</v>
      </c>
      <c r="AW377" s="15" t="s">
        <v>32</v>
      </c>
      <c r="AX377" s="15" t="s">
        <v>84</v>
      </c>
      <c r="AY377" s="269" t="s">
        <v>136</v>
      </c>
    </row>
    <row r="378" s="2" customFormat="1" ht="16.5" customHeight="1">
      <c r="A378" s="38"/>
      <c r="B378" s="39"/>
      <c r="C378" s="218" t="s">
        <v>794</v>
      </c>
      <c r="D378" s="218" t="s">
        <v>139</v>
      </c>
      <c r="E378" s="219" t="s">
        <v>795</v>
      </c>
      <c r="F378" s="220" t="s">
        <v>796</v>
      </c>
      <c r="G378" s="221" t="s">
        <v>142</v>
      </c>
      <c r="H378" s="222">
        <v>17.25</v>
      </c>
      <c r="I378" s="223"/>
      <c r="J378" s="224">
        <f>ROUND(I378*H378,2)</f>
        <v>0</v>
      </c>
      <c r="K378" s="220" t="s">
        <v>143</v>
      </c>
      <c r="L378" s="44"/>
      <c r="M378" s="225" t="s">
        <v>1</v>
      </c>
      <c r="N378" s="226" t="s">
        <v>41</v>
      </c>
      <c r="O378" s="91"/>
      <c r="P378" s="227">
        <f>O378*H378</f>
        <v>0</v>
      </c>
      <c r="Q378" s="227">
        <v>0.00029999999999999997</v>
      </c>
      <c r="R378" s="227">
        <f>Q378*H378</f>
        <v>0.0051749999999999999</v>
      </c>
      <c r="S378" s="227">
        <v>0</v>
      </c>
      <c r="T378" s="228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29" t="s">
        <v>268</v>
      </c>
      <c r="AT378" s="229" t="s">
        <v>139</v>
      </c>
      <c r="AU378" s="229" t="s">
        <v>86</v>
      </c>
      <c r="AY378" s="17" t="s">
        <v>136</v>
      </c>
      <c r="BE378" s="230">
        <f>IF(N378="základní",J378,0)</f>
        <v>0</v>
      </c>
      <c r="BF378" s="230">
        <f>IF(N378="snížená",J378,0)</f>
        <v>0</v>
      </c>
      <c r="BG378" s="230">
        <f>IF(N378="zákl. přenesená",J378,0)</f>
        <v>0</v>
      </c>
      <c r="BH378" s="230">
        <f>IF(N378="sníž. přenesená",J378,0)</f>
        <v>0</v>
      </c>
      <c r="BI378" s="230">
        <f>IF(N378="nulová",J378,0)</f>
        <v>0</v>
      </c>
      <c r="BJ378" s="17" t="s">
        <v>84</v>
      </c>
      <c r="BK378" s="230">
        <f>ROUND(I378*H378,2)</f>
        <v>0</v>
      </c>
      <c r="BL378" s="17" t="s">
        <v>268</v>
      </c>
      <c r="BM378" s="229" t="s">
        <v>797</v>
      </c>
    </row>
    <row r="379" s="2" customFormat="1">
      <c r="A379" s="38"/>
      <c r="B379" s="39"/>
      <c r="C379" s="40"/>
      <c r="D379" s="231" t="s">
        <v>146</v>
      </c>
      <c r="E379" s="40"/>
      <c r="F379" s="232" t="s">
        <v>798</v>
      </c>
      <c r="G379" s="40"/>
      <c r="H379" s="40"/>
      <c r="I379" s="233"/>
      <c r="J379" s="40"/>
      <c r="K379" s="40"/>
      <c r="L379" s="44"/>
      <c r="M379" s="234"/>
      <c r="N379" s="235"/>
      <c r="O379" s="91"/>
      <c r="P379" s="91"/>
      <c r="Q379" s="91"/>
      <c r="R379" s="91"/>
      <c r="S379" s="91"/>
      <c r="T379" s="92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7" t="s">
        <v>146</v>
      </c>
      <c r="AU379" s="17" t="s">
        <v>86</v>
      </c>
    </row>
    <row r="380" s="2" customFormat="1">
      <c r="A380" s="38"/>
      <c r="B380" s="39"/>
      <c r="C380" s="40"/>
      <c r="D380" s="236" t="s">
        <v>148</v>
      </c>
      <c r="E380" s="40"/>
      <c r="F380" s="237" t="s">
        <v>799</v>
      </c>
      <c r="G380" s="40"/>
      <c r="H380" s="40"/>
      <c r="I380" s="233"/>
      <c r="J380" s="40"/>
      <c r="K380" s="40"/>
      <c r="L380" s="44"/>
      <c r="M380" s="234"/>
      <c r="N380" s="235"/>
      <c r="O380" s="91"/>
      <c r="P380" s="91"/>
      <c r="Q380" s="91"/>
      <c r="R380" s="91"/>
      <c r="S380" s="91"/>
      <c r="T380" s="92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7" t="s">
        <v>148</v>
      </c>
      <c r="AU380" s="17" t="s">
        <v>86</v>
      </c>
    </row>
    <row r="381" s="2" customFormat="1" ht="24.15" customHeight="1">
      <c r="A381" s="38"/>
      <c r="B381" s="39"/>
      <c r="C381" s="218" t="s">
        <v>800</v>
      </c>
      <c r="D381" s="218" t="s">
        <v>139</v>
      </c>
      <c r="E381" s="219" t="s">
        <v>801</v>
      </c>
      <c r="F381" s="220" t="s">
        <v>802</v>
      </c>
      <c r="G381" s="221" t="s">
        <v>142</v>
      </c>
      <c r="H381" s="222">
        <v>8.625</v>
      </c>
      <c r="I381" s="223"/>
      <c r="J381" s="224">
        <f>ROUND(I381*H381,2)</f>
        <v>0</v>
      </c>
      <c r="K381" s="220" t="s">
        <v>143</v>
      </c>
      <c r="L381" s="44"/>
      <c r="M381" s="225" t="s">
        <v>1</v>
      </c>
      <c r="N381" s="226" t="s">
        <v>41</v>
      </c>
      <c r="O381" s="91"/>
      <c r="P381" s="227">
        <f>O381*H381</f>
        <v>0</v>
      </c>
      <c r="Q381" s="227">
        <v>0.0075799999999999999</v>
      </c>
      <c r="R381" s="227">
        <f>Q381*H381</f>
        <v>0.065377500000000005</v>
      </c>
      <c r="S381" s="227">
        <v>0</v>
      </c>
      <c r="T381" s="228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29" t="s">
        <v>268</v>
      </c>
      <c r="AT381" s="229" t="s">
        <v>139</v>
      </c>
      <c r="AU381" s="229" t="s">
        <v>86</v>
      </c>
      <c r="AY381" s="17" t="s">
        <v>136</v>
      </c>
      <c r="BE381" s="230">
        <f>IF(N381="základní",J381,0)</f>
        <v>0</v>
      </c>
      <c r="BF381" s="230">
        <f>IF(N381="snížená",J381,0)</f>
        <v>0</v>
      </c>
      <c r="BG381" s="230">
        <f>IF(N381="zákl. přenesená",J381,0)</f>
        <v>0</v>
      </c>
      <c r="BH381" s="230">
        <f>IF(N381="sníž. přenesená",J381,0)</f>
        <v>0</v>
      </c>
      <c r="BI381" s="230">
        <f>IF(N381="nulová",J381,0)</f>
        <v>0</v>
      </c>
      <c r="BJ381" s="17" t="s">
        <v>84</v>
      </c>
      <c r="BK381" s="230">
        <f>ROUND(I381*H381,2)</f>
        <v>0</v>
      </c>
      <c r="BL381" s="17" t="s">
        <v>268</v>
      </c>
      <c r="BM381" s="229" t="s">
        <v>803</v>
      </c>
    </row>
    <row r="382" s="2" customFormat="1">
      <c r="A382" s="38"/>
      <c r="B382" s="39"/>
      <c r="C382" s="40"/>
      <c r="D382" s="231" t="s">
        <v>146</v>
      </c>
      <c r="E382" s="40"/>
      <c r="F382" s="232" t="s">
        <v>804</v>
      </c>
      <c r="G382" s="40"/>
      <c r="H382" s="40"/>
      <c r="I382" s="233"/>
      <c r="J382" s="40"/>
      <c r="K382" s="40"/>
      <c r="L382" s="44"/>
      <c r="M382" s="234"/>
      <c r="N382" s="235"/>
      <c r="O382" s="91"/>
      <c r="P382" s="91"/>
      <c r="Q382" s="91"/>
      <c r="R382" s="91"/>
      <c r="S382" s="91"/>
      <c r="T382" s="92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7" t="s">
        <v>146</v>
      </c>
      <c r="AU382" s="17" t="s">
        <v>86</v>
      </c>
    </row>
    <row r="383" s="2" customFormat="1">
      <c r="A383" s="38"/>
      <c r="B383" s="39"/>
      <c r="C383" s="40"/>
      <c r="D383" s="236" t="s">
        <v>148</v>
      </c>
      <c r="E383" s="40"/>
      <c r="F383" s="237" t="s">
        <v>805</v>
      </c>
      <c r="G383" s="40"/>
      <c r="H383" s="40"/>
      <c r="I383" s="233"/>
      <c r="J383" s="40"/>
      <c r="K383" s="40"/>
      <c r="L383" s="44"/>
      <c r="M383" s="234"/>
      <c r="N383" s="235"/>
      <c r="O383" s="91"/>
      <c r="P383" s="91"/>
      <c r="Q383" s="91"/>
      <c r="R383" s="91"/>
      <c r="S383" s="91"/>
      <c r="T383" s="92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T383" s="17" t="s">
        <v>148</v>
      </c>
      <c r="AU383" s="17" t="s">
        <v>86</v>
      </c>
    </row>
    <row r="384" s="14" customFormat="1">
      <c r="A384" s="14"/>
      <c r="B384" s="249"/>
      <c r="C384" s="250"/>
      <c r="D384" s="231" t="s">
        <v>150</v>
      </c>
      <c r="E384" s="251" t="s">
        <v>1</v>
      </c>
      <c r="F384" s="252" t="s">
        <v>806</v>
      </c>
      <c r="G384" s="250"/>
      <c r="H384" s="251" t="s">
        <v>1</v>
      </c>
      <c r="I384" s="253"/>
      <c r="J384" s="250"/>
      <c r="K384" s="250"/>
      <c r="L384" s="254"/>
      <c r="M384" s="255"/>
      <c r="N384" s="256"/>
      <c r="O384" s="256"/>
      <c r="P384" s="256"/>
      <c r="Q384" s="256"/>
      <c r="R384" s="256"/>
      <c r="S384" s="256"/>
      <c r="T384" s="257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8" t="s">
        <v>150</v>
      </c>
      <c r="AU384" s="258" t="s">
        <v>86</v>
      </c>
      <c r="AV384" s="14" t="s">
        <v>84</v>
      </c>
      <c r="AW384" s="14" t="s">
        <v>32</v>
      </c>
      <c r="AX384" s="14" t="s">
        <v>76</v>
      </c>
      <c r="AY384" s="258" t="s">
        <v>136</v>
      </c>
    </row>
    <row r="385" s="13" customFormat="1">
      <c r="A385" s="13"/>
      <c r="B385" s="238"/>
      <c r="C385" s="239"/>
      <c r="D385" s="231" t="s">
        <v>150</v>
      </c>
      <c r="E385" s="240" t="s">
        <v>1</v>
      </c>
      <c r="F385" s="241" t="s">
        <v>793</v>
      </c>
      <c r="G385" s="239"/>
      <c r="H385" s="242">
        <v>17.25</v>
      </c>
      <c r="I385" s="243"/>
      <c r="J385" s="239"/>
      <c r="K385" s="239"/>
      <c r="L385" s="244"/>
      <c r="M385" s="245"/>
      <c r="N385" s="246"/>
      <c r="O385" s="246"/>
      <c r="P385" s="246"/>
      <c r="Q385" s="246"/>
      <c r="R385" s="246"/>
      <c r="S385" s="246"/>
      <c r="T385" s="247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8" t="s">
        <v>150</v>
      </c>
      <c r="AU385" s="248" t="s">
        <v>86</v>
      </c>
      <c r="AV385" s="13" t="s">
        <v>86</v>
      </c>
      <c r="AW385" s="13" t="s">
        <v>32</v>
      </c>
      <c r="AX385" s="13" t="s">
        <v>76</v>
      </c>
      <c r="AY385" s="248" t="s">
        <v>136</v>
      </c>
    </row>
    <row r="386" s="15" customFormat="1">
      <c r="A386" s="15"/>
      <c r="B386" s="259"/>
      <c r="C386" s="260"/>
      <c r="D386" s="231" t="s">
        <v>150</v>
      </c>
      <c r="E386" s="261" t="s">
        <v>1</v>
      </c>
      <c r="F386" s="262" t="s">
        <v>167</v>
      </c>
      <c r="G386" s="260"/>
      <c r="H386" s="263">
        <v>17.25</v>
      </c>
      <c r="I386" s="264"/>
      <c r="J386" s="260"/>
      <c r="K386" s="260"/>
      <c r="L386" s="265"/>
      <c r="M386" s="266"/>
      <c r="N386" s="267"/>
      <c r="O386" s="267"/>
      <c r="P386" s="267"/>
      <c r="Q386" s="267"/>
      <c r="R386" s="267"/>
      <c r="S386" s="267"/>
      <c r="T386" s="268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69" t="s">
        <v>150</v>
      </c>
      <c r="AU386" s="269" t="s">
        <v>86</v>
      </c>
      <c r="AV386" s="15" t="s">
        <v>144</v>
      </c>
      <c r="AW386" s="15" t="s">
        <v>32</v>
      </c>
      <c r="AX386" s="15" t="s">
        <v>76</v>
      </c>
      <c r="AY386" s="269" t="s">
        <v>136</v>
      </c>
    </row>
    <row r="387" s="13" customFormat="1">
      <c r="A387" s="13"/>
      <c r="B387" s="238"/>
      <c r="C387" s="239"/>
      <c r="D387" s="231" t="s">
        <v>150</v>
      </c>
      <c r="E387" s="240" t="s">
        <v>1</v>
      </c>
      <c r="F387" s="241" t="s">
        <v>807</v>
      </c>
      <c r="G387" s="239"/>
      <c r="H387" s="242">
        <v>8.625</v>
      </c>
      <c r="I387" s="243"/>
      <c r="J387" s="239"/>
      <c r="K387" s="239"/>
      <c r="L387" s="244"/>
      <c r="M387" s="245"/>
      <c r="N387" s="246"/>
      <c r="O387" s="246"/>
      <c r="P387" s="246"/>
      <c r="Q387" s="246"/>
      <c r="R387" s="246"/>
      <c r="S387" s="246"/>
      <c r="T387" s="247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8" t="s">
        <v>150</v>
      </c>
      <c r="AU387" s="248" t="s">
        <v>86</v>
      </c>
      <c r="AV387" s="13" t="s">
        <v>86</v>
      </c>
      <c r="AW387" s="13" t="s">
        <v>32</v>
      </c>
      <c r="AX387" s="13" t="s">
        <v>84</v>
      </c>
      <c r="AY387" s="248" t="s">
        <v>136</v>
      </c>
    </row>
    <row r="388" s="2" customFormat="1" ht="33" customHeight="1">
      <c r="A388" s="38"/>
      <c r="B388" s="39"/>
      <c r="C388" s="218" t="s">
        <v>808</v>
      </c>
      <c r="D388" s="218" t="s">
        <v>139</v>
      </c>
      <c r="E388" s="219" t="s">
        <v>809</v>
      </c>
      <c r="F388" s="220" t="s">
        <v>810</v>
      </c>
      <c r="G388" s="221" t="s">
        <v>142</v>
      </c>
      <c r="H388" s="222">
        <v>17.25</v>
      </c>
      <c r="I388" s="223"/>
      <c r="J388" s="224">
        <f>ROUND(I388*H388,2)</f>
        <v>0</v>
      </c>
      <c r="K388" s="220" t="s">
        <v>143</v>
      </c>
      <c r="L388" s="44"/>
      <c r="M388" s="225" t="s">
        <v>1</v>
      </c>
      <c r="N388" s="226" t="s">
        <v>41</v>
      </c>
      <c r="O388" s="91"/>
      <c r="P388" s="227">
        <f>O388*H388</f>
        <v>0</v>
      </c>
      <c r="Q388" s="227">
        <v>0.0090900000000000009</v>
      </c>
      <c r="R388" s="227">
        <f>Q388*H388</f>
        <v>0.15680250000000001</v>
      </c>
      <c r="S388" s="227">
        <v>0</v>
      </c>
      <c r="T388" s="228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29" t="s">
        <v>268</v>
      </c>
      <c r="AT388" s="229" t="s">
        <v>139</v>
      </c>
      <c r="AU388" s="229" t="s">
        <v>86</v>
      </c>
      <c r="AY388" s="17" t="s">
        <v>136</v>
      </c>
      <c r="BE388" s="230">
        <f>IF(N388="základní",J388,0)</f>
        <v>0</v>
      </c>
      <c r="BF388" s="230">
        <f>IF(N388="snížená",J388,0)</f>
        <v>0</v>
      </c>
      <c r="BG388" s="230">
        <f>IF(N388="zákl. přenesená",J388,0)</f>
        <v>0</v>
      </c>
      <c r="BH388" s="230">
        <f>IF(N388="sníž. přenesená",J388,0)</f>
        <v>0</v>
      </c>
      <c r="BI388" s="230">
        <f>IF(N388="nulová",J388,0)</f>
        <v>0</v>
      </c>
      <c r="BJ388" s="17" t="s">
        <v>84</v>
      </c>
      <c r="BK388" s="230">
        <f>ROUND(I388*H388,2)</f>
        <v>0</v>
      </c>
      <c r="BL388" s="17" t="s">
        <v>268</v>
      </c>
      <c r="BM388" s="229" t="s">
        <v>811</v>
      </c>
    </row>
    <row r="389" s="2" customFormat="1">
      <c r="A389" s="38"/>
      <c r="B389" s="39"/>
      <c r="C389" s="40"/>
      <c r="D389" s="231" t="s">
        <v>146</v>
      </c>
      <c r="E389" s="40"/>
      <c r="F389" s="232" t="s">
        <v>812</v>
      </c>
      <c r="G389" s="40"/>
      <c r="H389" s="40"/>
      <c r="I389" s="233"/>
      <c r="J389" s="40"/>
      <c r="K389" s="40"/>
      <c r="L389" s="44"/>
      <c r="M389" s="234"/>
      <c r="N389" s="235"/>
      <c r="O389" s="91"/>
      <c r="P389" s="91"/>
      <c r="Q389" s="91"/>
      <c r="R389" s="91"/>
      <c r="S389" s="91"/>
      <c r="T389" s="92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146</v>
      </c>
      <c r="AU389" s="17" t="s">
        <v>86</v>
      </c>
    </row>
    <row r="390" s="2" customFormat="1">
      <c r="A390" s="38"/>
      <c r="B390" s="39"/>
      <c r="C390" s="40"/>
      <c r="D390" s="236" t="s">
        <v>148</v>
      </c>
      <c r="E390" s="40"/>
      <c r="F390" s="237" t="s">
        <v>813</v>
      </c>
      <c r="G390" s="40"/>
      <c r="H390" s="40"/>
      <c r="I390" s="233"/>
      <c r="J390" s="40"/>
      <c r="K390" s="40"/>
      <c r="L390" s="44"/>
      <c r="M390" s="234"/>
      <c r="N390" s="235"/>
      <c r="O390" s="91"/>
      <c r="P390" s="91"/>
      <c r="Q390" s="91"/>
      <c r="R390" s="91"/>
      <c r="S390" s="91"/>
      <c r="T390" s="92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148</v>
      </c>
      <c r="AU390" s="17" t="s">
        <v>86</v>
      </c>
    </row>
    <row r="391" s="13" customFormat="1">
      <c r="A391" s="13"/>
      <c r="B391" s="238"/>
      <c r="C391" s="239"/>
      <c r="D391" s="231" t="s">
        <v>150</v>
      </c>
      <c r="E391" s="240" t="s">
        <v>1</v>
      </c>
      <c r="F391" s="241" t="s">
        <v>793</v>
      </c>
      <c r="G391" s="239"/>
      <c r="H391" s="242">
        <v>17.25</v>
      </c>
      <c r="I391" s="243"/>
      <c r="J391" s="239"/>
      <c r="K391" s="239"/>
      <c r="L391" s="244"/>
      <c r="M391" s="245"/>
      <c r="N391" s="246"/>
      <c r="O391" s="246"/>
      <c r="P391" s="246"/>
      <c r="Q391" s="246"/>
      <c r="R391" s="246"/>
      <c r="S391" s="246"/>
      <c r="T391" s="247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8" t="s">
        <v>150</v>
      </c>
      <c r="AU391" s="248" t="s">
        <v>86</v>
      </c>
      <c r="AV391" s="13" t="s">
        <v>86</v>
      </c>
      <c r="AW391" s="13" t="s">
        <v>32</v>
      </c>
      <c r="AX391" s="13" t="s">
        <v>76</v>
      </c>
      <c r="AY391" s="248" t="s">
        <v>136</v>
      </c>
    </row>
    <row r="392" s="15" customFormat="1">
      <c r="A392" s="15"/>
      <c r="B392" s="259"/>
      <c r="C392" s="260"/>
      <c r="D392" s="231" t="s">
        <v>150</v>
      </c>
      <c r="E392" s="261" t="s">
        <v>1</v>
      </c>
      <c r="F392" s="262" t="s">
        <v>167</v>
      </c>
      <c r="G392" s="260"/>
      <c r="H392" s="263">
        <v>17.25</v>
      </c>
      <c r="I392" s="264"/>
      <c r="J392" s="260"/>
      <c r="K392" s="260"/>
      <c r="L392" s="265"/>
      <c r="M392" s="266"/>
      <c r="N392" s="267"/>
      <c r="O392" s="267"/>
      <c r="P392" s="267"/>
      <c r="Q392" s="267"/>
      <c r="R392" s="267"/>
      <c r="S392" s="267"/>
      <c r="T392" s="268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69" t="s">
        <v>150</v>
      </c>
      <c r="AU392" s="269" t="s">
        <v>86</v>
      </c>
      <c r="AV392" s="15" t="s">
        <v>144</v>
      </c>
      <c r="AW392" s="15" t="s">
        <v>32</v>
      </c>
      <c r="AX392" s="15" t="s">
        <v>84</v>
      </c>
      <c r="AY392" s="269" t="s">
        <v>136</v>
      </c>
    </row>
    <row r="393" s="2" customFormat="1" ht="24.15" customHeight="1">
      <c r="A393" s="38"/>
      <c r="B393" s="39"/>
      <c r="C393" s="274" t="s">
        <v>814</v>
      </c>
      <c r="D393" s="274" t="s">
        <v>456</v>
      </c>
      <c r="E393" s="275" t="s">
        <v>815</v>
      </c>
      <c r="F393" s="276" t="s">
        <v>816</v>
      </c>
      <c r="G393" s="277" t="s">
        <v>142</v>
      </c>
      <c r="H393" s="278">
        <v>20.359999999999999</v>
      </c>
      <c r="I393" s="279"/>
      <c r="J393" s="280">
        <f>ROUND(I393*H393,2)</f>
        <v>0</v>
      </c>
      <c r="K393" s="276" t="s">
        <v>143</v>
      </c>
      <c r="L393" s="281"/>
      <c r="M393" s="282" t="s">
        <v>1</v>
      </c>
      <c r="N393" s="283" t="s">
        <v>41</v>
      </c>
      <c r="O393" s="91"/>
      <c r="P393" s="227">
        <f>O393*H393</f>
        <v>0</v>
      </c>
      <c r="Q393" s="227">
        <v>0.021999999999999999</v>
      </c>
      <c r="R393" s="227">
        <f>Q393*H393</f>
        <v>0.44791999999999998</v>
      </c>
      <c r="S393" s="227">
        <v>0</v>
      </c>
      <c r="T393" s="228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29" t="s">
        <v>419</v>
      </c>
      <c r="AT393" s="229" t="s">
        <v>456</v>
      </c>
      <c r="AU393" s="229" t="s">
        <v>86</v>
      </c>
      <c r="AY393" s="17" t="s">
        <v>136</v>
      </c>
      <c r="BE393" s="230">
        <f>IF(N393="základní",J393,0)</f>
        <v>0</v>
      </c>
      <c r="BF393" s="230">
        <f>IF(N393="snížená",J393,0)</f>
        <v>0</v>
      </c>
      <c r="BG393" s="230">
        <f>IF(N393="zákl. přenesená",J393,0)</f>
        <v>0</v>
      </c>
      <c r="BH393" s="230">
        <f>IF(N393="sníž. přenesená",J393,0)</f>
        <v>0</v>
      </c>
      <c r="BI393" s="230">
        <f>IF(N393="nulová",J393,0)</f>
        <v>0</v>
      </c>
      <c r="BJ393" s="17" t="s">
        <v>84</v>
      </c>
      <c r="BK393" s="230">
        <f>ROUND(I393*H393,2)</f>
        <v>0</v>
      </c>
      <c r="BL393" s="17" t="s">
        <v>268</v>
      </c>
      <c r="BM393" s="229" t="s">
        <v>817</v>
      </c>
    </row>
    <row r="394" s="2" customFormat="1">
      <c r="A394" s="38"/>
      <c r="B394" s="39"/>
      <c r="C394" s="40"/>
      <c r="D394" s="231" t="s">
        <v>146</v>
      </c>
      <c r="E394" s="40"/>
      <c r="F394" s="232" t="s">
        <v>818</v>
      </c>
      <c r="G394" s="40"/>
      <c r="H394" s="40"/>
      <c r="I394" s="233"/>
      <c r="J394" s="40"/>
      <c r="K394" s="40"/>
      <c r="L394" s="44"/>
      <c r="M394" s="234"/>
      <c r="N394" s="235"/>
      <c r="O394" s="91"/>
      <c r="P394" s="91"/>
      <c r="Q394" s="91"/>
      <c r="R394" s="91"/>
      <c r="S394" s="91"/>
      <c r="T394" s="92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146</v>
      </c>
      <c r="AU394" s="17" t="s">
        <v>86</v>
      </c>
    </row>
    <row r="395" s="13" customFormat="1">
      <c r="A395" s="13"/>
      <c r="B395" s="238"/>
      <c r="C395" s="239"/>
      <c r="D395" s="231" t="s">
        <v>150</v>
      </c>
      <c r="E395" s="240" t="s">
        <v>1</v>
      </c>
      <c r="F395" s="241" t="s">
        <v>819</v>
      </c>
      <c r="G395" s="239"/>
      <c r="H395" s="242">
        <v>20.359999999999999</v>
      </c>
      <c r="I395" s="243"/>
      <c r="J395" s="239"/>
      <c r="K395" s="239"/>
      <c r="L395" s="244"/>
      <c r="M395" s="245"/>
      <c r="N395" s="246"/>
      <c r="O395" s="246"/>
      <c r="P395" s="246"/>
      <c r="Q395" s="246"/>
      <c r="R395" s="246"/>
      <c r="S395" s="246"/>
      <c r="T395" s="247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8" t="s">
        <v>150</v>
      </c>
      <c r="AU395" s="248" t="s">
        <v>86</v>
      </c>
      <c r="AV395" s="13" t="s">
        <v>86</v>
      </c>
      <c r="AW395" s="13" t="s">
        <v>32</v>
      </c>
      <c r="AX395" s="13" t="s">
        <v>84</v>
      </c>
      <c r="AY395" s="248" t="s">
        <v>136</v>
      </c>
    </row>
    <row r="396" s="2" customFormat="1" ht="24.15" customHeight="1">
      <c r="A396" s="38"/>
      <c r="B396" s="39"/>
      <c r="C396" s="218" t="s">
        <v>820</v>
      </c>
      <c r="D396" s="218" t="s">
        <v>139</v>
      </c>
      <c r="E396" s="219" t="s">
        <v>821</v>
      </c>
      <c r="F396" s="220" t="s">
        <v>822</v>
      </c>
      <c r="G396" s="221" t="s">
        <v>142</v>
      </c>
      <c r="H396" s="222">
        <v>13.19</v>
      </c>
      <c r="I396" s="223"/>
      <c r="J396" s="224">
        <f>ROUND(I396*H396,2)</f>
        <v>0</v>
      </c>
      <c r="K396" s="220" t="s">
        <v>143</v>
      </c>
      <c r="L396" s="44"/>
      <c r="M396" s="225" t="s">
        <v>1</v>
      </c>
      <c r="N396" s="226" t="s">
        <v>41</v>
      </c>
      <c r="O396" s="91"/>
      <c r="P396" s="227">
        <f>O396*H396</f>
        <v>0</v>
      </c>
      <c r="Q396" s="227">
        <v>0.0015</v>
      </c>
      <c r="R396" s="227">
        <f>Q396*H396</f>
        <v>0.019785000000000001</v>
      </c>
      <c r="S396" s="227">
        <v>0</v>
      </c>
      <c r="T396" s="228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29" t="s">
        <v>268</v>
      </c>
      <c r="AT396" s="229" t="s">
        <v>139</v>
      </c>
      <c r="AU396" s="229" t="s">
        <v>86</v>
      </c>
      <c r="AY396" s="17" t="s">
        <v>136</v>
      </c>
      <c r="BE396" s="230">
        <f>IF(N396="základní",J396,0)</f>
        <v>0</v>
      </c>
      <c r="BF396" s="230">
        <f>IF(N396="snížená",J396,0)</f>
        <v>0</v>
      </c>
      <c r="BG396" s="230">
        <f>IF(N396="zákl. přenesená",J396,0)</f>
        <v>0</v>
      </c>
      <c r="BH396" s="230">
        <f>IF(N396="sníž. přenesená",J396,0)</f>
        <v>0</v>
      </c>
      <c r="BI396" s="230">
        <f>IF(N396="nulová",J396,0)</f>
        <v>0</v>
      </c>
      <c r="BJ396" s="17" t="s">
        <v>84</v>
      </c>
      <c r="BK396" s="230">
        <f>ROUND(I396*H396,2)</f>
        <v>0</v>
      </c>
      <c r="BL396" s="17" t="s">
        <v>268</v>
      </c>
      <c r="BM396" s="229" t="s">
        <v>823</v>
      </c>
    </row>
    <row r="397" s="2" customFormat="1">
      <c r="A397" s="38"/>
      <c r="B397" s="39"/>
      <c r="C397" s="40"/>
      <c r="D397" s="231" t="s">
        <v>146</v>
      </c>
      <c r="E397" s="40"/>
      <c r="F397" s="232" t="s">
        <v>824</v>
      </c>
      <c r="G397" s="40"/>
      <c r="H397" s="40"/>
      <c r="I397" s="233"/>
      <c r="J397" s="40"/>
      <c r="K397" s="40"/>
      <c r="L397" s="44"/>
      <c r="M397" s="234"/>
      <c r="N397" s="235"/>
      <c r="O397" s="91"/>
      <c r="P397" s="91"/>
      <c r="Q397" s="91"/>
      <c r="R397" s="91"/>
      <c r="S397" s="91"/>
      <c r="T397" s="92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146</v>
      </c>
      <c r="AU397" s="17" t="s">
        <v>86</v>
      </c>
    </row>
    <row r="398" s="2" customFormat="1">
      <c r="A398" s="38"/>
      <c r="B398" s="39"/>
      <c r="C398" s="40"/>
      <c r="D398" s="236" t="s">
        <v>148</v>
      </c>
      <c r="E398" s="40"/>
      <c r="F398" s="237" t="s">
        <v>825</v>
      </c>
      <c r="G398" s="40"/>
      <c r="H398" s="40"/>
      <c r="I398" s="233"/>
      <c r="J398" s="40"/>
      <c r="K398" s="40"/>
      <c r="L398" s="44"/>
      <c r="M398" s="234"/>
      <c r="N398" s="235"/>
      <c r="O398" s="91"/>
      <c r="P398" s="91"/>
      <c r="Q398" s="91"/>
      <c r="R398" s="91"/>
      <c r="S398" s="91"/>
      <c r="T398" s="92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7" t="s">
        <v>148</v>
      </c>
      <c r="AU398" s="17" t="s">
        <v>86</v>
      </c>
    </row>
    <row r="399" s="13" customFormat="1">
      <c r="A399" s="13"/>
      <c r="B399" s="238"/>
      <c r="C399" s="239"/>
      <c r="D399" s="231" t="s">
        <v>150</v>
      </c>
      <c r="E399" s="240" t="s">
        <v>1</v>
      </c>
      <c r="F399" s="241" t="s">
        <v>826</v>
      </c>
      <c r="G399" s="239"/>
      <c r="H399" s="242">
        <v>13.19</v>
      </c>
      <c r="I399" s="243"/>
      <c r="J399" s="239"/>
      <c r="K399" s="239"/>
      <c r="L399" s="244"/>
      <c r="M399" s="245"/>
      <c r="N399" s="246"/>
      <c r="O399" s="246"/>
      <c r="P399" s="246"/>
      <c r="Q399" s="246"/>
      <c r="R399" s="246"/>
      <c r="S399" s="246"/>
      <c r="T399" s="247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8" t="s">
        <v>150</v>
      </c>
      <c r="AU399" s="248" t="s">
        <v>86</v>
      </c>
      <c r="AV399" s="13" t="s">
        <v>86</v>
      </c>
      <c r="AW399" s="13" t="s">
        <v>32</v>
      </c>
      <c r="AX399" s="13" t="s">
        <v>76</v>
      </c>
      <c r="AY399" s="248" t="s">
        <v>136</v>
      </c>
    </row>
    <row r="400" s="15" customFormat="1">
      <c r="A400" s="15"/>
      <c r="B400" s="259"/>
      <c r="C400" s="260"/>
      <c r="D400" s="231" t="s">
        <v>150</v>
      </c>
      <c r="E400" s="261" t="s">
        <v>1</v>
      </c>
      <c r="F400" s="262" t="s">
        <v>167</v>
      </c>
      <c r="G400" s="260"/>
      <c r="H400" s="263">
        <v>13.19</v>
      </c>
      <c r="I400" s="264"/>
      <c r="J400" s="260"/>
      <c r="K400" s="260"/>
      <c r="L400" s="265"/>
      <c r="M400" s="266"/>
      <c r="N400" s="267"/>
      <c r="O400" s="267"/>
      <c r="P400" s="267"/>
      <c r="Q400" s="267"/>
      <c r="R400" s="267"/>
      <c r="S400" s="267"/>
      <c r="T400" s="268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69" t="s">
        <v>150</v>
      </c>
      <c r="AU400" s="269" t="s">
        <v>86</v>
      </c>
      <c r="AV400" s="15" t="s">
        <v>144</v>
      </c>
      <c r="AW400" s="15" t="s">
        <v>32</v>
      </c>
      <c r="AX400" s="15" t="s">
        <v>84</v>
      </c>
      <c r="AY400" s="269" t="s">
        <v>136</v>
      </c>
    </row>
    <row r="401" s="2" customFormat="1" ht="24.15" customHeight="1">
      <c r="A401" s="38"/>
      <c r="B401" s="39"/>
      <c r="C401" s="218" t="s">
        <v>595</v>
      </c>
      <c r="D401" s="218" t="s">
        <v>139</v>
      </c>
      <c r="E401" s="219" t="s">
        <v>827</v>
      </c>
      <c r="F401" s="220" t="s">
        <v>828</v>
      </c>
      <c r="G401" s="221" t="s">
        <v>142</v>
      </c>
      <c r="H401" s="222">
        <v>17.25</v>
      </c>
      <c r="I401" s="223"/>
      <c r="J401" s="224">
        <f>ROUND(I401*H401,2)</f>
        <v>0</v>
      </c>
      <c r="K401" s="220" t="s">
        <v>143</v>
      </c>
      <c r="L401" s="44"/>
      <c r="M401" s="225" t="s">
        <v>1</v>
      </c>
      <c r="N401" s="226" t="s">
        <v>41</v>
      </c>
      <c r="O401" s="91"/>
      <c r="P401" s="227">
        <f>O401*H401</f>
        <v>0</v>
      </c>
      <c r="Q401" s="227">
        <v>4.5000000000000003E-05</v>
      </c>
      <c r="R401" s="227">
        <f>Q401*H401</f>
        <v>0.00077625000000000003</v>
      </c>
      <c r="S401" s="227">
        <v>0</v>
      </c>
      <c r="T401" s="228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29" t="s">
        <v>268</v>
      </c>
      <c r="AT401" s="229" t="s">
        <v>139</v>
      </c>
      <c r="AU401" s="229" t="s">
        <v>86</v>
      </c>
      <c r="AY401" s="17" t="s">
        <v>136</v>
      </c>
      <c r="BE401" s="230">
        <f>IF(N401="základní",J401,0)</f>
        <v>0</v>
      </c>
      <c r="BF401" s="230">
        <f>IF(N401="snížená",J401,0)</f>
        <v>0</v>
      </c>
      <c r="BG401" s="230">
        <f>IF(N401="zákl. přenesená",J401,0)</f>
        <v>0</v>
      </c>
      <c r="BH401" s="230">
        <f>IF(N401="sníž. přenesená",J401,0)</f>
        <v>0</v>
      </c>
      <c r="BI401" s="230">
        <f>IF(N401="nulová",J401,0)</f>
        <v>0</v>
      </c>
      <c r="BJ401" s="17" t="s">
        <v>84</v>
      </c>
      <c r="BK401" s="230">
        <f>ROUND(I401*H401,2)</f>
        <v>0</v>
      </c>
      <c r="BL401" s="17" t="s">
        <v>268</v>
      </c>
      <c r="BM401" s="229" t="s">
        <v>829</v>
      </c>
    </row>
    <row r="402" s="2" customFormat="1">
      <c r="A402" s="38"/>
      <c r="B402" s="39"/>
      <c r="C402" s="40"/>
      <c r="D402" s="231" t="s">
        <v>146</v>
      </c>
      <c r="E402" s="40"/>
      <c r="F402" s="232" t="s">
        <v>828</v>
      </c>
      <c r="G402" s="40"/>
      <c r="H402" s="40"/>
      <c r="I402" s="233"/>
      <c r="J402" s="40"/>
      <c r="K402" s="40"/>
      <c r="L402" s="44"/>
      <c r="M402" s="234"/>
      <c r="N402" s="235"/>
      <c r="O402" s="91"/>
      <c r="P402" s="91"/>
      <c r="Q402" s="91"/>
      <c r="R402" s="91"/>
      <c r="S402" s="91"/>
      <c r="T402" s="92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7" t="s">
        <v>146</v>
      </c>
      <c r="AU402" s="17" t="s">
        <v>86</v>
      </c>
    </row>
    <row r="403" s="2" customFormat="1">
      <c r="A403" s="38"/>
      <c r="B403" s="39"/>
      <c r="C403" s="40"/>
      <c r="D403" s="236" t="s">
        <v>148</v>
      </c>
      <c r="E403" s="40"/>
      <c r="F403" s="237" t="s">
        <v>830</v>
      </c>
      <c r="G403" s="40"/>
      <c r="H403" s="40"/>
      <c r="I403" s="233"/>
      <c r="J403" s="40"/>
      <c r="K403" s="40"/>
      <c r="L403" s="44"/>
      <c r="M403" s="234"/>
      <c r="N403" s="235"/>
      <c r="O403" s="91"/>
      <c r="P403" s="91"/>
      <c r="Q403" s="91"/>
      <c r="R403" s="91"/>
      <c r="S403" s="91"/>
      <c r="T403" s="92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148</v>
      </c>
      <c r="AU403" s="17" t="s">
        <v>86</v>
      </c>
    </row>
    <row r="404" s="2" customFormat="1" ht="24.15" customHeight="1">
      <c r="A404" s="38"/>
      <c r="B404" s="39"/>
      <c r="C404" s="218" t="s">
        <v>831</v>
      </c>
      <c r="D404" s="218" t="s">
        <v>139</v>
      </c>
      <c r="E404" s="219" t="s">
        <v>832</v>
      </c>
      <c r="F404" s="220" t="s">
        <v>833</v>
      </c>
      <c r="G404" s="221" t="s">
        <v>227</v>
      </c>
      <c r="H404" s="222">
        <v>0.69599999999999995</v>
      </c>
      <c r="I404" s="223"/>
      <c r="J404" s="224">
        <f>ROUND(I404*H404,2)</f>
        <v>0</v>
      </c>
      <c r="K404" s="220" t="s">
        <v>143</v>
      </c>
      <c r="L404" s="44"/>
      <c r="M404" s="225" t="s">
        <v>1</v>
      </c>
      <c r="N404" s="226" t="s">
        <v>41</v>
      </c>
      <c r="O404" s="91"/>
      <c r="P404" s="227">
        <f>O404*H404</f>
        <v>0</v>
      </c>
      <c r="Q404" s="227">
        <v>0</v>
      </c>
      <c r="R404" s="227">
        <f>Q404*H404</f>
        <v>0</v>
      </c>
      <c r="S404" s="227">
        <v>0</v>
      </c>
      <c r="T404" s="228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29" t="s">
        <v>268</v>
      </c>
      <c r="AT404" s="229" t="s">
        <v>139</v>
      </c>
      <c r="AU404" s="229" t="s">
        <v>86</v>
      </c>
      <c r="AY404" s="17" t="s">
        <v>136</v>
      </c>
      <c r="BE404" s="230">
        <f>IF(N404="základní",J404,0)</f>
        <v>0</v>
      </c>
      <c r="BF404" s="230">
        <f>IF(N404="snížená",J404,0)</f>
        <v>0</v>
      </c>
      <c r="BG404" s="230">
        <f>IF(N404="zákl. přenesená",J404,0)</f>
        <v>0</v>
      </c>
      <c r="BH404" s="230">
        <f>IF(N404="sníž. přenesená",J404,0)</f>
        <v>0</v>
      </c>
      <c r="BI404" s="230">
        <f>IF(N404="nulová",J404,0)</f>
        <v>0</v>
      </c>
      <c r="BJ404" s="17" t="s">
        <v>84</v>
      </c>
      <c r="BK404" s="230">
        <f>ROUND(I404*H404,2)</f>
        <v>0</v>
      </c>
      <c r="BL404" s="17" t="s">
        <v>268</v>
      </c>
      <c r="BM404" s="229" t="s">
        <v>834</v>
      </c>
    </row>
    <row r="405" s="2" customFormat="1">
      <c r="A405" s="38"/>
      <c r="B405" s="39"/>
      <c r="C405" s="40"/>
      <c r="D405" s="231" t="s">
        <v>146</v>
      </c>
      <c r="E405" s="40"/>
      <c r="F405" s="232" t="s">
        <v>835</v>
      </c>
      <c r="G405" s="40"/>
      <c r="H405" s="40"/>
      <c r="I405" s="233"/>
      <c r="J405" s="40"/>
      <c r="K405" s="40"/>
      <c r="L405" s="44"/>
      <c r="M405" s="234"/>
      <c r="N405" s="235"/>
      <c r="O405" s="91"/>
      <c r="P405" s="91"/>
      <c r="Q405" s="91"/>
      <c r="R405" s="91"/>
      <c r="S405" s="91"/>
      <c r="T405" s="92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7" t="s">
        <v>146</v>
      </c>
      <c r="AU405" s="17" t="s">
        <v>86</v>
      </c>
    </row>
    <row r="406" s="2" customFormat="1">
      <c r="A406" s="38"/>
      <c r="B406" s="39"/>
      <c r="C406" s="40"/>
      <c r="D406" s="236" t="s">
        <v>148</v>
      </c>
      <c r="E406" s="40"/>
      <c r="F406" s="237" t="s">
        <v>836</v>
      </c>
      <c r="G406" s="40"/>
      <c r="H406" s="40"/>
      <c r="I406" s="233"/>
      <c r="J406" s="40"/>
      <c r="K406" s="40"/>
      <c r="L406" s="44"/>
      <c r="M406" s="234"/>
      <c r="N406" s="235"/>
      <c r="O406" s="91"/>
      <c r="P406" s="91"/>
      <c r="Q406" s="91"/>
      <c r="R406" s="91"/>
      <c r="S406" s="91"/>
      <c r="T406" s="92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7" t="s">
        <v>148</v>
      </c>
      <c r="AU406" s="17" t="s">
        <v>86</v>
      </c>
    </row>
    <row r="407" s="12" customFormat="1" ht="22.8" customHeight="1">
      <c r="A407" s="12"/>
      <c r="B407" s="202"/>
      <c r="C407" s="203"/>
      <c r="D407" s="204" t="s">
        <v>75</v>
      </c>
      <c r="E407" s="216" t="s">
        <v>359</v>
      </c>
      <c r="F407" s="216" t="s">
        <v>360</v>
      </c>
      <c r="G407" s="203"/>
      <c r="H407" s="203"/>
      <c r="I407" s="206"/>
      <c r="J407" s="217">
        <f>BK407</f>
        <v>0</v>
      </c>
      <c r="K407" s="203"/>
      <c r="L407" s="208"/>
      <c r="M407" s="209"/>
      <c r="N407" s="210"/>
      <c r="O407" s="210"/>
      <c r="P407" s="211">
        <f>SUM(P408:P442)</f>
        <v>0</v>
      </c>
      <c r="Q407" s="210"/>
      <c r="R407" s="211">
        <f>SUM(R408:R442)</f>
        <v>1.9304322</v>
      </c>
      <c r="S407" s="210"/>
      <c r="T407" s="212">
        <f>SUM(T408:T442)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213" t="s">
        <v>86</v>
      </c>
      <c r="AT407" s="214" t="s">
        <v>75</v>
      </c>
      <c r="AU407" s="214" t="s">
        <v>84</v>
      </c>
      <c r="AY407" s="213" t="s">
        <v>136</v>
      </c>
      <c r="BK407" s="215">
        <f>SUM(BK408:BK442)</f>
        <v>0</v>
      </c>
    </row>
    <row r="408" s="2" customFormat="1" ht="24.15" customHeight="1">
      <c r="A408" s="38"/>
      <c r="B408" s="39"/>
      <c r="C408" s="218" t="s">
        <v>837</v>
      </c>
      <c r="D408" s="218" t="s">
        <v>139</v>
      </c>
      <c r="E408" s="219" t="s">
        <v>838</v>
      </c>
      <c r="F408" s="220" t="s">
        <v>839</v>
      </c>
      <c r="G408" s="221" t="s">
        <v>142</v>
      </c>
      <c r="H408" s="222">
        <v>237.68000000000001</v>
      </c>
      <c r="I408" s="223"/>
      <c r="J408" s="224">
        <f>ROUND(I408*H408,2)</f>
        <v>0</v>
      </c>
      <c r="K408" s="220" t="s">
        <v>143</v>
      </c>
      <c r="L408" s="44"/>
      <c r="M408" s="225" t="s">
        <v>1</v>
      </c>
      <c r="N408" s="226" t="s">
        <v>41</v>
      </c>
      <c r="O408" s="91"/>
      <c r="P408" s="227">
        <f>O408*H408</f>
        <v>0</v>
      </c>
      <c r="Q408" s="227">
        <v>0</v>
      </c>
      <c r="R408" s="227">
        <f>Q408*H408</f>
        <v>0</v>
      </c>
      <c r="S408" s="227">
        <v>0</v>
      </c>
      <c r="T408" s="228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29" t="s">
        <v>268</v>
      </c>
      <c r="AT408" s="229" t="s">
        <v>139</v>
      </c>
      <c r="AU408" s="229" t="s">
        <v>86</v>
      </c>
      <c r="AY408" s="17" t="s">
        <v>136</v>
      </c>
      <c r="BE408" s="230">
        <f>IF(N408="základní",J408,0)</f>
        <v>0</v>
      </c>
      <c r="BF408" s="230">
        <f>IF(N408="snížená",J408,0)</f>
        <v>0</v>
      </c>
      <c r="BG408" s="230">
        <f>IF(N408="zákl. přenesená",J408,0)</f>
        <v>0</v>
      </c>
      <c r="BH408" s="230">
        <f>IF(N408="sníž. přenesená",J408,0)</f>
        <v>0</v>
      </c>
      <c r="BI408" s="230">
        <f>IF(N408="nulová",J408,0)</f>
        <v>0</v>
      </c>
      <c r="BJ408" s="17" t="s">
        <v>84</v>
      </c>
      <c r="BK408" s="230">
        <f>ROUND(I408*H408,2)</f>
        <v>0</v>
      </c>
      <c r="BL408" s="17" t="s">
        <v>268</v>
      </c>
      <c r="BM408" s="229" t="s">
        <v>840</v>
      </c>
    </row>
    <row r="409" s="2" customFormat="1">
      <c r="A409" s="38"/>
      <c r="B409" s="39"/>
      <c r="C409" s="40"/>
      <c r="D409" s="231" t="s">
        <v>146</v>
      </c>
      <c r="E409" s="40"/>
      <c r="F409" s="232" t="s">
        <v>841</v>
      </c>
      <c r="G409" s="40"/>
      <c r="H409" s="40"/>
      <c r="I409" s="233"/>
      <c r="J409" s="40"/>
      <c r="K409" s="40"/>
      <c r="L409" s="44"/>
      <c r="M409" s="234"/>
      <c r="N409" s="235"/>
      <c r="O409" s="91"/>
      <c r="P409" s="91"/>
      <c r="Q409" s="91"/>
      <c r="R409" s="91"/>
      <c r="S409" s="91"/>
      <c r="T409" s="92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T409" s="17" t="s">
        <v>146</v>
      </c>
      <c r="AU409" s="17" t="s">
        <v>86</v>
      </c>
    </row>
    <row r="410" s="2" customFormat="1">
      <c r="A410" s="38"/>
      <c r="B410" s="39"/>
      <c r="C410" s="40"/>
      <c r="D410" s="236" t="s">
        <v>148</v>
      </c>
      <c r="E410" s="40"/>
      <c r="F410" s="237" t="s">
        <v>842</v>
      </c>
      <c r="G410" s="40"/>
      <c r="H410" s="40"/>
      <c r="I410" s="233"/>
      <c r="J410" s="40"/>
      <c r="K410" s="40"/>
      <c r="L410" s="44"/>
      <c r="M410" s="234"/>
      <c r="N410" s="235"/>
      <c r="O410" s="91"/>
      <c r="P410" s="91"/>
      <c r="Q410" s="91"/>
      <c r="R410" s="91"/>
      <c r="S410" s="91"/>
      <c r="T410" s="92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T410" s="17" t="s">
        <v>148</v>
      </c>
      <c r="AU410" s="17" t="s">
        <v>86</v>
      </c>
    </row>
    <row r="411" s="13" customFormat="1">
      <c r="A411" s="13"/>
      <c r="B411" s="238"/>
      <c r="C411" s="239"/>
      <c r="D411" s="231" t="s">
        <v>150</v>
      </c>
      <c r="E411" s="240" t="s">
        <v>1</v>
      </c>
      <c r="F411" s="241" t="s">
        <v>843</v>
      </c>
      <c r="G411" s="239"/>
      <c r="H411" s="242">
        <v>237.68000000000001</v>
      </c>
      <c r="I411" s="243"/>
      <c r="J411" s="239"/>
      <c r="K411" s="239"/>
      <c r="L411" s="244"/>
      <c r="M411" s="245"/>
      <c r="N411" s="246"/>
      <c r="O411" s="246"/>
      <c r="P411" s="246"/>
      <c r="Q411" s="246"/>
      <c r="R411" s="246"/>
      <c r="S411" s="246"/>
      <c r="T411" s="247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8" t="s">
        <v>150</v>
      </c>
      <c r="AU411" s="248" t="s">
        <v>86</v>
      </c>
      <c r="AV411" s="13" t="s">
        <v>86</v>
      </c>
      <c r="AW411" s="13" t="s">
        <v>32</v>
      </c>
      <c r="AX411" s="13" t="s">
        <v>76</v>
      </c>
      <c r="AY411" s="248" t="s">
        <v>136</v>
      </c>
    </row>
    <row r="412" s="15" customFormat="1">
      <c r="A412" s="15"/>
      <c r="B412" s="259"/>
      <c r="C412" s="260"/>
      <c r="D412" s="231" t="s">
        <v>150</v>
      </c>
      <c r="E412" s="261" t="s">
        <v>1</v>
      </c>
      <c r="F412" s="262" t="s">
        <v>167</v>
      </c>
      <c r="G412" s="260"/>
      <c r="H412" s="263">
        <v>237.68000000000001</v>
      </c>
      <c r="I412" s="264"/>
      <c r="J412" s="260"/>
      <c r="K412" s="260"/>
      <c r="L412" s="265"/>
      <c r="M412" s="266"/>
      <c r="N412" s="267"/>
      <c r="O412" s="267"/>
      <c r="P412" s="267"/>
      <c r="Q412" s="267"/>
      <c r="R412" s="267"/>
      <c r="S412" s="267"/>
      <c r="T412" s="268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69" t="s">
        <v>150</v>
      </c>
      <c r="AU412" s="269" t="s">
        <v>86</v>
      </c>
      <c r="AV412" s="15" t="s">
        <v>144</v>
      </c>
      <c r="AW412" s="15" t="s">
        <v>32</v>
      </c>
      <c r="AX412" s="15" t="s">
        <v>84</v>
      </c>
      <c r="AY412" s="269" t="s">
        <v>136</v>
      </c>
    </row>
    <row r="413" s="2" customFormat="1" ht="16.5" customHeight="1">
      <c r="A413" s="38"/>
      <c r="B413" s="39"/>
      <c r="C413" s="218" t="s">
        <v>844</v>
      </c>
      <c r="D413" s="218" t="s">
        <v>139</v>
      </c>
      <c r="E413" s="219" t="s">
        <v>845</v>
      </c>
      <c r="F413" s="220" t="s">
        <v>846</v>
      </c>
      <c r="G413" s="221" t="s">
        <v>142</v>
      </c>
      <c r="H413" s="222">
        <v>237.68000000000001</v>
      </c>
      <c r="I413" s="223"/>
      <c r="J413" s="224">
        <f>ROUND(I413*H413,2)</f>
        <v>0</v>
      </c>
      <c r="K413" s="220" t="s">
        <v>143</v>
      </c>
      <c r="L413" s="44"/>
      <c r="M413" s="225" t="s">
        <v>1</v>
      </c>
      <c r="N413" s="226" t="s">
        <v>41</v>
      </c>
      <c r="O413" s="91"/>
      <c r="P413" s="227">
        <f>O413*H413</f>
        <v>0</v>
      </c>
      <c r="Q413" s="227">
        <v>0</v>
      </c>
      <c r="R413" s="227">
        <f>Q413*H413</f>
        <v>0</v>
      </c>
      <c r="S413" s="227">
        <v>0</v>
      </c>
      <c r="T413" s="228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29" t="s">
        <v>268</v>
      </c>
      <c r="AT413" s="229" t="s">
        <v>139</v>
      </c>
      <c r="AU413" s="229" t="s">
        <v>86</v>
      </c>
      <c r="AY413" s="17" t="s">
        <v>136</v>
      </c>
      <c r="BE413" s="230">
        <f>IF(N413="základní",J413,0)</f>
        <v>0</v>
      </c>
      <c r="BF413" s="230">
        <f>IF(N413="snížená",J413,0)</f>
        <v>0</v>
      </c>
      <c r="BG413" s="230">
        <f>IF(N413="zákl. přenesená",J413,0)</f>
        <v>0</v>
      </c>
      <c r="BH413" s="230">
        <f>IF(N413="sníž. přenesená",J413,0)</f>
        <v>0</v>
      </c>
      <c r="BI413" s="230">
        <f>IF(N413="nulová",J413,0)</f>
        <v>0</v>
      </c>
      <c r="BJ413" s="17" t="s">
        <v>84</v>
      </c>
      <c r="BK413" s="230">
        <f>ROUND(I413*H413,2)</f>
        <v>0</v>
      </c>
      <c r="BL413" s="17" t="s">
        <v>268</v>
      </c>
      <c r="BM413" s="229" t="s">
        <v>847</v>
      </c>
    </row>
    <row r="414" s="2" customFormat="1">
      <c r="A414" s="38"/>
      <c r="B414" s="39"/>
      <c r="C414" s="40"/>
      <c r="D414" s="231" t="s">
        <v>146</v>
      </c>
      <c r="E414" s="40"/>
      <c r="F414" s="232" t="s">
        <v>848</v>
      </c>
      <c r="G414" s="40"/>
      <c r="H414" s="40"/>
      <c r="I414" s="233"/>
      <c r="J414" s="40"/>
      <c r="K414" s="40"/>
      <c r="L414" s="44"/>
      <c r="M414" s="234"/>
      <c r="N414" s="235"/>
      <c r="O414" s="91"/>
      <c r="P414" s="91"/>
      <c r="Q414" s="91"/>
      <c r="R414" s="91"/>
      <c r="S414" s="91"/>
      <c r="T414" s="92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7" t="s">
        <v>146</v>
      </c>
      <c r="AU414" s="17" t="s">
        <v>86</v>
      </c>
    </row>
    <row r="415" s="2" customFormat="1">
      <c r="A415" s="38"/>
      <c r="B415" s="39"/>
      <c r="C415" s="40"/>
      <c r="D415" s="236" t="s">
        <v>148</v>
      </c>
      <c r="E415" s="40"/>
      <c r="F415" s="237" t="s">
        <v>849</v>
      </c>
      <c r="G415" s="40"/>
      <c r="H415" s="40"/>
      <c r="I415" s="233"/>
      <c r="J415" s="40"/>
      <c r="K415" s="40"/>
      <c r="L415" s="44"/>
      <c r="M415" s="234"/>
      <c r="N415" s="235"/>
      <c r="O415" s="91"/>
      <c r="P415" s="91"/>
      <c r="Q415" s="91"/>
      <c r="R415" s="91"/>
      <c r="S415" s="91"/>
      <c r="T415" s="92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148</v>
      </c>
      <c r="AU415" s="17" t="s">
        <v>86</v>
      </c>
    </row>
    <row r="416" s="2" customFormat="1" ht="24.15" customHeight="1">
      <c r="A416" s="38"/>
      <c r="B416" s="39"/>
      <c r="C416" s="218" t="s">
        <v>850</v>
      </c>
      <c r="D416" s="218" t="s">
        <v>139</v>
      </c>
      <c r="E416" s="219" t="s">
        <v>851</v>
      </c>
      <c r="F416" s="220" t="s">
        <v>852</v>
      </c>
      <c r="G416" s="221" t="s">
        <v>142</v>
      </c>
      <c r="H416" s="222">
        <v>237.68000000000001</v>
      </c>
      <c r="I416" s="223"/>
      <c r="J416" s="224">
        <f>ROUND(I416*H416,2)</f>
        <v>0</v>
      </c>
      <c r="K416" s="220" t="s">
        <v>143</v>
      </c>
      <c r="L416" s="44"/>
      <c r="M416" s="225" t="s">
        <v>1</v>
      </c>
      <c r="N416" s="226" t="s">
        <v>41</v>
      </c>
      <c r="O416" s="91"/>
      <c r="P416" s="227">
        <f>O416*H416</f>
        <v>0</v>
      </c>
      <c r="Q416" s="227">
        <v>0.00020000000000000001</v>
      </c>
      <c r="R416" s="227">
        <f>Q416*H416</f>
        <v>0.047536000000000002</v>
      </c>
      <c r="S416" s="227">
        <v>0</v>
      </c>
      <c r="T416" s="228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29" t="s">
        <v>268</v>
      </c>
      <c r="AT416" s="229" t="s">
        <v>139</v>
      </c>
      <c r="AU416" s="229" t="s">
        <v>86</v>
      </c>
      <c r="AY416" s="17" t="s">
        <v>136</v>
      </c>
      <c r="BE416" s="230">
        <f>IF(N416="základní",J416,0)</f>
        <v>0</v>
      </c>
      <c r="BF416" s="230">
        <f>IF(N416="snížená",J416,0)</f>
        <v>0</v>
      </c>
      <c r="BG416" s="230">
        <f>IF(N416="zákl. přenesená",J416,0)</f>
        <v>0</v>
      </c>
      <c r="BH416" s="230">
        <f>IF(N416="sníž. přenesená",J416,0)</f>
        <v>0</v>
      </c>
      <c r="BI416" s="230">
        <f>IF(N416="nulová",J416,0)</f>
        <v>0</v>
      </c>
      <c r="BJ416" s="17" t="s">
        <v>84</v>
      </c>
      <c r="BK416" s="230">
        <f>ROUND(I416*H416,2)</f>
        <v>0</v>
      </c>
      <c r="BL416" s="17" t="s">
        <v>268</v>
      </c>
      <c r="BM416" s="229" t="s">
        <v>853</v>
      </c>
    </row>
    <row r="417" s="2" customFormat="1">
      <c r="A417" s="38"/>
      <c r="B417" s="39"/>
      <c r="C417" s="40"/>
      <c r="D417" s="231" t="s">
        <v>146</v>
      </c>
      <c r="E417" s="40"/>
      <c r="F417" s="232" t="s">
        <v>854</v>
      </c>
      <c r="G417" s="40"/>
      <c r="H417" s="40"/>
      <c r="I417" s="233"/>
      <c r="J417" s="40"/>
      <c r="K417" s="40"/>
      <c r="L417" s="44"/>
      <c r="M417" s="234"/>
      <c r="N417" s="235"/>
      <c r="O417" s="91"/>
      <c r="P417" s="91"/>
      <c r="Q417" s="91"/>
      <c r="R417" s="91"/>
      <c r="S417" s="91"/>
      <c r="T417" s="92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7" t="s">
        <v>146</v>
      </c>
      <c r="AU417" s="17" t="s">
        <v>86</v>
      </c>
    </row>
    <row r="418" s="2" customFormat="1">
      <c r="A418" s="38"/>
      <c r="B418" s="39"/>
      <c r="C418" s="40"/>
      <c r="D418" s="236" t="s">
        <v>148</v>
      </c>
      <c r="E418" s="40"/>
      <c r="F418" s="237" t="s">
        <v>855</v>
      </c>
      <c r="G418" s="40"/>
      <c r="H418" s="40"/>
      <c r="I418" s="233"/>
      <c r="J418" s="40"/>
      <c r="K418" s="40"/>
      <c r="L418" s="44"/>
      <c r="M418" s="234"/>
      <c r="N418" s="235"/>
      <c r="O418" s="91"/>
      <c r="P418" s="91"/>
      <c r="Q418" s="91"/>
      <c r="R418" s="91"/>
      <c r="S418" s="91"/>
      <c r="T418" s="92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7" t="s">
        <v>148</v>
      </c>
      <c r="AU418" s="17" t="s">
        <v>86</v>
      </c>
    </row>
    <row r="419" s="2" customFormat="1" ht="33" customHeight="1">
      <c r="A419" s="38"/>
      <c r="B419" s="39"/>
      <c r="C419" s="218" t="s">
        <v>856</v>
      </c>
      <c r="D419" s="218" t="s">
        <v>139</v>
      </c>
      <c r="E419" s="219" t="s">
        <v>857</v>
      </c>
      <c r="F419" s="220" t="s">
        <v>858</v>
      </c>
      <c r="G419" s="221" t="s">
        <v>142</v>
      </c>
      <c r="H419" s="222">
        <v>118.84</v>
      </c>
      <c r="I419" s="223"/>
      <c r="J419" s="224">
        <f>ROUND(I419*H419,2)</f>
        <v>0</v>
      </c>
      <c r="K419" s="220" t="s">
        <v>143</v>
      </c>
      <c r="L419" s="44"/>
      <c r="M419" s="225" t="s">
        <v>1</v>
      </c>
      <c r="N419" s="226" t="s">
        <v>41</v>
      </c>
      <c r="O419" s="91"/>
      <c r="P419" s="227">
        <f>O419*H419</f>
        <v>0</v>
      </c>
      <c r="Q419" s="227">
        <v>0.0075799999999999999</v>
      </c>
      <c r="R419" s="227">
        <f>Q419*H419</f>
        <v>0.90080720000000003</v>
      </c>
      <c r="S419" s="227">
        <v>0</v>
      </c>
      <c r="T419" s="228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29" t="s">
        <v>268</v>
      </c>
      <c r="AT419" s="229" t="s">
        <v>139</v>
      </c>
      <c r="AU419" s="229" t="s">
        <v>86</v>
      </c>
      <c r="AY419" s="17" t="s">
        <v>136</v>
      </c>
      <c r="BE419" s="230">
        <f>IF(N419="základní",J419,0)</f>
        <v>0</v>
      </c>
      <c r="BF419" s="230">
        <f>IF(N419="snížená",J419,0)</f>
        <v>0</v>
      </c>
      <c r="BG419" s="230">
        <f>IF(N419="zákl. přenesená",J419,0)</f>
        <v>0</v>
      </c>
      <c r="BH419" s="230">
        <f>IF(N419="sníž. přenesená",J419,0)</f>
        <v>0</v>
      </c>
      <c r="BI419" s="230">
        <f>IF(N419="nulová",J419,0)</f>
        <v>0</v>
      </c>
      <c r="BJ419" s="17" t="s">
        <v>84</v>
      </c>
      <c r="BK419" s="230">
        <f>ROUND(I419*H419,2)</f>
        <v>0</v>
      </c>
      <c r="BL419" s="17" t="s">
        <v>268</v>
      </c>
      <c r="BM419" s="229" t="s">
        <v>859</v>
      </c>
    </row>
    <row r="420" s="2" customFormat="1">
      <c r="A420" s="38"/>
      <c r="B420" s="39"/>
      <c r="C420" s="40"/>
      <c r="D420" s="231" t="s">
        <v>146</v>
      </c>
      <c r="E420" s="40"/>
      <c r="F420" s="232" t="s">
        <v>860</v>
      </c>
      <c r="G420" s="40"/>
      <c r="H420" s="40"/>
      <c r="I420" s="233"/>
      <c r="J420" s="40"/>
      <c r="K420" s="40"/>
      <c r="L420" s="44"/>
      <c r="M420" s="234"/>
      <c r="N420" s="235"/>
      <c r="O420" s="91"/>
      <c r="P420" s="91"/>
      <c r="Q420" s="91"/>
      <c r="R420" s="91"/>
      <c r="S420" s="91"/>
      <c r="T420" s="92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146</v>
      </c>
      <c r="AU420" s="17" t="s">
        <v>86</v>
      </c>
    </row>
    <row r="421" s="2" customFormat="1">
      <c r="A421" s="38"/>
      <c r="B421" s="39"/>
      <c r="C421" s="40"/>
      <c r="D421" s="236" t="s">
        <v>148</v>
      </c>
      <c r="E421" s="40"/>
      <c r="F421" s="237" t="s">
        <v>861</v>
      </c>
      <c r="G421" s="40"/>
      <c r="H421" s="40"/>
      <c r="I421" s="233"/>
      <c r="J421" s="40"/>
      <c r="K421" s="40"/>
      <c r="L421" s="44"/>
      <c r="M421" s="234"/>
      <c r="N421" s="235"/>
      <c r="O421" s="91"/>
      <c r="P421" s="91"/>
      <c r="Q421" s="91"/>
      <c r="R421" s="91"/>
      <c r="S421" s="91"/>
      <c r="T421" s="92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T421" s="17" t="s">
        <v>148</v>
      </c>
      <c r="AU421" s="17" t="s">
        <v>86</v>
      </c>
    </row>
    <row r="422" s="14" customFormat="1">
      <c r="A422" s="14"/>
      <c r="B422" s="249"/>
      <c r="C422" s="250"/>
      <c r="D422" s="231" t="s">
        <v>150</v>
      </c>
      <c r="E422" s="251" t="s">
        <v>1</v>
      </c>
      <c r="F422" s="252" t="s">
        <v>806</v>
      </c>
      <c r="G422" s="250"/>
      <c r="H422" s="251" t="s">
        <v>1</v>
      </c>
      <c r="I422" s="253"/>
      <c r="J422" s="250"/>
      <c r="K422" s="250"/>
      <c r="L422" s="254"/>
      <c r="M422" s="255"/>
      <c r="N422" s="256"/>
      <c r="O422" s="256"/>
      <c r="P422" s="256"/>
      <c r="Q422" s="256"/>
      <c r="R422" s="256"/>
      <c r="S422" s="256"/>
      <c r="T422" s="257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8" t="s">
        <v>150</v>
      </c>
      <c r="AU422" s="258" t="s">
        <v>86</v>
      </c>
      <c r="AV422" s="14" t="s">
        <v>84</v>
      </c>
      <c r="AW422" s="14" t="s">
        <v>32</v>
      </c>
      <c r="AX422" s="14" t="s">
        <v>76</v>
      </c>
      <c r="AY422" s="258" t="s">
        <v>136</v>
      </c>
    </row>
    <row r="423" s="13" customFormat="1">
      <c r="A423" s="13"/>
      <c r="B423" s="238"/>
      <c r="C423" s="239"/>
      <c r="D423" s="231" t="s">
        <v>150</v>
      </c>
      <c r="E423" s="240" t="s">
        <v>1</v>
      </c>
      <c r="F423" s="241" t="s">
        <v>862</v>
      </c>
      <c r="G423" s="239"/>
      <c r="H423" s="242">
        <v>237.68000000000001</v>
      </c>
      <c r="I423" s="243"/>
      <c r="J423" s="239"/>
      <c r="K423" s="239"/>
      <c r="L423" s="244"/>
      <c r="M423" s="245"/>
      <c r="N423" s="246"/>
      <c r="O423" s="246"/>
      <c r="P423" s="246"/>
      <c r="Q423" s="246"/>
      <c r="R423" s="246"/>
      <c r="S423" s="246"/>
      <c r="T423" s="247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8" t="s">
        <v>150</v>
      </c>
      <c r="AU423" s="248" t="s">
        <v>86</v>
      </c>
      <c r="AV423" s="13" t="s">
        <v>86</v>
      </c>
      <c r="AW423" s="13" t="s">
        <v>32</v>
      </c>
      <c r="AX423" s="13" t="s">
        <v>76</v>
      </c>
      <c r="AY423" s="248" t="s">
        <v>136</v>
      </c>
    </row>
    <row r="424" s="13" customFormat="1">
      <c r="A424" s="13"/>
      <c r="B424" s="238"/>
      <c r="C424" s="239"/>
      <c r="D424" s="231" t="s">
        <v>150</v>
      </c>
      <c r="E424" s="240" t="s">
        <v>1</v>
      </c>
      <c r="F424" s="241" t="s">
        <v>863</v>
      </c>
      <c r="G424" s="239"/>
      <c r="H424" s="242">
        <v>118.84</v>
      </c>
      <c r="I424" s="243"/>
      <c r="J424" s="239"/>
      <c r="K424" s="239"/>
      <c r="L424" s="244"/>
      <c r="M424" s="245"/>
      <c r="N424" s="246"/>
      <c r="O424" s="246"/>
      <c r="P424" s="246"/>
      <c r="Q424" s="246"/>
      <c r="R424" s="246"/>
      <c r="S424" s="246"/>
      <c r="T424" s="247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8" t="s">
        <v>150</v>
      </c>
      <c r="AU424" s="248" t="s">
        <v>86</v>
      </c>
      <c r="AV424" s="13" t="s">
        <v>86</v>
      </c>
      <c r="AW424" s="13" t="s">
        <v>32</v>
      </c>
      <c r="AX424" s="13" t="s">
        <v>84</v>
      </c>
      <c r="AY424" s="248" t="s">
        <v>136</v>
      </c>
    </row>
    <row r="425" s="2" customFormat="1" ht="24.15" customHeight="1">
      <c r="A425" s="38"/>
      <c r="B425" s="39"/>
      <c r="C425" s="218" t="s">
        <v>864</v>
      </c>
      <c r="D425" s="218" t="s">
        <v>139</v>
      </c>
      <c r="E425" s="219" t="s">
        <v>865</v>
      </c>
      <c r="F425" s="220" t="s">
        <v>866</v>
      </c>
      <c r="G425" s="221" t="s">
        <v>142</v>
      </c>
      <c r="H425" s="222">
        <v>237.68000000000001</v>
      </c>
      <c r="I425" s="223"/>
      <c r="J425" s="224">
        <f>ROUND(I425*H425,2)</f>
        <v>0</v>
      </c>
      <c r="K425" s="220" t="s">
        <v>143</v>
      </c>
      <c r="L425" s="44"/>
      <c r="M425" s="225" t="s">
        <v>1</v>
      </c>
      <c r="N425" s="226" t="s">
        <v>41</v>
      </c>
      <c r="O425" s="91"/>
      <c r="P425" s="227">
        <f>O425*H425</f>
        <v>0</v>
      </c>
      <c r="Q425" s="227">
        <v>0.00040000000000000002</v>
      </c>
      <c r="R425" s="227">
        <f>Q425*H425</f>
        <v>0.095072000000000004</v>
      </c>
      <c r="S425" s="227">
        <v>0</v>
      </c>
      <c r="T425" s="228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29" t="s">
        <v>268</v>
      </c>
      <c r="AT425" s="229" t="s">
        <v>139</v>
      </c>
      <c r="AU425" s="229" t="s">
        <v>86</v>
      </c>
      <c r="AY425" s="17" t="s">
        <v>136</v>
      </c>
      <c r="BE425" s="230">
        <f>IF(N425="základní",J425,0)</f>
        <v>0</v>
      </c>
      <c r="BF425" s="230">
        <f>IF(N425="snížená",J425,0)</f>
        <v>0</v>
      </c>
      <c r="BG425" s="230">
        <f>IF(N425="zákl. přenesená",J425,0)</f>
        <v>0</v>
      </c>
      <c r="BH425" s="230">
        <f>IF(N425="sníž. přenesená",J425,0)</f>
        <v>0</v>
      </c>
      <c r="BI425" s="230">
        <f>IF(N425="nulová",J425,0)</f>
        <v>0</v>
      </c>
      <c r="BJ425" s="17" t="s">
        <v>84</v>
      </c>
      <c r="BK425" s="230">
        <f>ROUND(I425*H425,2)</f>
        <v>0</v>
      </c>
      <c r="BL425" s="17" t="s">
        <v>268</v>
      </c>
      <c r="BM425" s="229" t="s">
        <v>867</v>
      </c>
    </row>
    <row r="426" s="2" customFormat="1">
      <c r="A426" s="38"/>
      <c r="B426" s="39"/>
      <c r="C426" s="40"/>
      <c r="D426" s="231" t="s">
        <v>146</v>
      </c>
      <c r="E426" s="40"/>
      <c r="F426" s="232" t="s">
        <v>868</v>
      </c>
      <c r="G426" s="40"/>
      <c r="H426" s="40"/>
      <c r="I426" s="233"/>
      <c r="J426" s="40"/>
      <c r="K426" s="40"/>
      <c r="L426" s="44"/>
      <c r="M426" s="234"/>
      <c r="N426" s="235"/>
      <c r="O426" s="91"/>
      <c r="P426" s="91"/>
      <c r="Q426" s="91"/>
      <c r="R426" s="91"/>
      <c r="S426" s="91"/>
      <c r="T426" s="92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146</v>
      </c>
      <c r="AU426" s="17" t="s">
        <v>86</v>
      </c>
    </row>
    <row r="427" s="2" customFormat="1">
      <c r="A427" s="38"/>
      <c r="B427" s="39"/>
      <c r="C427" s="40"/>
      <c r="D427" s="236" t="s">
        <v>148</v>
      </c>
      <c r="E427" s="40"/>
      <c r="F427" s="237" t="s">
        <v>869</v>
      </c>
      <c r="G427" s="40"/>
      <c r="H427" s="40"/>
      <c r="I427" s="233"/>
      <c r="J427" s="40"/>
      <c r="K427" s="40"/>
      <c r="L427" s="44"/>
      <c r="M427" s="234"/>
      <c r="N427" s="235"/>
      <c r="O427" s="91"/>
      <c r="P427" s="91"/>
      <c r="Q427" s="91"/>
      <c r="R427" s="91"/>
      <c r="S427" s="91"/>
      <c r="T427" s="92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148</v>
      </c>
      <c r="AU427" s="17" t="s">
        <v>86</v>
      </c>
    </row>
    <row r="428" s="13" customFormat="1">
      <c r="A428" s="13"/>
      <c r="B428" s="238"/>
      <c r="C428" s="239"/>
      <c r="D428" s="231" t="s">
        <v>150</v>
      </c>
      <c r="E428" s="240" t="s">
        <v>1</v>
      </c>
      <c r="F428" s="241" t="s">
        <v>843</v>
      </c>
      <c r="G428" s="239"/>
      <c r="H428" s="242">
        <v>237.68000000000001</v>
      </c>
      <c r="I428" s="243"/>
      <c r="J428" s="239"/>
      <c r="K428" s="239"/>
      <c r="L428" s="244"/>
      <c r="M428" s="245"/>
      <c r="N428" s="246"/>
      <c r="O428" s="246"/>
      <c r="P428" s="246"/>
      <c r="Q428" s="246"/>
      <c r="R428" s="246"/>
      <c r="S428" s="246"/>
      <c r="T428" s="247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8" t="s">
        <v>150</v>
      </c>
      <c r="AU428" s="248" t="s">
        <v>86</v>
      </c>
      <c r="AV428" s="13" t="s">
        <v>86</v>
      </c>
      <c r="AW428" s="13" t="s">
        <v>32</v>
      </c>
      <c r="AX428" s="13" t="s">
        <v>76</v>
      </c>
      <c r="AY428" s="248" t="s">
        <v>136</v>
      </c>
    </row>
    <row r="429" s="15" customFormat="1">
      <c r="A429" s="15"/>
      <c r="B429" s="259"/>
      <c r="C429" s="260"/>
      <c r="D429" s="231" t="s">
        <v>150</v>
      </c>
      <c r="E429" s="261" t="s">
        <v>1</v>
      </c>
      <c r="F429" s="262" t="s">
        <v>167</v>
      </c>
      <c r="G429" s="260"/>
      <c r="H429" s="263">
        <v>237.68000000000001</v>
      </c>
      <c r="I429" s="264"/>
      <c r="J429" s="260"/>
      <c r="K429" s="260"/>
      <c r="L429" s="265"/>
      <c r="M429" s="266"/>
      <c r="N429" s="267"/>
      <c r="O429" s="267"/>
      <c r="P429" s="267"/>
      <c r="Q429" s="267"/>
      <c r="R429" s="267"/>
      <c r="S429" s="267"/>
      <c r="T429" s="268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69" t="s">
        <v>150</v>
      </c>
      <c r="AU429" s="269" t="s">
        <v>86</v>
      </c>
      <c r="AV429" s="15" t="s">
        <v>144</v>
      </c>
      <c r="AW429" s="15" t="s">
        <v>32</v>
      </c>
      <c r="AX429" s="15" t="s">
        <v>84</v>
      </c>
      <c r="AY429" s="269" t="s">
        <v>136</v>
      </c>
    </row>
    <row r="430" s="2" customFormat="1" ht="24.15" customHeight="1">
      <c r="A430" s="38"/>
      <c r="B430" s="39"/>
      <c r="C430" s="274" t="s">
        <v>870</v>
      </c>
      <c r="D430" s="274" t="s">
        <v>456</v>
      </c>
      <c r="E430" s="275" t="s">
        <v>871</v>
      </c>
      <c r="F430" s="276" t="s">
        <v>872</v>
      </c>
      <c r="G430" s="277" t="s">
        <v>142</v>
      </c>
      <c r="H430" s="278">
        <v>280.839</v>
      </c>
      <c r="I430" s="279"/>
      <c r="J430" s="280">
        <f>ROUND(I430*H430,2)</f>
        <v>0</v>
      </c>
      <c r="K430" s="276" t="s">
        <v>1</v>
      </c>
      <c r="L430" s="281"/>
      <c r="M430" s="282" t="s">
        <v>1</v>
      </c>
      <c r="N430" s="283" t="s">
        <v>41</v>
      </c>
      <c r="O430" s="91"/>
      <c r="P430" s="227">
        <f>O430*H430</f>
        <v>0</v>
      </c>
      <c r="Q430" s="227">
        <v>0.0030000000000000001</v>
      </c>
      <c r="R430" s="227">
        <f>Q430*H430</f>
        <v>0.84251699999999996</v>
      </c>
      <c r="S430" s="227">
        <v>0</v>
      </c>
      <c r="T430" s="228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29" t="s">
        <v>419</v>
      </c>
      <c r="AT430" s="229" t="s">
        <v>456</v>
      </c>
      <c r="AU430" s="229" t="s">
        <v>86</v>
      </c>
      <c r="AY430" s="17" t="s">
        <v>136</v>
      </c>
      <c r="BE430" s="230">
        <f>IF(N430="základní",J430,0)</f>
        <v>0</v>
      </c>
      <c r="BF430" s="230">
        <f>IF(N430="snížená",J430,0)</f>
        <v>0</v>
      </c>
      <c r="BG430" s="230">
        <f>IF(N430="zákl. přenesená",J430,0)</f>
        <v>0</v>
      </c>
      <c r="BH430" s="230">
        <f>IF(N430="sníž. přenesená",J430,0)</f>
        <v>0</v>
      </c>
      <c r="BI430" s="230">
        <f>IF(N430="nulová",J430,0)</f>
        <v>0</v>
      </c>
      <c r="BJ430" s="17" t="s">
        <v>84</v>
      </c>
      <c r="BK430" s="230">
        <f>ROUND(I430*H430,2)</f>
        <v>0</v>
      </c>
      <c r="BL430" s="17" t="s">
        <v>268</v>
      </c>
      <c r="BM430" s="229" t="s">
        <v>873</v>
      </c>
    </row>
    <row r="431" s="2" customFormat="1">
      <c r="A431" s="38"/>
      <c r="B431" s="39"/>
      <c r="C431" s="40"/>
      <c r="D431" s="231" t="s">
        <v>146</v>
      </c>
      <c r="E431" s="40"/>
      <c r="F431" s="232" t="s">
        <v>874</v>
      </c>
      <c r="G431" s="40"/>
      <c r="H431" s="40"/>
      <c r="I431" s="233"/>
      <c r="J431" s="40"/>
      <c r="K431" s="40"/>
      <c r="L431" s="44"/>
      <c r="M431" s="234"/>
      <c r="N431" s="235"/>
      <c r="O431" s="91"/>
      <c r="P431" s="91"/>
      <c r="Q431" s="91"/>
      <c r="R431" s="91"/>
      <c r="S431" s="91"/>
      <c r="T431" s="92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7" t="s">
        <v>146</v>
      </c>
      <c r="AU431" s="17" t="s">
        <v>86</v>
      </c>
    </row>
    <row r="432" s="13" customFormat="1">
      <c r="A432" s="13"/>
      <c r="B432" s="238"/>
      <c r="C432" s="239"/>
      <c r="D432" s="231" t="s">
        <v>150</v>
      </c>
      <c r="E432" s="240" t="s">
        <v>1</v>
      </c>
      <c r="F432" s="241" t="s">
        <v>875</v>
      </c>
      <c r="G432" s="239"/>
      <c r="H432" s="242">
        <v>280.839</v>
      </c>
      <c r="I432" s="243"/>
      <c r="J432" s="239"/>
      <c r="K432" s="239"/>
      <c r="L432" s="244"/>
      <c r="M432" s="245"/>
      <c r="N432" s="246"/>
      <c r="O432" s="246"/>
      <c r="P432" s="246"/>
      <c r="Q432" s="246"/>
      <c r="R432" s="246"/>
      <c r="S432" s="246"/>
      <c r="T432" s="247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8" t="s">
        <v>150</v>
      </c>
      <c r="AU432" s="248" t="s">
        <v>86</v>
      </c>
      <c r="AV432" s="13" t="s">
        <v>86</v>
      </c>
      <c r="AW432" s="13" t="s">
        <v>32</v>
      </c>
      <c r="AX432" s="13" t="s">
        <v>84</v>
      </c>
      <c r="AY432" s="248" t="s">
        <v>136</v>
      </c>
    </row>
    <row r="433" s="2" customFormat="1" ht="16.5" customHeight="1">
      <c r="A433" s="38"/>
      <c r="B433" s="39"/>
      <c r="C433" s="274" t="s">
        <v>876</v>
      </c>
      <c r="D433" s="274" t="s">
        <v>456</v>
      </c>
      <c r="E433" s="275" t="s">
        <v>877</v>
      </c>
      <c r="F433" s="276" t="s">
        <v>878</v>
      </c>
      <c r="G433" s="277" t="s">
        <v>142</v>
      </c>
      <c r="H433" s="278">
        <v>9.1999999999999993</v>
      </c>
      <c r="I433" s="279"/>
      <c r="J433" s="280">
        <f>ROUND(I433*H433,2)</f>
        <v>0</v>
      </c>
      <c r="K433" s="276" t="s">
        <v>1</v>
      </c>
      <c r="L433" s="281"/>
      <c r="M433" s="282" t="s">
        <v>1</v>
      </c>
      <c r="N433" s="283" t="s">
        <v>41</v>
      </c>
      <c r="O433" s="91"/>
      <c r="P433" s="227">
        <f>O433*H433</f>
        <v>0</v>
      </c>
      <c r="Q433" s="227">
        <v>0.0030000000000000001</v>
      </c>
      <c r="R433" s="227">
        <f>Q433*H433</f>
        <v>0.0276</v>
      </c>
      <c r="S433" s="227">
        <v>0</v>
      </c>
      <c r="T433" s="228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29" t="s">
        <v>419</v>
      </c>
      <c r="AT433" s="229" t="s">
        <v>456</v>
      </c>
      <c r="AU433" s="229" t="s">
        <v>86</v>
      </c>
      <c r="AY433" s="17" t="s">
        <v>136</v>
      </c>
      <c r="BE433" s="230">
        <f>IF(N433="základní",J433,0)</f>
        <v>0</v>
      </c>
      <c r="BF433" s="230">
        <f>IF(N433="snížená",J433,0)</f>
        <v>0</v>
      </c>
      <c r="BG433" s="230">
        <f>IF(N433="zákl. přenesená",J433,0)</f>
        <v>0</v>
      </c>
      <c r="BH433" s="230">
        <f>IF(N433="sníž. přenesená",J433,0)</f>
        <v>0</v>
      </c>
      <c r="BI433" s="230">
        <f>IF(N433="nulová",J433,0)</f>
        <v>0</v>
      </c>
      <c r="BJ433" s="17" t="s">
        <v>84</v>
      </c>
      <c r="BK433" s="230">
        <f>ROUND(I433*H433,2)</f>
        <v>0</v>
      </c>
      <c r="BL433" s="17" t="s">
        <v>268</v>
      </c>
      <c r="BM433" s="229" t="s">
        <v>879</v>
      </c>
    </row>
    <row r="434" s="2" customFormat="1">
      <c r="A434" s="38"/>
      <c r="B434" s="39"/>
      <c r="C434" s="40"/>
      <c r="D434" s="231" t="s">
        <v>146</v>
      </c>
      <c r="E434" s="40"/>
      <c r="F434" s="232" t="s">
        <v>878</v>
      </c>
      <c r="G434" s="40"/>
      <c r="H434" s="40"/>
      <c r="I434" s="233"/>
      <c r="J434" s="40"/>
      <c r="K434" s="40"/>
      <c r="L434" s="44"/>
      <c r="M434" s="234"/>
      <c r="N434" s="235"/>
      <c r="O434" s="91"/>
      <c r="P434" s="91"/>
      <c r="Q434" s="91"/>
      <c r="R434" s="91"/>
      <c r="S434" s="91"/>
      <c r="T434" s="92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T434" s="17" t="s">
        <v>146</v>
      </c>
      <c r="AU434" s="17" t="s">
        <v>86</v>
      </c>
    </row>
    <row r="435" s="13" customFormat="1">
      <c r="A435" s="13"/>
      <c r="B435" s="238"/>
      <c r="C435" s="239"/>
      <c r="D435" s="231" t="s">
        <v>150</v>
      </c>
      <c r="E435" s="240" t="s">
        <v>1</v>
      </c>
      <c r="F435" s="241" t="s">
        <v>880</v>
      </c>
      <c r="G435" s="239"/>
      <c r="H435" s="242">
        <v>9.1999999999999993</v>
      </c>
      <c r="I435" s="243"/>
      <c r="J435" s="239"/>
      <c r="K435" s="239"/>
      <c r="L435" s="244"/>
      <c r="M435" s="245"/>
      <c r="N435" s="246"/>
      <c r="O435" s="246"/>
      <c r="P435" s="246"/>
      <c r="Q435" s="246"/>
      <c r="R435" s="246"/>
      <c r="S435" s="246"/>
      <c r="T435" s="247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8" t="s">
        <v>150</v>
      </c>
      <c r="AU435" s="248" t="s">
        <v>86</v>
      </c>
      <c r="AV435" s="13" t="s">
        <v>86</v>
      </c>
      <c r="AW435" s="13" t="s">
        <v>32</v>
      </c>
      <c r="AX435" s="13" t="s">
        <v>84</v>
      </c>
      <c r="AY435" s="248" t="s">
        <v>136</v>
      </c>
    </row>
    <row r="436" s="2" customFormat="1" ht="33" customHeight="1">
      <c r="A436" s="38"/>
      <c r="B436" s="39"/>
      <c r="C436" s="218" t="s">
        <v>881</v>
      </c>
      <c r="D436" s="218" t="s">
        <v>139</v>
      </c>
      <c r="E436" s="219" t="s">
        <v>882</v>
      </c>
      <c r="F436" s="220" t="s">
        <v>883</v>
      </c>
      <c r="G436" s="221" t="s">
        <v>334</v>
      </c>
      <c r="H436" s="222">
        <v>251</v>
      </c>
      <c r="I436" s="223"/>
      <c r="J436" s="224">
        <f>ROUND(I436*H436,2)</f>
        <v>0</v>
      </c>
      <c r="K436" s="220" t="s">
        <v>1</v>
      </c>
      <c r="L436" s="44"/>
      <c r="M436" s="225" t="s">
        <v>1</v>
      </c>
      <c r="N436" s="226" t="s">
        <v>41</v>
      </c>
      <c r="O436" s="91"/>
      <c r="P436" s="227">
        <f>O436*H436</f>
        <v>0</v>
      </c>
      <c r="Q436" s="227">
        <v>6.0000000000000002E-05</v>
      </c>
      <c r="R436" s="227">
        <f>Q436*H436</f>
        <v>0.015060000000000001</v>
      </c>
      <c r="S436" s="227">
        <v>0</v>
      </c>
      <c r="T436" s="228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29" t="s">
        <v>268</v>
      </c>
      <c r="AT436" s="229" t="s">
        <v>139</v>
      </c>
      <c r="AU436" s="229" t="s">
        <v>86</v>
      </c>
      <c r="AY436" s="17" t="s">
        <v>136</v>
      </c>
      <c r="BE436" s="230">
        <f>IF(N436="základní",J436,0)</f>
        <v>0</v>
      </c>
      <c r="BF436" s="230">
        <f>IF(N436="snížená",J436,0)</f>
        <v>0</v>
      </c>
      <c r="BG436" s="230">
        <f>IF(N436="zákl. přenesená",J436,0)</f>
        <v>0</v>
      </c>
      <c r="BH436" s="230">
        <f>IF(N436="sníž. přenesená",J436,0)</f>
        <v>0</v>
      </c>
      <c r="BI436" s="230">
        <f>IF(N436="nulová",J436,0)</f>
        <v>0</v>
      </c>
      <c r="BJ436" s="17" t="s">
        <v>84</v>
      </c>
      <c r="BK436" s="230">
        <f>ROUND(I436*H436,2)</f>
        <v>0</v>
      </c>
      <c r="BL436" s="17" t="s">
        <v>268</v>
      </c>
      <c r="BM436" s="229" t="s">
        <v>884</v>
      </c>
    </row>
    <row r="437" s="2" customFormat="1">
      <c r="A437" s="38"/>
      <c r="B437" s="39"/>
      <c r="C437" s="40"/>
      <c r="D437" s="231" t="s">
        <v>146</v>
      </c>
      <c r="E437" s="40"/>
      <c r="F437" s="232" t="s">
        <v>885</v>
      </c>
      <c r="G437" s="40"/>
      <c r="H437" s="40"/>
      <c r="I437" s="233"/>
      <c r="J437" s="40"/>
      <c r="K437" s="40"/>
      <c r="L437" s="44"/>
      <c r="M437" s="234"/>
      <c r="N437" s="235"/>
      <c r="O437" s="91"/>
      <c r="P437" s="91"/>
      <c r="Q437" s="91"/>
      <c r="R437" s="91"/>
      <c r="S437" s="91"/>
      <c r="T437" s="92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7" t="s">
        <v>146</v>
      </c>
      <c r="AU437" s="17" t="s">
        <v>86</v>
      </c>
    </row>
    <row r="438" s="2" customFormat="1" ht="24.15" customHeight="1">
      <c r="A438" s="38"/>
      <c r="B438" s="39"/>
      <c r="C438" s="218" t="s">
        <v>886</v>
      </c>
      <c r="D438" s="218" t="s">
        <v>139</v>
      </c>
      <c r="E438" s="219" t="s">
        <v>887</v>
      </c>
      <c r="F438" s="220" t="s">
        <v>888</v>
      </c>
      <c r="G438" s="221" t="s">
        <v>321</v>
      </c>
      <c r="H438" s="222">
        <v>46</v>
      </c>
      <c r="I438" s="223"/>
      <c r="J438" s="224">
        <f>ROUND(I438*H438,2)</f>
        <v>0</v>
      </c>
      <c r="K438" s="220" t="s">
        <v>1</v>
      </c>
      <c r="L438" s="44"/>
      <c r="M438" s="225" t="s">
        <v>1</v>
      </c>
      <c r="N438" s="226" t="s">
        <v>41</v>
      </c>
      <c r="O438" s="91"/>
      <c r="P438" s="227">
        <f>O438*H438</f>
        <v>0</v>
      </c>
      <c r="Q438" s="227">
        <v>4.0000000000000003E-05</v>
      </c>
      <c r="R438" s="227">
        <f>Q438*H438</f>
        <v>0.0018400000000000001</v>
      </c>
      <c r="S438" s="227">
        <v>0</v>
      </c>
      <c r="T438" s="228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229" t="s">
        <v>268</v>
      </c>
      <c r="AT438" s="229" t="s">
        <v>139</v>
      </c>
      <c r="AU438" s="229" t="s">
        <v>86</v>
      </c>
      <c r="AY438" s="17" t="s">
        <v>136</v>
      </c>
      <c r="BE438" s="230">
        <f>IF(N438="základní",J438,0)</f>
        <v>0</v>
      </c>
      <c r="BF438" s="230">
        <f>IF(N438="snížená",J438,0)</f>
        <v>0</v>
      </c>
      <c r="BG438" s="230">
        <f>IF(N438="zákl. přenesená",J438,0)</f>
        <v>0</v>
      </c>
      <c r="BH438" s="230">
        <f>IF(N438="sníž. přenesená",J438,0)</f>
        <v>0</v>
      </c>
      <c r="BI438" s="230">
        <f>IF(N438="nulová",J438,0)</f>
        <v>0</v>
      </c>
      <c r="BJ438" s="17" t="s">
        <v>84</v>
      </c>
      <c r="BK438" s="230">
        <f>ROUND(I438*H438,2)</f>
        <v>0</v>
      </c>
      <c r="BL438" s="17" t="s">
        <v>268</v>
      </c>
      <c r="BM438" s="229" t="s">
        <v>889</v>
      </c>
    </row>
    <row r="439" s="2" customFormat="1">
      <c r="A439" s="38"/>
      <c r="B439" s="39"/>
      <c r="C439" s="40"/>
      <c r="D439" s="231" t="s">
        <v>146</v>
      </c>
      <c r="E439" s="40"/>
      <c r="F439" s="232" t="s">
        <v>890</v>
      </c>
      <c r="G439" s="40"/>
      <c r="H439" s="40"/>
      <c r="I439" s="233"/>
      <c r="J439" s="40"/>
      <c r="K439" s="40"/>
      <c r="L439" s="44"/>
      <c r="M439" s="234"/>
      <c r="N439" s="235"/>
      <c r="O439" s="91"/>
      <c r="P439" s="91"/>
      <c r="Q439" s="91"/>
      <c r="R439" s="91"/>
      <c r="S439" s="91"/>
      <c r="T439" s="92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T439" s="17" t="s">
        <v>146</v>
      </c>
      <c r="AU439" s="17" t="s">
        <v>86</v>
      </c>
    </row>
    <row r="440" s="2" customFormat="1" ht="24.15" customHeight="1">
      <c r="A440" s="38"/>
      <c r="B440" s="39"/>
      <c r="C440" s="218" t="s">
        <v>891</v>
      </c>
      <c r="D440" s="218" t="s">
        <v>139</v>
      </c>
      <c r="E440" s="219" t="s">
        <v>892</v>
      </c>
      <c r="F440" s="220" t="s">
        <v>893</v>
      </c>
      <c r="G440" s="221" t="s">
        <v>227</v>
      </c>
      <c r="H440" s="222">
        <v>1.903</v>
      </c>
      <c r="I440" s="223"/>
      <c r="J440" s="224">
        <f>ROUND(I440*H440,2)</f>
        <v>0</v>
      </c>
      <c r="K440" s="220" t="s">
        <v>143</v>
      </c>
      <c r="L440" s="44"/>
      <c r="M440" s="225" t="s">
        <v>1</v>
      </c>
      <c r="N440" s="226" t="s">
        <v>41</v>
      </c>
      <c r="O440" s="91"/>
      <c r="P440" s="227">
        <f>O440*H440</f>
        <v>0</v>
      </c>
      <c r="Q440" s="227">
        <v>0</v>
      </c>
      <c r="R440" s="227">
        <f>Q440*H440</f>
        <v>0</v>
      </c>
      <c r="S440" s="227">
        <v>0</v>
      </c>
      <c r="T440" s="228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29" t="s">
        <v>268</v>
      </c>
      <c r="AT440" s="229" t="s">
        <v>139</v>
      </c>
      <c r="AU440" s="229" t="s">
        <v>86</v>
      </c>
      <c r="AY440" s="17" t="s">
        <v>136</v>
      </c>
      <c r="BE440" s="230">
        <f>IF(N440="základní",J440,0)</f>
        <v>0</v>
      </c>
      <c r="BF440" s="230">
        <f>IF(N440="snížená",J440,0)</f>
        <v>0</v>
      </c>
      <c r="BG440" s="230">
        <f>IF(N440="zákl. přenesená",J440,0)</f>
        <v>0</v>
      </c>
      <c r="BH440" s="230">
        <f>IF(N440="sníž. přenesená",J440,0)</f>
        <v>0</v>
      </c>
      <c r="BI440" s="230">
        <f>IF(N440="nulová",J440,0)</f>
        <v>0</v>
      </c>
      <c r="BJ440" s="17" t="s">
        <v>84</v>
      </c>
      <c r="BK440" s="230">
        <f>ROUND(I440*H440,2)</f>
        <v>0</v>
      </c>
      <c r="BL440" s="17" t="s">
        <v>268</v>
      </c>
      <c r="BM440" s="229" t="s">
        <v>894</v>
      </c>
    </row>
    <row r="441" s="2" customFormat="1">
      <c r="A441" s="38"/>
      <c r="B441" s="39"/>
      <c r="C441" s="40"/>
      <c r="D441" s="231" t="s">
        <v>146</v>
      </c>
      <c r="E441" s="40"/>
      <c r="F441" s="232" t="s">
        <v>895</v>
      </c>
      <c r="G441" s="40"/>
      <c r="H441" s="40"/>
      <c r="I441" s="233"/>
      <c r="J441" s="40"/>
      <c r="K441" s="40"/>
      <c r="L441" s="44"/>
      <c r="M441" s="234"/>
      <c r="N441" s="235"/>
      <c r="O441" s="91"/>
      <c r="P441" s="91"/>
      <c r="Q441" s="91"/>
      <c r="R441" s="91"/>
      <c r="S441" s="91"/>
      <c r="T441" s="92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T441" s="17" t="s">
        <v>146</v>
      </c>
      <c r="AU441" s="17" t="s">
        <v>86</v>
      </c>
    </row>
    <row r="442" s="2" customFormat="1">
      <c r="A442" s="38"/>
      <c r="B442" s="39"/>
      <c r="C442" s="40"/>
      <c r="D442" s="236" t="s">
        <v>148</v>
      </c>
      <c r="E442" s="40"/>
      <c r="F442" s="237" t="s">
        <v>896</v>
      </c>
      <c r="G442" s="40"/>
      <c r="H442" s="40"/>
      <c r="I442" s="233"/>
      <c r="J442" s="40"/>
      <c r="K442" s="40"/>
      <c r="L442" s="44"/>
      <c r="M442" s="234"/>
      <c r="N442" s="235"/>
      <c r="O442" s="91"/>
      <c r="P442" s="91"/>
      <c r="Q442" s="91"/>
      <c r="R442" s="91"/>
      <c r="S442" s="91"/>
      <c r="T442" s="92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7" t="s">
        <v>148</v>
      </c>
      <c r="AU442" s="17" t="s">
        <v>86</v>
      </c>
    </row>
    <row r="443" s="12" customFormat="1" ht="22.8" customHeight="1">
      <c r="A443" s="12"/>
      <c r="B443" s="202"/>
      <c r="C443" s="203"/>
      <c r="D443" s="204" t="s">
        <v>75</v>
      </c>
      <c r="E443" s="216" t="s">
        <v>375</v>
      </c>
      <c r="F443" s="216" t="s">
        <v>376</v>
      </c>
      <c r="G443" s="203"/>
      <c r="H443" s="203"/>
      <c r="I443" s="206"/>
      <c r="J443" s="217">
        <f>BK443</f>
        <v>0</v>
      </c>
      <c r="K443" s="203"/>
      <c r="L443" s="208"/>
      <c r="M443" s="209"/>
      <c r="N443" s="210"/>
      <c r="O443" s="210"/>
      <c r="P443" s="211">
        <f>SUM(P444:P479)</f>
        <v>0</v>
      </c>
      <c r="Q443" s="210"/>
      <c r="R443" s="211">
        <f>SUM(R444:R479)</f>
        <v>1.7404429999999997</v>
      </c>
      <c r="S443" s="210"/>
      <c r="T443" s="212">
        <f>SUM(T444:T479)</f>
        <v>0</v>
      </c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R443" s="213" t="s">
        <v>86</v>
      </c>
      <c r="AT443" s="214" t="s">
        <v>75</v>
      </c>
      <c r="AU443" s="214" t="s">
        <v>84</v>
      </c>
      <c r="AY443" s="213" t="s">
        <v>136</v>
      </c>
      <c r="BK443" s="215">
        <f>SUM(BK444:BK479)</f>
        <v>0</v>
      </c>
    </row>
    <row r="444" s="2" customFormat="1" ht="16.5" customHeight="1">
      <c r="A444" s="38"/>
      <c r="B444" s="39"/>
      <c r="C444" s="218" t="s">
        <v>897</v>
      </c>
      <c r="D444" s="218" t="s">
        <v>139</v>
      </c>
      <c r="E444" s="219" t="s">
        <v>898</v>
      </c>
      <c r="F444" s="220" t="s">
        <v>899</v>
      </c>
      <c r="G444" s="221" t="s">
        <v>142</v>
      </c>
      <c r="H444" s="222">
        <v>45.579999999999998</v>
      </c>
      <c r="I444" s="223"/>
      <c r="J444" s="224">
        <f>ROUND(I444*H444,2)</f>
        <v>0</v>
      </c>
      <c r="K444" s="220" t="s">
        <v>143</v>
      </c>
      <c r="L444" s="44"/>
      <c r="M444" s="225" t="s">
        <v>1</v>
      </c>
      <c r="N444" s="226" t="s">
        <v>41</v>
      </c>
      <c r="O444" s="91"/>
      <c r="P444" s="227">
        <f>O444*H444</f>
        <v>0</v>
      </c>
      <c r="Q444" s="227">
        <v>0</v>
      </c>
      <c r="R444" s="227">
        <f>Q444*H444</f>
        <v>0</v>
      </c>
      <c r="S444" s="227">
        <v>0</v>
      </c>
      <c r="T444" s="228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29" t="s">
        <v>268</v>
      </c>
      <c r="AT444" s="229" t="s">
        <v>139</v>
      </c>
      <c r="AU444" s="229" t="s">
        <v>86</v>
      </c>
      <c r="AY444" s="17" t="s">
        <v>136</v>
      </c>
      <c r="BE444" s="230">
        <f>IF(N444="základní",J444,0)</f>
        <v>0</v>
      </c>
      <c r="BF444" s="230">
        <f>IF(N444="snížená",J444,0)</f>
        <v>0</v>
      </c>
      <c r="BG444" s="230">
        <f>IF(N444="zákl. přenesená",J444,0)</f>
        <v>0</v>
      </c>
      <c r="BH444" s="230">
        <f>IF(N444="sníž. přenesená",J444,0)</f>
        <v>0</v>
      </c>
      <c r="BI444" s="230">
        <f>IF(N444="nulová",J444,0)</f>
        <v>0</v>
      </c>
      <c r="BJ444" s="17" t="s">
        <v>84</v>
      </c>
      <c r="BK444" s="230">
        <f>ROUND(I444*H444,2)</f>
        <v>0</v>
      </c>
      <c r="BL444" s="17" t="s">
        <v>268</v>
      </c>
      <c r="BM444" s="229" t="s">
        <v>900</v>
      </c>
    </row>
    <row r="445" s="2" customFormat="1">
      <c r="A445" s="38"/>
      <c r="B445" s="39"/>
      <c r="C445" s="40"/>
      <c r="D445" s="231" t="s">
        <v>146</v>
      </c>
      <c r="E445" s="40"/>
      <c r="F445" s="232" t="s">
        <v>901</v>
      </c>
      <c r="G445" s="40"/>
      <c r="H445" s="40"/>
      <c r="I445" s="233"/>
      <c r="J445" s="40"/>
      <c r="K445" s="40"/>
      <c r="L445" s="44"/>
      <c r="M445" s="234"/>
      <c r="N445" s="235"/>
      <c r="O445" s="91"/>
      <c r="P445" s="91"/>
      <c r="Q445" s="91"/>
      <c r="R445" s="91"/>
      <c r="S445" s="91"/>
      <c r="T445" s="92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7" t="s">
        <v>146</v>
      </c>
      <c r="AU445" s="17" t="s">
        <v>86</v>
      </c>
    </row>
    <row r="446" s="2" customFormat="1">
      <c r="A446" s="38"/>
      <c r="B446" s="39"/>
      <c r="C446" s="40"/>
      <c r="D446" s="236" t="s">
        <v>148</v>
      </c>
      <c r="E446" s="40"/>
      <c r="F446" s="237" t="s">
        <v>902</v>
      </c>
      <c r="G446" s="40"/>
      <c r="H446" s="40"/>
      <c r="I446" s="233"/>
      <c r="J446" s="40"/>
      <c r="K446" s="40"/>
      <c r="L446" s="44"/>
      <c r="M446" s="234"/>
      <c r="N446" s="235"/>
      <c r="O446" s="91"/>
      <c r="P446" s="91"/>
      <c r="Q446" s="91"/>
      <c r="R446" s="91"/>
      <c r="S446" s="91"/>
      <c r="T446" s="92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T446" s="17" t="s">
        <v>148</v>
      </c>
      <c r="AU446" s="17" t="s">
        <v>86</v>
      </c>
    </row>
    <row r="447" s="13" customFormat="1">
      <c r="A447" s="13"/>
      <c r="B447" s="238"/>
      <c r="C447" s="239"/>
      <c r="D447" s="231" t="s">
        <v>150</v>
      </c>
      <c r="E447" s="240" t="s">
        <v>1</v>
      </c>
      <c r="F447" s="241" t="s">
        <v>903</v>
      </c>
      <c r="G447" s="239"/>
      <c r="H447" s="242">
        <v>29.280000000000001</v>
      </c>
      <c r="I447" s="243"/>
      <c r="J447" s="239"/>
      <c r="K447" s="239"/>
      <c r="L447" s="244"/>
      <c r="M447" s="245"/>
      <c r="N447" s="246"/>
      <c r="O447" s="246"/>
      <c r="P447" s="246"/>
      <c r="Q447" s="246"/>
      <c r="R447" s="246"/>
      <c r="S447" s="246"/>
      <c r="T447" s="247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8" t="s">
        <v>150</v>
      </c>
      <c r="AU447" s="248" t="s">
        <v>86</v>
      </c>
      <c r="AV447" s="13" t="s">
        <v>86</v>
      </c>
      <c r="AW447" s="13" t="s">
        <v>32</v>
      </c>
      <c r="AX447" s="13" t="s">
        <v>76</v>
      </c>
      <c r="AY447" s="248" t="s">
        <v>136</v>
      </c>
    </row>
    <row r="448" s="13" customFormat="1">
      <c r="A448" s="13"/>
      <c r="B448" s="238"/>
      <c r="C448" s="239"/>
      <c r="D448" s="231" t="s">
        <v>150</v>
      </c>
      <c r="E448" s="240" t="s">
        <v>1</v>
      </c>
      <c r="F448" s="241" t="s">
        <v>904</v>
      </c>
      <c r="G448" s="239"/>
      <c r="H448" s="242">
        <v>16.300000000000001</v>
      </c>
      <c r="I448" s="243"/>
      <c r="J448" s="239"/>
      <c r="K448" s="239"/>
      <c r="L448" s="244"/>
      <c r="M448" s="245"/>
      <c r="N448" s="246"/>
      <c r="O448" s="246"/>
      <c r="P448" s="246"/>
      <c r="Q448" s="246"/>
      <c r="R448" s="246"/>
      <c r="S448" s="246"/>
      <c r="T448" s="247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8" t="s">
        <v>150</v>
      </c>
      <c r="AU448" s="248" t="s">
        <v>86</v>
      </c>
      <c r="AV448" s="13" t="s">
        <v>86</v>
      </c>
      <c r="AW448" s="13" t="s">
        <v>32</v>
      </c>
      <c r="AX448" s="13" t="s">
        <v>76</v>
      </c>
      <c r="AY448" s="248" t="s">
        <v>136</v>
      </c>
    </row>
    <row r="449" s="15" customFormat="1">
      <c r="A449" s="15"/>
      <c r="B449" s="259"/>
      <c r="C449" s="260"/>
      <c r="D449" s="231" t="s">
        <v>150</v>
      </c>
      <c r="E449" s="261" t="s">
        <v>1</v>
      </c>
      <c r="F449" s="262" t="s">
        <v>167</v>
      </c>
      <c r="G449" s="260"/>
      <c r="H449" s="263">
        <v>45.579999999999998</v>
      </c>
      <c r="I449" s="264"/>
      <c r="J449" s="260"/>
      <c r="K449" s="260"/>
      <c r="L449" s="265"/>
      <c r="M449" s="266"/>
      <c r="N449" s="267"/>
      <c r="O449" s="267"/>
      <c r="P449" s="267"/>
      <c r="Q449" s="267"/>
      <c r="R449" s="267"/>
      <c r="S449" s="267"/>
      <c r="T449" s="268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69" t="s">
        <v>150</v>
      </c>
      <c r="AU449" s="269" t="s">
        <v>86</v>
      </c>
      <c r="AV449" s="15" t="s">
        <v>144</v>
      </c>
      <c r="AW449" s="15" t="s">
        <v>32</v>
      </c>
      <c r="AX449" s="15" t="s">
        <v>84</v>
      </c>
      <c r="AY449" s="269" t="s">
        <v>136</v>
      </c>
    </row>
    <row r="450" s="2" customFormat="1" ht="16.5" customHeight="1">
      <c r="A450" s="38"/>
      <c r="B450" s="39"/>
      <c r="C450" s="218" t="s">
        <v>905</v>
      </c>
      <c r="D450" s="218" t="s">
        <v>139</v>
      </c>
      <c r="E450" s="219" t="s">
        <v>906</v>
      </c>
      <c r="F450" s="220" t="s">
        <v>907</v>
      </c>
      <c r="G450" s="221" t="s">
        <v>142</v>
      </c>
      <c r="H450" s="222">
        <v>45.579999999999998</v>
      </c>
      <c r="I450" s="223"/>
      <c r="J450" s="224">
        <f>ROUND(I450*H450,2)</f>
        <v>0</v>
      </c>
      <c r="K450" s="220" t="s">
        <v>143</v>
      </c>
      <c r="L450" s="44"/>
      <c r="M450" s="225" t="s">
        <v>1</v>
      </c>
      <c r="N450" s="226" t="s">
        <v>41</v>
      </c>
      <c r="O450" s="91"/>
      <c r="P450" s="227">
        <f>O450*H450</f>
        <v>0</v>
      </c>
      <c r="Q450" s="227">
        <v>0.00029999999999999997</v>
      </c>
      <c r="R450" s="227">
        <f>Q450*H450</f>
        <v>0.013673999999999999</v>
      </c>
      <c r="S450" s="227">
        <v>0</v>
      </c>
      <c r="T450" s="228">
        <f>S450*H450</f>
        <v>0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29" t="s">
        <v>268</v>
      </c>
      <c r="AT450" s="229" t="s">
        <v>139</v>
      </c>
      <c r="AU450" s="229" t="s">
        <v>86</v>
      </c>
      <c r="AY450" s="17" t="s">
        <v>136</v>
      </c>
      <c r="BE450" s="230">
        <f>IF(N450="základní",J450,0)</f>
        <v>0</v>
      </c>
      <c r="BF450" s="230">
        <f>IF(N450="snížená",J450,0)</f>
        <v>0</v>
      </c>
      <c r="BG450" s="230">
        <f>IF(N450="zákl. přenesená",J450,0)</f>
        <v>0</v>
      </c>
      <c r="BH450" s="230">
        <f>IF(N450="sníž. přenesená",J450,0)</f>
        <v>0</v>
      </c>
      <c r="BI450" s="230">
        <f>IF(N450="nulová",J450,0)</f>
        <v>0</v>
      </c>
      <c r="BJ450" s="17" t="s">
        <v>84</v>
      </c>
      <c r="BK450" s="230">
        <f>ROUND(I450*H450,2)</f>
        <v>0</v>
      </c>
      <c r="BL450" s="17" t="s">
        <v>268</v>
      </c>
      <c r="BM450" s="229" t="s">
        <v>908</v>
      </c>
    </row>
    <row r="451" s="2" customFormat="1">
      <c r="A451" s="38"/>
      <c r="B451" s="39"/>
      <c r="C451" s="40"/>
      <c r="D451" s="231" t="s">
        <v>146</v>
      </c>
      <c r="E451" s="40"/>
      <c r="F451" s="232" t="s">
        <v>907</v>
      </c>
      <c r="G451" s="40"/>
      <c r="H451" s="40"/>
      <c r="I451" s="233"/>
      <c r="J451" s="40"/>
      <c r="K451" s="40"/>
      <c r="L451" s="44"/>
      <c r="M451" s="234"/>
      <c r="N451" s="235"/>
      <c r="O451" s="91"/>
      <c r="P451" s="91"/>
      <c r="Q451" s="91"/>
      <c r="R451" s="91"/>
      <c r="S451" s="91"/>
      <c r="T451" s="92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T451" s="17" t="s">
        <v>146</v>
      </c>
      <c r="AU451" s="17" t="s">
        <v>86</v>
      </c>
    </row>
    <row r="452" s="2" customFormat="1">
      <c r="A452" s="38"/>
      <c r="B452" s="39"/>
      <c r="C452" s="40"/>
      <c r="D452" s="236" t="s">
        <v>148</v>
      </c>
      <c r="E452" s="40"/>
      <c r="F452" s="237" t="s">
        <v>909</v>
      </c>
      <c r="G452" s="40"/>
      <c r="H452" s="40"/>
      <c r="I452" s="233"/>
      <c r="J452" s="40"/>
      <c r="K452" s="40"/>
      <c r="L452" s="44"/>
      <c r="M452" s="234"/>
      <c r="N452" s="235"/>
      <c r="O452" s="91"/>
      <c r="P452" s="91"/>
      <c r="Q452" s="91"/>
      <c r="R452" s="91"/>
      <c r="S452" s="91"/>
      <c r="T452" s="92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T452" s="17" t="s">
        <v>148</v>
      </c>
      <c r="AU452" s="17" t="s">
        <v>86</v>
      </c>
    </row>
    <row r="453" s="2" customFormat="1" ht="24.15" customHeight="1">
      <c r="A453" s="38"/>
      <c r="B453" s="39"/>
      <c r="C453" s="218" t="s">
        <v>910</v>
      </c>
      <c r="D453" s="218" t="s">
        <v>139</v>
      </c>
      <c r="E453" s="219" t="s">
        <v>911</v>
      </c>
      <c r="F453" s="220" t="s">
        <v>912</v>
      </c>
      <c r="G453" s="221" t="s">
        <v>142</v>
      </c>
      <c r="H453" s="222">
        <v>29.280000000000001</v>
      </c>
      <c r="I453" s="223"/>
      <c r="J453" s="224">
        <f>ROUND(I453*H453,2)</f>
        <v>0</v>
      </c>
      <c r="K453" s="220" t="s">
        <v>143</v>
      </c>
      <c r="L453" s="44"/>
      <c r="M453" s="225" t="s">
        <v>1</v>
      </c>
      <c r="N453" s="226" t="s">
        <v>41</v>
      </c>
      <c r="O453" s="91"/>
      <c r="P453" s="227">
        <f>O453*H453</f>
        <v>0</v>
      </c>
      <c r="Q453" s="227">
        <v>0.0015</v>
      </c>
      <c r="R453" s="227">
        <f>Q453*H453</f>
        <v>0.043920000000000001</v>
      </c>
      <c r="S453" s="227">
        <v>0</v>
      </c>
      <c r="T453" s="228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29" t="s">
        <v>268</v>
      </c>
      <c r="AT453" s="229" t="s">
        <v>139</v>
      </c>
      <c r="AU453" s="229" t="s">
        <v>86</v>
      </c>
      <c r="AY453" s="17" t="s">
        <v>136</v>
      </c>
      <c r="BE453" s="230">
        <f>IF(N453="základní",J453,0)</f>
        <v>0</v>
      </c>
      <c r="BF453" s="230">
        <f>IF(N453="snížená",J453,0)</f>
        <v>0</v>
      </c>
      <c r="BG453" s="230">
        <f>IF(N453="zákl. přenesená",J453,0)</f>
        <v>0</v>
      </c>
      <c r="BH453" s="230">
        <f>IF(N453="sníž. přenesená",J453,0)</f>
        <v>0</v>
      </c>
      <c r="BI453" s="230">
        <f>IF(N453="nulová",J453,0)</f>
        <v>0</v>
      </c>
      <c r="BJ453" s="17" t="s">
        <v>84</v>
      </c>
      <c r="BK453" s="230">
        <f>ROUND(I453*H453,2)</f>
        <v>0</v>
      </c>
      <c r="BL453" s="17" t="s">
        <v>268</v>
      </c>
      <c r="BM453" s="229" t="s">
        <v>913</v>
      </c>
    </row>
    <row r="454" s="2" customFormat="1">
      <c r="A454" s="38"/>
      <c r="B454" s="39"/>
      <c r="C454" s="40"/>
      <c r="D454" s="231" t="s">
        <v>146</v>
      </c>
      <c r="E454" s="40"/>
      <c r="F454" s="232" t="s">
        <v>912</v>
      </c>
      <c r="G454" s="40"/>
      <c r="H454" s="40"/>
      <c r="I454" s="233"/>
      <c r="J454" s="40"/>
      <c r="K454" s="40"/>
      <c r="L454" s="44"/>
      <c r="M454" s="234"/>
      <c r="N454" s="235"/>
      <c r="O454" s="91"/>
      <c r="P454" s="91"/>
      <c r="Q454" s="91"/>
      <c r="R454" s="91"/>
      <c r="S454" s="91"/>
      <c r="T454" s="92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T454" s="17" t="s">
        <v>146</v>
      </c>
      <c r="AU454" s="17" t="s">
        <v>86</v>
      </c>
    </row>
    <row r="455" s="2" customFormat="1">
      <c r="A455" s="38"/>
      <c r="B455" s="39"/>
      <c r="C455" s="40"/>
      <c r="D455" s="236" t="s">
        <v>148</v>
      </c>
      <c r="E455" s="40"/>
      <c r="F455" s="237" t="s">
        <v>914</v>
      </c>
      <c r="G455" s="40"/>
      <c r="H455" s="40"/>
      <c r="I455" s="233"/>
      <c r="J455" s="40"/>
      <c r="K455" s="40"/>
      <c r="L455" s="44"/>
      <c r="M455" s="234"/>
      <c r="N455" s="235"/>
      <c r="O455" s="91"/>
      <c r="P455" s="91"/>
      <c r="Q455" s="91"/>
      <c r="R455" s="91"/>
      <c r="S455" s="91"/>
      <c r="T455" s="92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T455" s="17" t="s">
        <v>148</v>
      </c>
      <c r="AU455" s="17" t="s">
        <v>86</v>
      </c>
    </row>
    <row r="456" s="13" customFormat="1">
      <c r="A456" s="13"/>
      <c r="B456" s="238"/>
      <c r="C456" s="239"/>
      <c r="D456" s="231" t="s">
        <v>150</v>
      </c>
      <c r="E456" s="240" t="s">
        <v>1</v>
      </c>
      <c r="F456" s="241" t="s">
        <v>903</v>
      </c>
      <c r="G456" s="239"/>
      <c r="H456" s="242">
        <v>29.280000000000001</v>
      </c>
      <c r="I456" s="243"/>
      <c r="J456" s="239"/>
      <c r="K456" s="239"/>
      <c r="L456" s="244"/>
      <c r="M456" s="245"/>
      <c r="N456" s="246"/>
      <c r="O456" s="246"/>
      <c r="P456" s="246"/>
      <c r="Q456" s="246"/>
      <c r="R456" s="246"/>
      <c r="S456" s="246"/>
      <c r="T456" s="247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8" t="s">
        <v>150</v>
      </c>
      <c r="AU456" s="248" t="s">
        <v>86</v>
      </c>
      <c r="AV456" s="13" t="s">
        <v>86</v>
      </c>
      <c r="AW456" s="13" t="s">
        <v>32</v>
      </c>
      <c r="AX456" s="13" t="s">
        <v>76</v>
      </c>
      <c r="AY456" s="248" t="s">
        <v>136</v>
      </c>
    </row>
    <row r="457" s="15" customFormat="1">
      <c r="A457" s="15"/>
      <c r="B457" s="259"/>
      <c r="C457" s="260"/>
      <c r="D457" s="231" t="s">
        <v>150</v>
      </c>
      <c r="E457" s="261" t="s">
        <v>1</v>
      </c>
      <c r="F457" s="262" t="s">
        <v>167</v>
      </c>
      <c r="G457" s="260"/>
      <c r="H457" s="263">
        <v>29.280000000000001</v>
      </c>
      <c r="I457" s="264"/>
      <c r="J457" s="260"/>
      <c r="K457" s="260"/>
      <c r="L457" s="265"/>
      <c r="M457" s="266"/>
      <c r="N457" s="267"/>
      <c r="O457" s="267"/>
      <c r="P457" s="267"/>
      <c r="Q457" s="267"/>
      <c r="R457" s="267"/>
      <c r="S457" s="267"/>
      <c r="T457" s="268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69" t="s">
        <v>150</v>
      </c>
      <c r="AU457" s="269" t="s">
        <v>86</v>
      </c>
      <c r="AV457" s="15" t="s">
        <v>144</v>
      </c>
      <c r="AW457" s="15" t="s">
        <v>32</v>
      </c>
      <c r="AX457" s="15" t="s">
        <v>84</v>
      </c>
      <c r="AY457" s="269" t="s">
        <v>136</v>
      </c>
    </row>
    <row r="458" s="2" customFormat="1" ht="16.5" customHeight="1">
      <c r="A458" s="38"/>
      <c r="B458" s="39"/>
      <c r="C458" s="218" t="s">
        <v>915</v>
      </c>
      <c r="D458" s="218" t="s">
        <v>139</v>
      </c>
      <c r="E458" s="219" t="s">
        <v>916</v>
      </c>
      <c r="F458" s="220" t="s">
        <v>917</v>
      </c>
      <c r="G458" s="221" t="s">
        <v>142</v>
      </c>
      <c r="H458" s="222">
        <v>45.579999999999998</v>
      </c>
      <c r="I458" s="223"/>
      <c r="J458" s="224">
        <f>ROUND(I458*H458,2)</f>
        <v>0</v>
      </c>
      <c r="K458" s="220" t="s">
        <v>143</v>
      </c>
      <c r="L458" s="44"/>
      <c r="M458" s="225" t="s">
        <v>1</v>
      </c>
      <c r="N458" s="226" t="s">
        <v>41</v>
      </c>
      <c r="O458" s="91"/>
      <c r="P458" s="227">
        <f>O458*H458</f>
        <v>0</v>
      </c>
      <c r="Q458" s="227">
        <v>0.0044999999999999997</v>
      </c>
      <c r="R458" s="227">
        <f>Q458*H458</f>
        <v>0.20510999999999999</v>
      </c>
      <c r="S458" s="227">
        <v>0</v>
      </c>
      <c r="T458" s="228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229" t="s">
        <v>268</v>
      </c>
      <c r="AT458" s="229" t="s">
        <v>139</v>
      </c>
      <c r="AU458" s="229" t="s">
        <v>86</v>
      </c>
      <c r="AY458" s="17" t="s">
        <v>136</v>
      </c>
      <c r="BE458" s="230">
        <f>IF(N458="základní",J458,0)</f>
        <v>0</v>
      </c>
      <c r="BF458" s="230">
        <f>IF(N458="snížená",J458,0)</f>
        <v>0</v>
      </c>
      <c r="BG458" s="230">
        <f>IF(N458="zákl. přenesená",J458,0)</f>
        <v>0</v>
      </c>
      <c r="BH458" s="230">
        <f>IF(N458="sníž. přenesená",J458,0)</f>
        <v>0</v>
      </c>
      <c r="BI458" s="230">
        <f>IF(N458="nulová",J458,0)</f>
        <v>0</v>
      </c>
      <c r="BJ458" s="17" t="s">
        <v>84</v>
      </c>
      <c r="BK458" s="230">
        <f>ROUND(I458*H458,2)</f>
        <v>0</v>
      </c>
      <c r="BL458" s="17" t="s">
        <v>268</v>
      </c>
      <c r="BM458" s="229" t="s">
        <v>918</v>
      </c>
    </row>
    <row r="459" s="2" customFormat="1">
      <c r="A459" s="38"/>
      <c r="B459" s="39"/>
      <c r="C459" s="40"/>
      <c r="D459" s="231" t="s">
        <v>146</v>
      </c>
      <c r="E459" s="40"/>
      <c r="F459" s="232" t="s">
        <v>919</v>
      </c>
      <c r="G459" s="40"/>
      <c r="H459" s="40"/>
      <c r="I459" s="233"/>
      <c r="J459" s="40"/>
      <c r="K459" s="40"/>
      <c r="L459" s="44"/>
      <c r="M459" s="234"/>
      <c r="N459" s="235"/>
      <c r="O459" s="91"/>
      <c r="P459" s="91"/>
      <c r="Q459" s="91"/>
      <c r="R459" s="91"/>
      <c r="S459" s="91"/>
      <c r="T459" s="92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T459" s="17" t="s">
        <v>146</v>
      </c>
      <c r="AU459" s="17" t="s">
        <v>86</v>
      </c>
    </row>
    <row r="460" s="2" customFormat="1">
      <c r="A460" s="38"/>
      <c r="B460" s="39"/>
      <c r="C460" s="40"/>
      <c r="D460" s="236" t="s">
        <v>148</v>
      </c>
      <c r="E460" s="40"/>
      <c r="F460" s="237" t="s">
        <v>920</v>
      </c>
      <c r="G460" s="40"/>
      <c r="H460" s="40"/>
      <c r="I460" s="233"/>
      <c r="J460" s="40"/>
      <c r="K460" s="40"/>
      <c r="L460" s="44"/>
      <c r="M460" s="234"/>
      <c r="N460" s="235"/>
      <c r="O460" s="91"/>
      <c r="P460" s="91"/>
      <c r="Q460" s="91"/>
      <c r="R460" s="91"/>
      <c r="S460" s="91"/>
      <c r="T460" s="92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T460" s="17" t="s">
        <v>148</v>
      </c>
      <c r="AU460" s="17" t="s">
        <v>86</v>
      </c>
    </row>
    <row r="461" s="2" customFormat="1" ht="37.8" customHeight="1">
      <c r="A461" s="38"/>
      <c r="B461" s="39"/>
      <c r="C461" s="218" t="s">
        <v>921</v>
      </c>
      <c r="D461" s="218" t="s">
        <v>139</v>
      </c>
      <c r="E461" s="219" t="s">
        <v>922</v>
      </c>
      <c r="F461" s="220" t="s">
        <v>923</v>
      </c>
      <c r="G461" s="221" t="s">
        <v>142</v>
      </c>
      <c r="H461" s="222">
        <v>45.579999999999998</v>
      </c>
      <c r="I461" s="223"/>
      <c r="J461" s="224">
        <f>ROUND(I461*H461,2)</f>
        <v>0</v>
      </c>
      <c r="K461" s="220" t="s">
        <v>143</v>
      </c>
      <c r="L461" s="44"/>
      <c r="M461" s="225" t="s">
        <v>1</v>
      </c>
      <c r="N461" s="226" t="s">
        <v>41</v>
      </c>
      <c r="O461" s="91"/>
      <c r="P461" s="227">
        <f>O461*H461</f>
        <v>0</v>
      </c>
      <c r="Q461" s="227">
        <v>0.0089999999999999993</v>
      </c>
      <c r="R461" s="227">
        <f>Q461*H461</f>
        <v>0.41021999999999997</v>
      </c>
      <c r="S461" s="227">
        <v>0</v>
      </c>
      <c r="T461" s="228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229" t="s">
        <v>268</v>
      </c>
      <c r="AT461" s="229" t="s">
        <v>139</v>
      </c>
      <c r="AU461" s="229" t="s">
        <v>86</v>
      </c>
      <c r="AY461" s="17" t="s">
        <v>136</v>
      </c>
      <c r="BE461" s="230">
        <f>IF(N461="základní",J461,0)</f>
        <v>0</v>
      </c>
      <c r="BF461" s="230">
        <f>IF(N461="snížená",J461,0)</f>
        <v>0</v>
      </c>
      <c r="BG461" s="230">
        <f>IF(N461="zákl. přenesená",J461,0)</f>
        <v>0</v>
      </c>
      <c r="BH461" s="230">
        <f>IF(N461="sníž. přenesená",J461,0)</f>
        <v>0</v>
      </c>
      <c r="BI461" s="230">
        <f>IF(N461="nulová",J461,0)</f>
        <v>0</v>
      </c>
      <c r="BJ461" s="17" t="s">
        <v>84</v>
      </c>
      <c r="BK461" s="230">
        <f>ROUND(I461*H461,2)</f>
        <v>0</v>
      </c>
      <c r="BL461" s="17" t="s">
        <v>268</v>
      </c>
      <c r="BM461" s="229" t="s">
        <v>924</v>
      </c>
    </row>
    <row r="462" s="2" customFormat="1">
      <c r="A462" s="38"/>
      <c r="B462" s="39"/>
      <c r="C462" s="40"/>
      <c r="D462" s="231" t="s">
        <v>146</v>
      </c>
      <c r="E462" s="40"/>
      <c r="F462" s="232" t="s">
        <v>925</v>
      </c>
      <c r="G462" s="40"/>
      <c r="H462" s="40"/>
      <c r="I462" s="233"/>
      <c r="J462" s="40"/>
      <c r="K462" s="40"/>
      <c r="L462" s="44"/>
      <c r="M462" s="234"/>
      <c r="N462" s="235"/>
      <c r="O462" s="91"/>
      <c r="P462" s="91"/>
      <c r="Q462" s="91"/>
      <c r="R462" s="91"/>
      <c r="S462" s="91"/>
      <c r="T462" s="92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T462" s="17" t="s">
        <v>146</v>
      </c>
      <c r="AU462" s="17" t="s">
        <v>86</v>
      </c>
    </row>
    <row r="463" s="2" customFormat="1">
      <c r="A463" s="38"/>
      <c r="B463" s="39"/>
      <c r="C463" s="40"/>
      <c r="D463" s="236" t="s">
        <v>148</v>
      </c>
      <c r="E463" s="40"/>
      <c r="F463" s="237" t="s">
        <v>926</v>
      </c>
      <c r="G463" s="40"/>
      <c r="H463" s="40"/>
      <c r="I463" s="233"/>
      <c r="J463" s="40"/>
      <c r="K463" s="40"/>
      <c r="L463" s="44"/>
      <c r="M463" s="234"/>
      <c r="N463" s="235"/>
      <c r="O463" s="91"/>
      <c r="P463" s="91"/>
      <c r="Q463" s="91"/>
      <c r="R463" s="91"/>
      <c r="S463" s="91"/>
      <c r="T463" s="92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7" t="s">
        <v>148</v>
      </c>
      <c r="AU463" s="17" t="s">
        <v>86</v>
      </c>
    </row>
    <row r="464" s="13" customFormat="1">
      <c r="A464" s="13"/>
      <c r="B464" s="238"/>
      <c r="C464" s="239"/>
      <c r="D464" s="231" t="s">
        <v>150</v>
      </c>
      <c r="E464" s="240" t="s">
        <v>1</v>
      </c>
      <c r="F464" s="241" t="s">
        <v>903</v>
      </c>
      <c r="G464" s="239"/>
      <c r="H464" s="242">
        <v>29.280000000000001</v>
      </c>
      <c r="I464" s="243"/>
      <c r="J464" s="239"/>
      <c r="K464" s="239"/>
      <c r="L464" s="244"/>
      <c r="M464" s="245"/>
      <c r="N464" s="246"/>
      <c r="O464" s="246"/>
      <c r="P464" s="246"/>
      <c r="Q464" s="246"/>
      <c r="R464" s="246"/>
      <c r="S464" s="246"/>
      <c r="T464" s="247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8" t="s">
        <v>150</v>
      </c>
      <c r="AU464" s="248" t="s">
        <v>86</v>
      </c>
      <c r="AV464" s="13" t="s">
        <v>86</v>
      </c>
      <c r="AW464" s="13" t="s">
        <v>32</v>
      </c>
      <c r="AX464" s="13" t="s">
        <v>76</v>
      </c>
      <c r="AY464" s="248" t="s">
        <v>136</v>
      </c>
    </row>
    <row r="465" s="13" customFormat="1">
      <c r="A465" s="13"/>
      <c r="B465" s="238"/>
      <c r="C465" s="239"/>
      <c r="D465" s="231" t="s">
        <v>150</v>
      </c>
      <c r="E465" s="240" t="s">
        <v>1</v>
      </c>
      <c r="F465" s="241" t="s">
        <v>904</v>
      </c>
      <c r="G465" s="239"/>
      <c r="H465" s="242">
        <v>16.300000000000001</v>
      </c>
      <c r="I465" s="243"/>
      <c r="J465" s="239"/>
      <c r="K465" s="239"/>
      <c r="L465" s="244"/>
      <c r="M465" s="245"/>
      <c r="N465" s="246"/>
      <c r="O465" s="246"/>
      <c r="P465" s="246"/>
      <c r="Q465" s="246"/>
      <c r="R465" s="246"/>
      <c r="S465" s="246"/>
      <c r="T465" s="247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8" t="s">
        <v>150</v>
      </c>
      <c r="AU465" s="248" t="s">
        <v>86</v>
      </c>
      <c r="AV465" s="13" t="s">
        <v>86</v>
      </c>
      <c r="AW465" s="13" t="s">
        <v>32</v>
      </c>
      <c r="AX465" s="13" t="s">
        <v>76</v>
      </c>
      <c r="AY465" s="248" t="s">
        <v>136</v>
      </c>
    </row>
    <row r="466" s="15" customFormat="1">
      <c r="A466" s="15"/>
      <c r="B466" s="259"/>
      <c r="C466" s="260"/>
      <c r="D466" s="231" t="s">
        <v>150</v>
      </c>
      <c r="E466" s="261" t="s">
        <v>1</v>
      </c>
      <c r="F466" s="262" t="s">
        <v>167</v>
      </c>
      <c r="G466" s="260"/>
      <c r="H466" s="263">
        <v>45.579999999999998</v>
      </c>
      <c r="I466" s="264"/>
      <c r="J466" s="260"/>
      <c r="K466" s="260"/>
      <c r="L466" s="265"/>
      <c r="M466" s="266"/>
      <c r="N466" s="267"/>
      <c r="O466" s="267"/>
      <c r="P466" s="267"/>
      <c r="Q466" s="267"/>
      <c r="R466" s="267"/>
      <c r="S466" s="267"/>
      <c r="T466" s="268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69" t="s">
        <v>150</v>
      </c>
      <c r="AU466" s="269" t="s">
        <v>86</v>
      </c>
      <c r="AV466" s="15" t="s">
        <v>144</v>
      </c>
      <c r="AW466" s="15" t="s">
        <v>32</v>
      </c>
      <c r="AX466" s="15" t="s">
        <v>84</v>
      </c>
      <c r="AY466" s="269" t="s">
        <v>136</v>
      </c>
    </row>
    <row r="467" s="2" customFormat="1" ht="16.5" customHeight="1">
      <c r="A467" s="38"/>
      <c r="B467" s="39"/>
      <c r="C467" s="274" t="s">
        <v>927</v>
      </c>
      <c r="D467" s="274" t="s">
        <v>456</v>
      </c>
      <c r="E467" s="275" t="s">
        <v>928</v>
      </c>
      <c r="F467" s="276" t="s">
        <v>929</v>
      </c>
      <c r="G467" s="277" t="s">
        <v>142</v>
      </c>
      <c r="H467" s="278">
        <v>52.417000000000002</v>
      </c>
      <c r="I467" s="279"/>
      <c r="J467" s="280">
        <f>ROUND(I467*H467,2)</f>
        <v>0</v>
      </c>
      <c r="K467" s="276" t="s">
        <v>143</v>
      </c>
      <c r="L467" s="281"/>
      <c r="M467" s="282" t="s">
        <v>1</v>
      </c>
      <c r="N467" s="283" t="s">
        <v>41</v>
      </c>
      <c r="O467" s="91"/>
      <c r="P467" s="227">
        <f>O467*H467</f>
        <v>0</v>
      </c>
      <c r="Q467" s="227">
        <v>0.02</v>
      </c>
      <c r="R467" s="227">
        <f>Q467*H467</f>
        <v>1.0483400000000001</v>
      </c>
      <c r="S467" s="227">
        <v>0</v>
      </c>
      <c r="T467" s="228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29" t="s">
        <v>419</v>
      </c>
      <c r="AT467" s="229" t="s">
        <v>456</v>
      </c>
      <c r="AU467" s="229" t="s">
        <v>86</v>
      </c>
      <c r="AY467" s="17" t="s">
        <v>136</v>
      </c>
      <c r="BE467" s="230">
        <f>IF(N467="základní",J467,0)</f>
        <v>0</v>
      </c>
      <c r="BF467" s="230">
        <f>IF(N467="snížená",J467,0)</f>
        <v>0</v>
      </c>
      <c r="BG467" s="230">
        <f>IF(N467="zákl. přenesená",J467,0)</f>
        <v>0</v>
      </c>
      <c r="BH467" s="230">
        <f>IF(N467="sníž. přenesená",J467,0)</f>
        <v>0</v>
      </c>
      <c r="BI467" s="230">
        <f>IF(N467="nulová",J467,0)</f>
        <v>0</v>
      </c>
      <c r="BJ467" s="17" t="s">
        <v>84</v>
      </c>
      <c r="BK467" s="230">
        <f>ROUND(I467*H467,2)</f>
        <v>0</v>
      </c>
      <c r="BL467" s="17" t="s">
        <v>268</v>
      </c>
      <c r="BM467" s="229" t="s">
        <v>930</v>
      </c>
    </row>
    <row r="468" s="2" customFormat="1">
      <c r="A468" s="38"/>
      <c r="B468" s="39"/>
      <c r="C468" s="40"/>
      <c r="D468" s="231" t="s">
        <v>146</v>
      </c>
      <c r="E468" s="40"/>
      <c r="F468" s="232" t="s">
        <v>931</v>
      </c>
      <c r="G468" s="40"/>
      <c r="H468" s="40"/>
      <c r="I468" s="233"/>
      <c r="J468" s="40"/>
      <c r="K468" s="40"/>
      <c r="L468" s="44"/>
      <c r="M468" s="234"/>
      <c r="N468" s="235"/>
      <c r="O468" s="91"/>
      <c r="P468" s="91"/>
      <c r="Q468" s="91"/>
      <c r="R468" s="91"/>
      <c r="S468" s="91"/>
      <c r="T468" s="92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T468" s="17" t="s">
        <v>146</v>
      </c>
      <c r="AU468" s="17" t="s">
        <v>86</v>
      </c>
    </row>
    <row r="469" s="13" customFormat="1">
      <c r="A469" s="13"/>
      <c r="B469" s="238"/>
      <c r="C469" s="239"/>
      <c r="D469" s="231" t="s">
        <v>150</v>
      </c>
      <c r="E469" s="240" t="s">
        <v>1</v>
      </c>
      <c r="F469" s="241" t="s">
        <v>932</v>
      </c>
      <c r="G469" s="239"/>
      <c r="H469" s="242">
        <v>52.417000000000002</v>
      </c>
      <c r="I469" s="243"/>
      <c r="J469" s="239"/>
      <c r="K469" s="239"/>
      <c r="L469" s="244"/>
      <c r="M469" s="245"/>
      <c r="N469" s="246"/>
      <c r="O469" s="246"/>
      <c r="P469" s="246"/>
      <c r="Q469" s="246"/>
      <c r="R469" s="246"/>
      <c r="S469" s="246"/>
      <c r="T469" s="247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8" t="s">
        <v>150</v>
      </c>
      <c r="AU469" s="248" t="s">
        <v>86</v>
      </c>
      <c r="AV469" s="13" t="s">
        <v>86</v>
      </c>
      <c r="AW469" s="13" t="s">
        <v>32</v>
      </c>
      <c r="AX469" s="13" t="s">
        <v>84</v>
      </c>
      <c r="AY469" s="248" t="s">
        <v>136</v>
      </c>
    </row>
    <row r="470" s="2" customFormat="1" ht="24.15" customHeight="1">
      <c r="A470" s="38"/>
      <c r="B470" s="39"/>
      <c r="C470" s="218" t="s">
        <v>933</v>
      </c>
      <c r="D470" s="218" t="s">
        <v>139</v>
      </c>
      <c r="E470" s="219" t="s">
        <v>934</v>
      </c>
      <c r="F470" s="220" t="s">
        <v>935</v>
      </c>
      <c r="G470" s="221" t="s">
        <v>142</v>
      </c>
      <c r="H470" s="222">
        <v>45.579999999999998</v>
      </c>
      <c r="I470" s="223"/>
      <c r="J470" s="224">
        <f>ROUND(I470*H470,2)</f>
        <v>0</v>
      </c>
      <c r="K470" s="220" t="s">
        <v>143</v>
      </c>
      <c r="L470" s="44"/>
      <c r="M470" s="225" t="s">
        <v>1</v>
      </c>
      <c r="N470" s="226" t="s">
        <v>41</v>
      </c>
      <c r="O470" s="91"/>
      <c r="P470" s="227">
        <f>O470*H470</f>
        <v>0</v>
      </c>
      <c r="Q470" s="227">
        <v>5.0000000000000002E-05</v>
      </c>
      <c r="R470" s="227">
        <f>Q470*H470</f>
        <v>0.0022790000000000002</v>
      </c>
      <c r="S470" s="227">
        <v>0</v>
      </c>
      <c r="T470" s="228">
        <f>S470*H470</f>
        <v>0</v>
      </c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R470" s="229" t="s">
        <v>268</v>
      </c>
      <c r="AT470" s="229" t="s">
        <v>139</v>
      </c>
      <c r="AU470" s="229" t="s">
        <v>86</v>
      </c>
      <c r="AY470" s="17" t="s">
        <v>136</v>
      </c>
      <c r="BE470" s="230">
        <f>IF(N470="základní",J470,0)</f>
        <v>0</v>
      </c>
      <c r="BF470" s="230">
        <f>IF(N470="snížená",J470,0)</f>
        <v>0</v>
      </c>
      <c r="BG470" s="230">
        <f>IF(N470="zákl. přenesená",J470,0)</f>
        <v>0</v>
      </c>
      <c r="BH470" s="230">
        <f>IF(N470="sníž. přenesená",J470,0)</f>
        <v>0</v>
      </c>
      <c r="BI470" s="230">
        <f>IF(N470="nulová",J470,0)</f>
        <v>0</v>
      </c>
      <c r="BJ470" s="17" t="s">
        <v>84</v>
      </c>
      <c r="BK470" s="230">
        <f>ROUND(I470*H470,2)</f>
        <v>0</v>
      </c>
      <c r="BL470" s="17" t="s">
        <v>268</v>
      </c>
      <c r="BM470" s="229" t="s">
        <v>936</v>
      </c>
    </row>
    <row r="471" s="2" customFormat="1">
      <c r="A471" s="38"/>
      <c r="B471" s="39"/>
      <c r="C471" s="40"/>
      <c r="D471" s="231" t="s">
        <v>146</v>
      </c>
      <c r="E471" s="40"/>
      <c r="F471" s="232" t="s">
        <v>937</v>
      </c>
      <c r="G471" s="40"/>
      <c r="H471" s="40"/>
      <c r="I471" s="233"/>
      <c r="J471" s="40"/>
      <c r="K471" s="40"/>
      <c r="L471" s="44"/>
      <c r="M471" s="234"/>
      <c r="N471" s="235"/>
      <c r="O471" s="91"/>
      <c r="P471" s="91"/>
      <c r="Q471" s="91"/>
      <c r="R471" s="91"/>
      <c r="S471" s="91"/>
      <c r="T471" s="92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T471" s="17" t="s">
        <v>146</v>
      </c>
      <c r="AU471" s="17" t="s">
        <v>86</v>
      </c>
    </row>
    <row r="472" s="2" customFormat="1">
      <c r="A472" s="38"/>
      <c r="B472" s="39"/>
      <c r="C472" s="40"/>
      <c r="D472" s="236" t="s">
        <v>148</v>
      </c>
      <c r="E472" s="40"/>
      <c r="F472" s="237" t="s">
        <v>938</v>
      </c>
      <c r="G472" s="40"/>
      <c r="H472" s="40"/>
      <c r="I472" s="233"/>
      <c r="J472" s="40"/>
      <c r="K472" s="40"/>
      <c r="L472" s="44"/>
      <c r="M472" s="234"/>
      <c r="N472" s="235"/>
      <c r="O472" s="91"/>
      <c r="P472" s="91"/>
      <c r="Q472" s="91"/>
      <c r="R472" s="91"/>
      <c r="S472" s="91"/>
      <c r="T472" s="92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7" t="s">
        <v>148</v>
      </c>
      <c r="AU472" s="17" t="s">
        <v>86</v>
      </c>
    </row>
    <row r="473" s="2" customFormat="1" ht="24.15" customHeight="1">
      <c r="A473" s="38"/>
      <c r="B473" s="39"/>
      <c r="C473" s="218" t="s">
        <v>939</v>
      </c>
      <c r="D473" s="218" t="s">
        <v>139</v>
      </c>
      <c r="E473" s="219" t="s">
        <v>940</v>
      </c>
      <c r="F473" s="220" t="s">
        <v>941</v>
      </c>
      <c r="G473" s="221" t="s">
        <v>334</v>
      </c>
      <c r="H473" s="222">
        <v>8.4499999999999993</v>
      </c>
      <c r="I473" s="223"/>
      <c r="J473" s="224">
        <f>ROUND(I473*H473,2)</f>
        <v>0</v>
      </c>
      <c r="K473" s="220" t="s">
        <v>143</v>
      </c>
      <c r="L473" s="44"/>
      <c r="M473" s="225" t="s">
        <v>1</v>
      </c>
      <c r="N473" s="226" t="s">
        <v>41</v>
      </c>
      <c r="O473" s="91"/>
      <c r="P473" s="227">
        <f>O473*H473</f>
        <v>0</v>
      </c>
      <c r="Q473" s="227">
        <v>0.002</v>
      </c>
      <c r="R473" s="227">
        <f>Q473*H473</f>
        <v>0.016899999999999998</v>
      </c>
      <c r="S473" s="227">
        <v>0</v>
      </c>
      <c r="T473" s="228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29" t="s">
        <v>268</v>
      </c>
      <c r="AT473" s="229" t="s">
        <v>139</v>
      </c>
      <c r="AU473" s="229" t="s">
        <v>86</v>
      </c>
      <c r="AY473" s="17" t="s">
        <v>136</v>
      </c>
      <c r="BE473" s="230">
        <f>IF(N473="základní",J473,0)</f>
        <v>0</v>
      </c>
      <c r="BF473" s="230">
        <f>IF(N473="snížená",J473,0)</f>
        <v>0</v>
      </c>
      <c r="BG473" s="230">
        <f>IF(N473="zákl. přenesená",J473,0)</f>
        <v>0</v>
      </c>
      <c r="BH473" s="230">
        <f>IF(N473="sníž. přenesená",J473,0)</f>
        <v>0</v>
      </c>
      <c r="BI473" s="230">
        <f>IF(N473="nulová",J473,0)</f>
        <v>0</v>
      </c>
      <c r="BJ473" s="17" t="s">
        <v>84</v>
      </c>
      <c r="BK473" s="230">
        <f>ROUND(I473*H473,2)</f>
        <v>0</v>
      </c>
      <c r="BL473" s="17" t="s">
        <v>268</v>
      </c>
      <c r="BM473" s="229" t="s">
        <v>942</v>
      </c>
    </row>
    <row r="474" s="2" customFormat="1">
      <c r="A474" s="38"/>
      <c r="B474" s="39"/>
      <c r="C474" s="40"/>
      <c r="D474" s="231" t="s">
        <v>146</v>
      </c>
      <c r="E474" s="40"/>
      <c r="F474" s="232" t="s">
        <v>943</v>
      </c>
      <c r="G474" s="40"/>
      <c r="H474" s="40"/>
      <c r="I474" s="233"/>
      <c r="J474" s="40"/>
      <c r="K474" s="40"/>
      <c r="L474" s="44"/>
      <c r="M474" s="234"/>
      <c r="N474" s="235"/>
      <c r="O474" s="91"/>
      <c r="P474" s="91"/>
      <c r="Q474" s="91"/>
      <c r="R474" s="91"/>
      <c r="S474" s="91"/>
      <c r="T474" s="92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T474" s="17" t="s">
        <v>146</v>
      </c>
      <c r="AU474" s="17" t="s">
        <v>86</v>
      </c>
    </row>
    <row r="475" s="2" customFormat="1">
      <c r="A475" s="38"/>
      <c r="B475" s="39"/>
      <c r="C475" s="40"/>
      <c r="D475" s="236" t="s">
        <v>148</v>
      </c>
      <c r="E475" s="40"/>
      <c r="F475" s="237" t="s">
        <v>944</v>
      </c>
      <c r="G475" s="40"/>
      <c r="H475" s="40"/>
      <c r="I475" s="233"/>
      <c r="J475" s="40"/>
      <c r="K475" s="40"/>
      <c r="L475" s="44"/>
      <c r="M475" s="234"/>
      <c r="N475" s="235"/>
      <c r="O475" s="91"/>
      <c r="P475" s="91"/>
      <c r="Q475" s="91"/>
      <c r="R475" s="91"/>
      <c r="S475" s="91"/>
      <c r="T475" s="92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7" t="s">
        <v>148</v>
      </c>
      <c r="AU475" s="17" t="s">
        <v>86</v>
      </c>
    </row>
    <row r="476" s="13" customFormat="1">
      <c r="A476" s="13"/>
      <c r="B476" s="238"/>
      <c r="C476" s="239"/>
      <c r="D476" s="231" t="s">
        <v>150</v>
      </c>
      <c r="E476" s="240" t="s">
        <v>1</v>
      </c>
      <c r="F476" s="241" t="s">
        <v>945</v>
      </c>
      <c r="G476" s="239"/>
      <c r="H476" s="242">
        <v>8.4499999999999993</v>
      </c>
      <c r="I476" s="243"/>
      <c r="J476" s="239"/>
      <c r="K476" s="239"/>
      <c r="L476" s="244"/>
      <c r="M476" s="245"/>
      <c r="N476" s="246"/>
      <c r="O476" s="246"/>
      <c r="P476" s="246"/>
      <c r="Q476" s="246"/>
      <c r="R476" s="246"/>
      <c r="S476" s="246"/>
      <c r="T476" s="247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8" t="s">
        <v>150</v>
      </c>
      <c r="AU476" s="248" t="s">
        <v>86</v>
      </c>
      <c r="AV476" s="13" t="s">
        <v>86</v>
      </c>
      <c r="AW476" s="13" t="s">
        <v>32</v>
      </c>
      <c r="AX476" s="13" t="s">
        <v>84</v>
      </c>
      <c r="AY476" s="248" t="s">
        <v>136</v>
      </c>
    </row>
    <row r="477" s="2" customFormat="1" ht="24.15" customHeight="1">
      <c r="A477" s="38"/>
      <c r="B477" s="39"/>
      <c r="C477" s="218" t="s">
        <v>946</v>
      </c>
      <c r="D477" s="218" t="s">
        <v>139</v>
      </c>
      <c r="E477" s="219" t="s">
        <v>947</v>
      </c>
      <c r="F477" s="220" t="s">
        <v>948</v>
      </c>
      <c r="G477" s="221" t="s">
        <v>227</v>
      </c>
      <c r="H477" s="222">
        <v>1.74</v>
      </c>
      <c r="I477" s="223"/>
      <c r="J477" s="224">
        <f>ROUND(I477*H477,2)</f>
        <v>0</v>
      </c>
      <c r="K477" s="220" t="s">
        <v>143</v>
      </c>
      <c r="L477" s="44"/>
      <c r="M477" s="225" t="s">
        <v>1</v>
      </c>
      <c r="N477" s="226" t="s">
        <v>41</v>
      </c>
      <c r="O477" s="91"/>
      <c r="P477" s="227">
        <f>O477*H477</f>
        <v>0</v>
      </c>
      <c r="Q477" s="227">
        <v>0</v>
      </c>
      <c r="R477" s="227">
        <f>Q477*H477</f>
        <v>0</v>
      </c>
      <c r="S477" s="227">
        <v>0</v>
      </c>
      <c r="T477" s="228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229" t="s">
        <v>268</v>
      </c>
      <c r="AT477" s="229" t="s">
        <v>139</v>
      </c>
      <c r="AU477" s="229" t="s">
        <v>86</v>
      </c>
      <c r="AY477" s="17" t="s">
        <v>136</v>
      </c>
      <c r="BE477" s="230">
        <f>IF(N477="základní",J477,0)</f>
        <v>0</v>
      </c>
      <c r="BF477" s="230">
        <f>IF(N477="snížená",J477,0)</f>
        <v>0</v>
      </c>
      <c r="BG477" s="230">
        <f>IF(N477="zákl. přenesená",J477,0)</f>
        <v>0</v>
      </c>
      <c r="BH477" s="230">
        <f>IF(N477="sníž. přenesená",J477,0)</f>
        <v>0</v>
      </c>
      <c r="BI477" s="230">
        <f>IF(N477="nulová",J477,0)</f>
        <v>0</v>
      </c>
      <c r="BJ477" s="17" t="s">
        <v>84</v>
      </c>
      <c r="BK477" s="230">
        <f>ROUND(I477*H477,2)</f>
        <v>0</v>
      </c>
      <c r="BL477" s="17" t="s">
        <v>268</v>
      </c>
      <c r="BM477" s="229" t="s">
        <v>949</v>
      </c>
    </row>
    <row r="478" s="2" customFormat="1">
      <c r="A478" s="38"/>
      <c r="B478" s="39"/>
      <c r="C478" s="40"/>
      <c r="D478" s="231" t="s">
        <v>146</v>
      </c>
      <c r="E478" s="40"/>
      <c r="F478" s="232" t="s">
        <v>950</v>
      </c>
      <c r="G478" s="40"/>
      <c r="H478" s="40"/>
      <c r="I478" s="233"/>
      <c r="J478" s="40"/>
      <c r="K478" s="40"/>
      <c r="L478" s="44"/>
      <c r="M478" s="234"/>
      <c r="N478" s="235"/>
      <c r="O478" s="91"/>
      <c r="P478" s="91"/>
      <c r="Q478" s="91"/>
      <c r="R478" s="91"/>
      <c r="S478" s="91"/>
      <c r="T478" s="92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T478" s="17" t="s">
        <v>146</v>
      </c>
      <c r="AU478" s="17" t="s">
        <v>86</v>
      </c>
    </row>
    <row r="479" s="2" customFormat="1">
      <c r="A479" s="38"/>
      <c r="B479" s="39"/>
      <c r="C479" s="40"/>
      <c r="D479" s="236" t="s">
        <v>148</v>
      </c>
      <c r="E479" s="40"/>
      <c r="F479" s="237" t="s">
        <v>951</v>
      </c>
      <c r="G479" s="40"/>
      <c r="H479" s="40"/>
      <c r="I479" s="233"/>
      <c r="J479" s="40"/>
      <c r="K479" s="40"/>
      <c r="L479" s="44"/>
      <c r="M479" s="234"/>
      <c r="N479" s="235"/>
      <c r="O479" s="91"/>
      <c r="P479" s="91"/>
      <c r="Q479" s="91"/>
      <c r="R479" s="91"/>
      <c r="S479" s="91"/>
      <c r="T479" s="92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T479" s="17" t="s">
        <v>148</v>
      </c>
      <c r="AU479" s="17" t="s">
        <v>86</v>
      </c>
    </row>
    <row r="480" s="12" customFormat="1" ht="22.8" customHeight="1">
      <c r="A480" s="12"/>
      <c r="B480" s="202"/>
      <c r="C480" s="203"/>
      <c r="D480" s="204" t="s">
        <v>75</v>
      </c>
      <c r="E480" s="216" t="s">
        <v>952</v>
      </c>
      <c r="F480" s="216" t="s">
        <v>953</v>
      </c>
      <c r="G480" s="203"/>
      <c r="H480" s="203"/>
      <c r="I480" s="206"/>
      <c r="J480" s="217">
        <f>BK480</f>
        <v>0</v>
      </c>
      <c r="K480" s="203"/>
      <c r="L480" s="208"/>
      <c r="M480" s="209"/>
      <c r="N480" s="210"/>
      <c r="O480" s="210"/>
      <c r="P480" s="211">
        <f>SUM(P481:P501)</f>
        <v>0</v>
      </c>
      <c r="Q480" s="210"/>
      <c r="R480" s="211">
        <f>SUM(R481:R501)</f>
        <v>0.0060000000000000001</v>
      </c>
      <c r="S480" s="210"/>
      <c r="T480" s="212">
        <f>SUM(T481:T501)</f>
        <v>0</v>
      </c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R480" s="213" t="s">
        <v>86</v>
      </c>
      <c r="AT480" s="214" t="s">
        <v>75</v>
      </c>
      <c r="AU480" s="214" t="s">
        <v>84</v>
      </c>
      <c r="AY480" s="213" t="s">
        <v>136</v>
      </c>
      <c r="BK480" s="215">
        <f>SUM(BK481:BK501)</f>
        <v>0</v>
      </c>
    </row>
    <row r="481" s="2" customFormat="1" ht="16.5" customHeight="1">
      <c r="A481" s="38"/>
      <c r="B481" s="39"/>
      <c r="C481" s="218" t="s">
        <v>954</v>
      </c>
      <c r="D481" s="218" t="s">
        <v>139</v>
      </c>
      <c r="E481" s="219" t="s">
        <v>955</v>
      </c>
      <c r="F481" s="220" t="s">
        <v>956</v>
      </c>
      <c r="G481" s="221" t="s">
        <v>142</v>
      </c>
      <c r="H481" s="222">
        <v>15</v>
      </c>
      <c r="I481" s="223"/>
      <c r="J481" s="224">
        <f>ROUND(I481*H481,2)</f>
        <v>0</v>
      </c>
      <c r="K481" s="220" t="s">
        <v>143</v>
      </c>
      <c r="L481" s="44"/>
      <c r="M481" s="225" t="s">
        <v>1</v>
      </c>
      <c r="N481" s="226" t="s">
        <v>41</v>
      </c>
      <c r="O481" s="91"/>
      <c r="P481" s="227">
        <f>O481*H481</f>
        <v>0</v>
      </c>
      <c r="Q481" s="227">
        <v>6.9999999999999994E-05</v>
      </c>
      <c r="R481" s="227">
        <f>Q481*H481</f>
        <v>0.0010499999999999999</v>
      </c>
      <c r="S481" s="227">
        <v>0</v>
      </c>
      <c r="T481" s="228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29" t="s">
        <v>268</v>
      </c>
      <c r="AT481" s="229" t="s">
        <v>139</v>
      </c>
      <c r="AU481" s="229" t="s">
        <v>86</v>
      </c>
      <c r="AY481" s="17" t="s">
        <v>136</v>
      </c>
      <c r="BE481" s="230">
        <f>IF(N481="základní",J481,0)</f>
        <v>0</v>
      </c>
      <c r="BF481" s="230">
        <f>IF(N481="snížená",J481,0)</f>
        <v>0</v>
      </c>
      <c r="BG481" s="230">
        <f>IF(N481="zákl. přenesená",J481,0)</f>
        <v>0</v>
      </c>
      <c r="BH481" s="230">
        <f>IF(N481="sníž. přenesená",J481,0)</f>
        <v>0</v>
      </c>
      <c r="BI481" s="230">
        <f>IF(N481="nulová",J481,0)</f>
        <v>0</v>
      </c>
      <c r="BJ481" s="17" t="s">
        <v>84</v>
      </c>
      <c r="BK481" s="230">
        <f>ROUND(I481*H481,2)</f>
        <v>0</v>
      </c>
      <c r="BL481" s="17" t="s">
        <v>268</v>
      </c>
      <c r="BM481" s="229" t="s">
        <v>957</v>
      </c>
    </row>
    <row r="482" s="2" customFormat="1">
      <c r="A482" s="38"/>
      <c r="B482" s="39"/>
      <c r="C482" s="40"/>
      <c r="D482" s="231" t="s">
        <v>146</v>
      </c>
      <c r="E482" s="40"/>
      <c r="F482" s="232" t="s">
        <v>958</v>
      </c>
      <c r="G482" s="40"/>
      <c r="H482" s="40"/>
      <c r="I482" s="233"/>
      <c r="J482" s="40"/>
      <c r="K482" s="40"/>
      <c r="L482" s="44"/>
      <c r="M482" s="234"/>
      <c r="N482" s="235"/>
      <c r="O482" s="91"/>
      <c r="P482" s="91"/>
      <c r="Q482" s="91"/>
      <c r="R482" s="91"/>
      <c r="S482" s="91"/>
      <c r="T482" s="92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T482" s="17" t="s">
        <v>146</v>
      </c>
      <c r="AU482" s="17" t="s">
        <v>86</v>
      </c>
    </row>
    <row r="483" s="2" customFormat="1">
      <c r="A483" s="38"/>
      <c r="B483" s="39"/>
      <c r="C483" s="40"/>
      <c r="D483" s="236" t="s">
        <v>148</v>
      </c>
      <c r="E483" s="40"/>
      <c r="F483" s="237" t="s">
        <v>959</v>
      </c>
      <c r="G483" s="40"/>
      <c r="H483" s="40"/>
      <c r="I483" s="233"/>
      <c r="J483" s="40"/>
      <c r="K483" s="40"/>
      <c r="L483" s="44"/>
      <c r="M483" s="234"/>
      <c r="N483" s="235"/>
      <c r="O483" s="91"/>
      <c r="P483" s="91"/>
      <c r="Q483" s="91"/>
      <c r="R483" s="91"/>
      <c r="S483" s="91"/>
      <c r="T483" s="92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T483" s="17" t="s">
        <v>148</v>
      </c>
      <c r="AU483" s="17" t="s">
        <v>86</v>
      </c>
    </row>
    <row r="484" s="14" customFormat="1">
      <c r="A484" s="14"/>
      <c r="B484" s="249"/>
      <c r="C484" s="250"/>
      <c r="D484" s="231" t="s">
        <v>150</v>
      </c>
      <c r="E484" s="251" t="s">
        <v>1</v>
      </c>
      <c r="F484" s="252" t="s">
        <v>960</v>
      </c>
      <c r="G484" s="250"/>
      <c r="H484" s="251" t="s">
        <v>1</v>
      </c>
      <c r="I484" s="253"/>
      <c r="J484" s="250"/>
      <c r="K484" s="250"/>
      <c r="L484" s="254"/>
      <c r="M484" s="255"/>
      <c r="N484" s="256"/>
      <c r="O484" s="256"/>
      <c r="P484" s="256"/>
      <c r="Q484" s="256"/>
      <c r="R484" s="256"/>
      <c r="S484" s="256"/>
      <c r="T484" s="257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8" t="s">
        <v>150</v>
      </c>
      <c r="AU484" s="258" t="s">
        <v>86</v>
      </c>
      <c r="AV484" s="14" t="s">
        <v>84</v>
      </c>
      <c r="AW484" s="14" t="s">
        <v>32</v>
      </c>
      <c r="AX484" s="14" t="s">
        <v>76</v>
      </c>
      <c r="AY484" s="258" t="s">
        <v>136</v>
      </c>
    </row>
    <row r="485" s="13" customFormat="1">
      <c r="A485" s="13"/>
      <c r="B485" s="238"/>
      <c r="C485" s="239"/>
      <c r="D485" s="231" t="s">
        <v>150</v>
      </c>
      <c r="E485" s="240" t="s">
        <v>1</v>
      </c>
      <c r="F485" s="241" t="s">
        <v>264</v>
      </c>
      <c r="G485" s="239"/>
      <c r="H485" s="242">
        <v>15</v>
      </c>
      <c r="I485" s="243"/>
      <c r="J485" s="239"/>
      <c r="K485" s="239"/>
      <c r="L485" s="244"/>
      <c r="M485" s="245"/>
      <c r="N485" s="246"/>
      <c r="O485" s="246"/>
      <c r="P485" s="246"/>
      <c r="Q485" s="246"/>
      <c r="R485" s="246"/>
      <c r="S485" s="246"/>
      <c r="T485" s="247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8" t="s">
        <v>150</v>
      </c>
      <c r="AU485" s="248" t="s">
        <v>86</v>
      </c>
      <c r="AV485" s="13" t="s">
        <v>86</v>
      </c>
      <c r="AW485" s="13" t="s">
        <v>32</v>
      </c>
      <c r="AX485" s="13" t="s">
        <v>76</v>
      </c>
      <c r="AY485" s="248" t="s">
        <v>136</v>
      </c>
    </row>
    <row r="486" s="15" customFormat="1">
      <c r="A486" s="15"/>
      <c r="B486" s="259"/>
      <c r="C486" s="260"/>
      <c r="D486" s="231" t="s">
        <v>150</v>
      </c>
      <c r="E486" s="261" t="s">
        <v>1</v>
      </c>
      <c r="F486" s="262" t="s">
        <v>167</v>
      </c>
      <c r="G486" s="260"/>
      <c r="H486" s="263">
        <v>15</v>
      </c>
      <c r="I486" s="264"/>
      <c r="J486" s="260"/>
      <c r="K486" s="260"/>
      <c r="L486" s="265"/>
      <c r="M486" s="266"/>
      <c r="N486" s="267"/>
      <c r="O486" s="267"/>
      <c r="P486" s="267"/>
      <c r="Q486" s="267"/>
      <c r="R486" s="267"/>
      <c r="S486" s="267"/>
      <c r="T486" s="268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69" t="s">
        <v>150</v>
      </c>
      <c r="AU486" s="269" t="s">
        <v>86</v>
      </c>
      <c r="AV486" s="15" t="s">
        <v>144</v>
      </c>
      <c r="AW486" s="15" t="s">
        <v>32</v>
      </c>
      <c r="AX486" s="15" t="s">
        <v>84</v>
      </c>
      <c r="AY486" s="269" t="s">
        <v>136</v>
      </c>
    </row>
    <row r="487" s="2" customFormat="1" ht="24.15" customHeight="1">
      <c r="A487" s="38"/>
      <c r="B487" s="39"/>
      <c r="C487" s="218" t="s">
        <v>961</v>
      </c>
      <c r="D487" s="218" t="s">
        <v>139</v>
      </c>
      <c r="E487" s="219" t="s">
        <v>962</v>
      </c>
      <c r="F487" s="220" t="s">
        <v>963</v>
      </c>
      <c r="G487" s="221" t="s">
        <v>142</v>
      </c>
      <c r="H487" s="222">
        <v>15</v>
      </c>
      <c r="I487" s="223"/>
      <c r="J487" s="224">
        <f>ROUND(I487*H487,2)</f>
        <v>0</v>
      </c>
      <c r="K487" s="220" t="s">
        <v>143</v>
      </c>
      <c r="L487" s="44"/>
      <c r="M487" s="225" t="s">
        <v>1</v>
      </c>
      <c r="N487" s="226" t="s">
        <v>41</v>
      </c>
      <c r="O487" s="91"/>
      <c r="P487" s="227">
        <f>O487*H487</f>
        <v>0</v>
      </c>
      <c r="Q487" s="227">
        <v>6.9999999999999994E-05</v>
      </c>
      <c r="R487" s="227">
        <f>Q487*H487</f>
        <v>0.0010499999999999999</v>
      </c>
      <c r="S487" s="227">
        <v>0</v>
      </c>
      <c r="T487" s="228">
        <f>S487*H487</f>
        <v>0</v>
      </c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R487" s="229" t="s">
        <v>268</v>
      </c>
      <c r="AT487" s="229" t="s">
        <v>139</v>
      </c>
      <c r="AU487" s="229" t="s">
        <v>86</v>
      </c>
      <c r="AY487" s="17" t="s">
        <v>136</v>
      </c>
      <c r="BE487" s="230">
        <f>IF(N487="základní",J487,0)</f>
        <v>0</v>
      </c>
      <c r="BF487" s="230">
        <f>IF(N487="snížená",J487,0)</f>
        <v>0</v>
      </c>
      <c r="BG487" s="230">
        <f>IF(N487="zákl. přenesená",J487,0)</f>
        <v>0</v>
      </c>
      <c r="BH487" s="230">
        <f>IF(N487="sníž. přenesená",J487,0)</f>
        <v>0</v>
      </c>
      <c r="BI487" s="230">
        <f>IF(N487="nulová",J487,0)</f>
        <v>0</v>
      </c>
      <c r="BJ487" s="17" t="s">
        <v>84</v>
      </c>
      <c r="BK487" s="230">
        <f>ROUND(I487*H487,2)</f>
        <v>0</v>
      </c>
      <c r="BL487" s="17" t="s">
        <v>268</v>
      </c>
      <c r="BM487" s="229" t="s">
        <v>964</v>
      </c>
    </row>
    <row r="488" s="2" customFormat="1">
      <c r="A488" s="38"/>
      <c r="B488" s="39"/>
      <c r="C488" s="40"/>
      <c r="D488" s="231" t="s">
        <v>146</v>
      </c>
      <c r="E488" s="40"/>
      <c r="F488" s="232" t="s">
        <v>965</v>
      </c>
      <c r="G488" s="40"/>
      <c r="H488" s="40"/>
      <c r="I488" s="233"/>
      <c r="J488" s="40"/>
      <c r="K488" s="40"/>
      <c r="L488" s="44"/>
      <c r="M488" s="234"/>
      <c r="N488" s="235"/>
      <c r="O488" s="91"/>
      <c r="P488" s="91"/>
      <c r="Q488" s="91"/>
      <c r="R488" s="91"/>
      <c r="S488" s="91"/>
      <c r="T488" s="92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T488" s="17" t="s">
        <v>146</v>
      </c>
      <c r="AU488" s="17" t="s">
        <v>86</v>
      </c>
    </row>
    <row r="489" s="2" customFormat="1">
      <c r="A489" s="38"/>
      <c r="B489" s="39"/>
      <c r="C489" s="40"/>
      <c r="D489" s="236" t="s">
        <v>148</v>
      </c>
      <c r="E489" s="40"/>
      <c r="F489" s="237" t="s">
        <v>966</v>
      </c>
      <c r="G489" s="40"/>
      <c r="H489" s="40"/>
      <c r="I489" s="233"/>
      <c r="J489" s="40"/>
      <c r="K489" s="40"/>
      <c r="L489" s="44"/>
      <c r="M489" s="234"/>
      <c r="N489" s="235"/>
      <c r="O489" s="91"/>
      <c r="P489" s="91"/>
      <c r="Q489" s="91"/>
      <c r="R489" s="91"/>
      <c r="S489" s="91"/>
      <c r="T489" s="92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T489" s="17" t="s">
        <v>148</v>
      </c>
      <c r="AU489" s="17" t="s">
        <v>86</v>
      </c>
    </row>
    <row r="490" s="2" customFormat="1" ht="24.15" customHeight="1">
      <c r="A490" s="38"/>
      <c r="B490" s="39"/>
      <c r="C490" s="218" t="s">
        <v>967</v>
      </c>
      <c r="D490" s="218" t="s">
        <v>139</v>
      </c>
      <c r="E490" s="219" t="s">
        <v>968</v>
      </c>
      <c r="F490" s="220" t="s">
        <v>969</v>
      </c>
      <c r="G490" s="221" t="s">
        <v>142</v>
      </c>
      <c r="H490" s="222">
        <v>15</v>
      </c>
      <c r="I490" s="223"/>
      <c r="J490" s="224">
        <f>ROUND(I490*H490,2)</f>
        <v>0</v>
      </c>
      <c r="K490" s="220" t="s">
        <v>143</v>
      </c>
      <c r="L490" s="44"/>
      <c r="M490" s="225" t="s">
        <v>1</v>
      </c>
      <c r="N490" s="226" t="s">
        <v>41</v>
      </c>
      <c r="O490" s="91"/>
      <c r="P490" s="227">
        <f>O490*H490</f>
        <v>0</v>
      </c>
      <c r="Q490" s="227">
        <v>0.00013999999999999999</v>
      </c>
      <c r="R490" s="227">
        <f>Q490*H490</f>
        <v>0.0020999999999999999</v>
      </c>
      <c r="S490" s="227">
        <v>0</v>
      </c>
      <c r="T490" s="228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29" t="s">
        <v>268</v>
      </c>
      <c r="AT490" s="229" t="s">
        <v>139</v>
      </c>
      <c r="AU490" s="229" t="s">
        <v>86</v>
      </c>
      <c r="AY490" s="17" t="s">
        <v>136</v>
      </c>
      <c r="BE490" s="230">
        <f>IF(N490="základní",J490,0)</f>
        <v>0</v>
      </c>
      <c r="BF490" s="230">
        <f>IF(N490="snížená",J490,0)</f>
        <v>0</v>
      </c>
      <c r="BG490" s="230">
        <f>IF(N490="zákl. přenesená",J490,0)</f>
        <v>0</v>
      </c>
      <c r="BH490" s="230">
        <f>IF(N490="sníž. přenesená",J490,0)</f>
        <v>0</v>
      </c>
      <c r="BI490" s="230">
        <f>IF(N490="nulová",J490,0)</f>
        <v>0</v>
      </c>
      <c r="BJ490" s="17" t="s">
        <v>84</v>
      </c>
      <c r="BK490" s="230">
        <f>ROUND(I490*H490,2)</f>
        <v>0</v>
      </c>
      <c r="BL490" s="17" t="s">
        <v>268</v>
      </c>
      <c r="BM490" s="229" t="s">
        <v>970</v>
      </c>
    </row>
    <row r="491" s="2" customFormat="1">
      <c r="A491" s="38"/>
      <c r="B491" s="39"/>
      <c r="C491" s="40"/>
      <c r="D491" s="231" t="s">
        <v>146</v>
      </c>
      <c r="E491" s="40"/>
      <c r="F491" s="232" t="s">
        <v>971</v>
      </c>
      <c r="G491" s="40"/>
      <c r="H491" s="40"/>
      <c r="I491" s="233"/>
      <c r="J491" s="40"/>
      <c r="K491" s="40"/>
      <c r="L491" s="44"/>
      <c r="M491" s="234"/>
      <c r="N491" s="235"/>
      <c r="O491" s="91"/>
      <c r="P491" s="91"/>
      <c r="Q491" s="91"/>
      <c r="R491" s="91"/>
      <c r="S491" s="91"/>
      <c r="T491" s="92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7" t="s">
        <v>146</v>
      </c>
      <c r="AU491" s="17" t="s">
        <v>86</v>
      </c>
    </row>
    <row r="492" s="2" customFormat="1">
      <c r="A492" s="38"/>
      <c r="B492" s="39"/>
      <c r="C492" s="40"/>
      <c r="D492" s="236" t="s">
        <v>148</v>
      </c>
      <c r="E492" s="40"/>
      <c r="F492" s="237" t="s">
        <v>972</v>
      </c>
      <c r="G492" s="40"/>
      <c r="H492" s="40"/>
      <c r="I492" s="233"/>
      <c r="J492" s="40"/>
      <c r="K492" s="40"/>
      <c r="L492" s="44"/>
      <c r="M492" s="234"/>
      <c r="N492" s="235"/>
      <c r="O492" s="91"/>
      <c r="P492" s="91"/>
      <c r="Q492" s="91"/>
      <c r="R492" s="91"/>
      <c r="S492" s="91"/>
      <c r="T492" s="92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T492" s="17" t="s">
        <v>148</v>
      </c>
      <c r="AU492" s="17" t="s">
        <v>86</v>
      </c>
    </row>
    <row r="493" s="2" customFormat="1" ht="24.15" customHeight="1">
      <c r="A493" s="38"/>
      <c r="B493" s="39"/>
      <c r="C493" s="218" t="s">
        <v>973</v>
      </c>
      <c r="D493" s="218" t="s">
        <v>139</v>
      </c>
      <c r="E493" s="219" t="s">
        <v>974</v>
      </c>
      <c r="F493" s="220" t="s">
        <v>975</v>
      </c>
      <c r="G493" s="221" t="s">
        <v>142</v>
      </c>
      <c r="H493" s="222">
        <v>15</v>
      </c>
      <c r="I493" s="223"/>
      <c r="J493" s="224">
        <f>ROUND(I493*H493,2)</f>
        <v>0</v>
      </c>
      <c r="K493" s="220" t="s">
        <v>143</v>
      </c>
      <c r="L493" s="44"/>
      <c r="M493" s="225" t="s">
        <v>1</v>
      </c>
      <c r="N493" s="226" t="s">
        <v>41</v>
      </c>
      <c r="O493" s="91"/>
      <c r="P493" s="227">
        <f>O493*H493</f>
        <v>0</v>
      </c>
      <c r="Q493" s="227">
        <v>0.00012</v>
      </c>
      <c r="R493" s="227">
        <f>Q493*H493</f>
        <v>0.0018</v>
      </c>
      <c r="S493" s="227">
        <v>0</v>
      </c>
      <c r="T493" s="228">
        <f>S493*H493</f>
        <v>0</v>
      </c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229" t="s">
        <v>268</v>
      </c>
      <c r="AT493" s="229" t="s">
        <v>139</v>
      </c>
      <c r="AU493" s="229" t="s">
        <v>86</v>
      </c>
      <c r="AY493" s="17" t="s">
        <v>136</v>
      </c>
      <c r="BE493" s="230">
        <f>IF(N493="základní",J493,0)</f>
        <v>0</v>
      </c>
      <c r="BF493" s="230">
        <f>IF(N493="snížená",J493,0)</f>
        <v>0</v>
      </c>
      <c r="BG493" s="230">
        <f>IF(N493="zákl. přenesená",J493,0)</f>
        <v>0</v>
      </c>
      <c r="BH493" s="230">
        <f>IF(N493="sníž. přenesená",J493,0)</f>
        <v>0</v>
      </c>
      <c r="BI493" s="230">
        <f>IF(N493="nulová",J493,0)</f>
        <v>0</v>
      </c>
      <c r="BJ493" s="17" t="s">
        <v>84</v>
      </c>
      <c r="BK493" s="230">
        <f>ROUND(I493*H493,2)</f>
        <v>0</v>
      </c>
      <c r="BL493" s="17" t="s">
        <v>268</v>
      </c>
      <c r="BM493" s="229" t="s">
        <v>976</v>
      </c>
    </row>
    <row r="494" s="2" customFormat="1">
      <c r="A494" s="38"/>
      <c r="B494" s="39"/>
      <c r="C494" s="40"/>
      <c r="D494" s="231" t="s">
        <v>146</v>
      </c>
      <c r="E494" s="40"/>
      <c r="F494" s="232" t="s">
        <v>977</v>
      </c>
      <c r="G494" s="40"/>
      <c r="H494" s="40"/>
      <c r="I494" s="233"/>
      <c r="J494" s="40"/>
      <c r="K494" s="40"/>
      <c r="L494" s="44"/>
      <c r="M494" s="234"/>
      <c r="N494" s="235"/>
      <c r="O494" s="91"/>
      <c r="P494" s="91"/>
      <c r="Q494" s="91"/>
      <c r="R494" s="91"/>
      <c r="S494" s="91"/>
      <c r="T494" s="92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T494" s="17" t="s">
        <v>146</v>
      </c>
      <c r="AU494" s="17" t="s">
        <v>86</v>
      </c>
    </row>
    <row r="495" s="2" customFormat="1">
      <c r="A495" s="38"/>
      <c r="B495" s="39"/>
      <c r="C495" s="40"/>
      <c r="D495" s="236" t="s">
        <v>148</v>
      </c>
      <c r="E495" s="40"/>
      <c r="F495" s="237" t="s">
        <v>978</v>
      </c>
      <c r="G495" s="40"/>
      <c r="H495" s="40"/>
      <c r="I495" s="233"/>
      <c r="J495" s="40"/>
      <c r="K495" s="40"/>
      <c r="L495" s="44"/>
      <c r="M495" s="234"/>
      <c r="N495" s="235"/>
      <c r="O495" s="91"/>
      <c r="P495" s="91"/>
      <c r="Q495" s="91"/>
      <c r="R495" s="91"/>
      <c r="S495" s="91"/>
      <c r="T495" s="92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T495" s="17" t="s">
        <v>148</v>
      </c>
      <c r="AU495" s="17" t="s">
        <v>86</v>
      </c>
    </row>
    <row r="496" s="2" customFormat="1" ht="16.5" customHeight="1">
      <c r="A496" s="38"/>
      <c r="B496" s="39"/>
      <c r="C496" s="218" t="s">
        <v>979</v>
      </c>
      <c r="D496" s="218" t="s">
        <v>139</v>
      </c>
      <c r="E496" s="219" t="s">
        <v>980</v>
      </c>
      <c r="F496" s="220" t="s">
        <v>981</v>
      </c>
      <c r="G496" s="221" t="s">
        <v>142</v>
      </c>
      <c r="H496" s="222">
        <v>9</v>
      </c>
      <c r="I496" s="223"/>
      <c r="J496" s="224">
        <f>ROUND(I496*H496,2)</f>
        <v>0</v>
      </c>
      <c r="K496" s="220" t="s">
        <v>143</v>
      </c>
      <c r="L496" s="44"/>
      <c r="M496" s="225" t="s">
        <v>1</v>
      </c>
      <c r="N496" s="226" t="s">
        <v>41</v>
      </c>
      <c r="O496" s="91"/>
      <c r="P496" s="227">
        <f>O496*H496</f>
        <v>0</v>
      </c>
      <c r="Q496" s="227">
        <v>0</v>
      </c>
      <c r="R496" s="227">
        <f>Q496*H496</f>
        <v>0</v>
      </c>
      <c r="S496" s="227">
        <v>0</v>
      </c>
      <c r="T496" s="228">
        <f>S496*H496</f>
        <v>0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229" t="s">
        <v>268</v>
      </c>
      <c r="AT496" s="229" t="s">
        <v>139</v>
      </c>
      <c r="AU496" s="229" t="s">
        <v>86</v>
      </c>
      <c r="AY496" s="17" t="s">
        <v>136</v>
      </c>
      <c r="BE496" s="230">
        <f>IF(N496="základní",J496,0)</f>
        <v>0</v>
      </c>
      <c r="BF496" s="230">
        <f>IF(N496="snížená",J496,0)</f>
        <v>0</v>
      </c>
      <c r="BG496" s="230">
        <f>IF(N496="zákl. přenesená",J496,0)</f>
        <v>0</v>
      </c>
      <c r="BH496" s="230">
        <f>IF(N496="sníž. přenesená",J496,0)</f>
        <v>0</v>
      </c>
      <c r="BI496" s="230">
        <f>IF(N496="nulová",J496,0)</f>
        <v>0</v>
      </c>
      <c r="BJ496" s="17" t="s">
        <v>84</v>
      </c>
      <c r="BK496" s="230">
        <f>ROUND(I496*H496,2)</f>
        <v>0</v>
      </c>
      <c r="BL496" s="17" t="s">
        <v>268</v>
      </c>
      <c r="BM496" s="229" t="s">
        <v>982</v>
      </c>
    </row>
    <row r="497" s="2" customFormat="1">
      <c r="A497" s="38"/>
      <c r="B497" s="39"/>
      <c r="C497" s="40"/>
      <c r="D497" s="231" t="s">
        <v>146</v>
      </c>
      <c r="E497" s="40"/>
      <c r="F497" s="232" t="s">
        <v>983</v>
      </c>
      <c r="G497" s="40"/>
      <c r="H497" s="40"/>
      <c r="I497" s="233"/>
      <c r="J497" s="40"/>
      <c r="K497" s="40"/>
      <c r="L497" s="44"/>
      <c r="M497" s="234"/>
      <c r="N497" s="235"/>
      <c r="O497" s="91"/>
      <c r="P497" s="91"/>
      <c r="Q497" s="91"/>
      <c r="R497" s="91"/>
      <c r="S497" s="91"/>
      <c r="T497" s="92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T497" s="17" t="s">
        <v>146</v>
      </c>
      <c r="AU497" s="17" t="s">
        <v>86</v>
      </c>
    </row>
    <row r="498" s="2" customFormat="1">
      <c r="A498" s="38"/>
      <c r="B498" s="39"/>
      <c r="C498" s="40"/>
      <c r="D498" s="236" t="s">
        <v>148</v>
      </c>
      <c r="E498" s="40"/>
      <c r="F498" s="237" t="s">
        <v>984</v>
      </c>
      <c r="G498" s="40"/>
      <c r="H498" s="40"/>
      <c r="I498" s="233"/>
      <c r="J498" s="40"/>
      <c r="K498" s="40"/>
      <c r="L498" s="44"/>
      <c r="M498" s="234"/>
      <c r="N498" s="235"/>
      <c r="O498" s="91"/>
      <c r="P498" s="91"/>
      <c r="Q498" s="91"/>
      <c r="R498" s="91"/>
      <c r="S498" s="91"/>
      <c r="T498" s="92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T498" s="17" t="s">
        <v>148</v>
      </c>
      <c r="AU498" s="17" t="s">
        <v>86</v>
      </c>
    </row>
    <row r="499" s="14" customFormat="1">
      <c r="A499" s="14"/>
      <c r="B499" s="249"/>
      <c r="C499" s="250"/>
      <c r="D499" s="231" t="s">
        <v>150</v>
      </c>
      <c r="E499" s="251" t="s">
        <v>1</v>
      </c>
      <c r="F499" s="252" t="s">
        <v>985</v>
      </c>
      <c r="G499" s="250"/>
      <c r="H499" s="251" t="s">
        <v>1</v>
      </c>
      <c r="I499" s="253"/>
      <c r="J499" s="250"/>
      <c r="K499" s="250"/>
      <c r="L499" s="254"/>
      <c r="M499" s="255"/>
      <c r="N499" s="256"/>
      <c r="O499" s="256"/>
      <c r="P499" s="256"/>
      <c r="Q499" s="256"/>
      <c r="R499" s="256"/>
      <c r="S499" s="256"/>
      <c r="T499" s="257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8" t="s">
        <v>150</v>
      </c>
      <c r="AU499" s="258" t="s">
        <v>86</v>
      </c>
      <c r="AV499" s="14" t="s">
        <v>84</v>
      </c>
      <c r="AW499" s="14" t="s">
        <v>32</v>
      </c>
      <c r="AX499" s="14" t="s">
        <v>76</v>
      </c>
      <c r="AY499" s="258" t="s">
        <v>136</v>
      </c>
    </row>
    <row r="500" s="13" customFormat="1">
      <c r="A500" s="13"/>
      <c r="B500" s="238"/>
      <c r="C500" s="239"/>
      <c r="D500" s="231" t="s">
        <v>150</v>
      </c>
      <c r="E500" s="240" t="s">
        <v>1</v>
      </c>
      <c r="F500" s="241" t="s">
        <v>137</v>
      </c>
      <c r="G500" s="239"/>
      <c r="H500" s="242">
        <v>9</v>
      </c>
      <c r="I500" s="243"/>
      <c r="J500" s="239"/>
      <c r="K500" s="239"/>
      <c r="L500" s="244"/>
      <c r="M500" s="245"/>
      <c r="N500" s="246"/>
      <c r="O500" s="246"/>
      <c r="P500" s="246"/>
      <c r="Q500" s="246"/>
      <c r="R500" s="246"/>
      <c r="S500" s="246"/>
      <c r="T500" s="247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8" t="s">
        <v>150</v>
      </c>
      <c r="AU500" s="248" t="s">
        <v>86</v>
      </c>
      <c r="AV500" s="13" t="s">
        <v>86</v>
      </c>
      <c r="AW500" s="13" t="s">
        <v>32</v>
      </c>
      <c r="AX500" s="13" t="s">
        <v>76</v>
      </c>
      <c r="AY500" s="248" t="s">
        <v>136</v>
      </c>
    </row>
    <row r="501" s="15" customFormat="1">
      <c r="A501" s="15"/>
      <c r="B501" s="259"/>
      <c r="C501" s="260"/>
      <c r="D501" s="231" t="s">
        <v>150</v>
      </c>
      <c r="E501" s="261" t="s">
        <v>1</v>
      </c>
      <c r="F501" s="262" t="s">
        <v>167</v>
      </c>
      <c r="G501" s="260"/>
      <c r="H501" s="263">
        <v>9</v>
      </c>
      <c r="I501" s="264"/>
      <c r="J501" s="260"/>
      <c r="K501" s="260"/>
      <c r="L501" s="265"/>
      <c r="M501" s="266"/>
      <c r="N501" s="267"/>
      <c r="O501" s="267"/>
      <c r="P501" s="267"/>
      <c r="Q501" s="267"/>
      <c r="R501" s="267"/>
      <c r="S501" s="267"/>
      <c r="T501" s="268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69" t="s">
        <v>150</v>
      </c>
      <c r="AU501" s="269" t="s">
        <v>86</v>
      </c>
      <c r="AV501" s="15" t="s">
        <v>144</v>
      </c>
      <c r="AW501" s="15" t="s">
        <v>32</v>
      </c>
      <c r="AX501" s="15" t="s">
        <v>84</v>
      </c>
      <c r="AY501" s="269" t="s">
        <v>136</v>
      </c>
    </row>
    <row r="502" s="12" customFormat="1" ht="22.8" customHeight="1">
      <c r="A502" s="12"/>
      <c r="B502" s="202"/>
      <c r="C502" s="203"/>
      <c r="D502" s="204" t="s">
        <v>75</v>
      </c>
      <c r="E502" s="216" t="s">
        <v>391</v>
      </c>
      <c r="F502" s="216" t="s">
        <v>392</v>
      </c>
      <c r="G502" s="203"/>
      <c r="H502" s="203"/>
      <c r="I502" s="206"/>
      <c r="J502" s="217">
        <f>BK502</f>
        <v>0</v>
      </c>
      <c r="K502" s="203"/>
      <c r="L502" s="208"/>
      <c r="M502" s="209"/>
      <c r="N502" s="210"/>
      <c r="O502" s="210"/>
      <c r="P502" s="211">
        <f>SUM(P503:P529)</f>
        <v>0</v>
      </c>
      <c r="Q502" s="210"/>
      <c r="R502" s="211">
        <f>SUM(R503:R529)</f>
        <v>0.9818171</v>
      </c>
      <c r="S502" s="210"/>
      <c r="T502" s="212">
        <f>SUM(T503:T529)</f>
        <v>0</v>
      </c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R502" s="213" t="s">
        <v>86</v>
      </c>
      <c r="AT502" s="214" t="s">
        <v>75</v>
      </c>
      <c r="AU502" s="214" t="s">
        <v>84</v>
      </c>
      <c r="AY502" s="213" t="s">
        <v>136</v>
      </c>
      <c r="BK502" s="215">
        <f>SUM(BK503:BK529)</f>
        <v>0</v>
      </c>
    </row>
    <row r="503" s="2" customFormat="1" ht="24.15" customHeight="1">
      <c r="A503" s="38"/>
      <c r="B503" s="39"/>
      <c r="C503" s="218" t="s">
        <v>986</v>
      </c>
      <c r="D503" s="218" t="s">
        <v>139</v>
      </c>
      <c r="E503" s="219" t="s">
        <v>987</v>
      </c>
      <c r="F503" s="220" t="s">
        <v>988</v>
      </c>
      <c r="G503" s="221" t="s">
        <v>142</v>
      </c>
      <c r="H503" s="222">
        <v>300.50999999999999</v>
      </c>
      <c r="I503" s="223"/>
      <c r="J503" s="224">
        <f>ROUND(I503*H503,2)</f>
        <v>0</v>
      </c>
      <c r="K503" s="220" t="s">
        <v>143</v>
      </c>
      <c r="L503" s="44"/>
      <c r="M503" s="225" t="s">
        <v>1</v>
      </c>
      <c r="N503" s="226" t="s">
        <v>41</v>
      </c>
      <c r="O503" s="91"/>
      <c r="P503" s="227">
        <f>O503*H503</f>
        <v>0</v>
      </c>
      <c r="Q503" s="227">
        <v>0</v>
      </c>
      <c r="R503" s="227">
        <f>Q503*H503</f>
        <v>0</v>
      </c>
      <c r="S503" s="227">
        <v>0</v>
      </c>
      <c r="T503" s="228">
        <f>S503*H503</f>
        <v>0</v>
      </c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R503" s="229" t="s">
        <v>268</v>
      </c>
      <c r="AT503" s="229" t="s">
        <v>139</v>
      </c>
      <c r="AU503" s="229" t="s">
        <v>86</v>
      </c>
      <c r="AY503" s="17" t="s">
        <v>136</v>
      </c>
      <c r="BE503" s="230">
        <f>IF(N503="základní",J503,0)</f>
        <v>0</v>
      </c>
      <c r="BF503" s="230">
        <f>IF(N503="snížená",J503,0)</f>
        <v>0</v>
      </c>
      <c r="BG503" s="230">
        <f>IF(N503="zákl. přenesená",J503,0)</f>
        <v>0</v>
      </c>
      <c r="BH503" s="230">
        <f>IF(N503="sníž. přenesená",J503,0)</f>
        <v>0</v>
      </c>
      <c r="BI503" s="230">
        <f>IF(N503="nulová",J503,0)</f>
        <v>0</v>
      </c>
      <c r="BJ503" s="17" t="s">
        <v>84</v>
      </c>
      <c r="BK503" s="230">
        <f>ROUND(I503*H503,2)</f>
        <v>0</v>
      </c>
      <c r="BL503" s="17" t="s">
        <v>268</v>
      </c>
      <c r="BM503" s="229" t="s">
        <v>989</v>
      </c>
    </row>
    <row r="504" s="2" customFormat="1">
      <c r="A504" s="38"/>
      <c r="B504" s="39"/>
      <c r="C504" s="40"/>
      <c r="D504" s="231" t="s">
        <v>146</v>
      </c>
      <c r="E504" s="40"/>
      <c r="F504" s="232" t="s">
        <v>988</v>
      </c>
      <c r="G504" s="40"/>
      <c r="H504" s="40"/>
      <c r="I504" s="233"/>
      <c r="J504" s="40"/>
      <c r="K504" s="40"/>
      <c r="L504" s="44"/>
      <c r="M504" s="234"/>
      <c r="N504" s="235"/>
      <c r="O504" s="91"/>
      <c r="P504" s="91"/>
      <c r="Q504" s="91"/>
      <c r="R504" s="91"/>
      <c r="S504" s="91"/>
      <c r="T504" s="92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T504" s="17" t="s">
        <v>146</v>
      </c>
      <c r="AU504" s="17" t="s">
        <v>86</v>
      </c>
    </row>
    <row r="505" s="2" customFormat="1">
      <c r="A505" s="38"/>
      <c r="B505" s="39"/>
      <c r="C505" s="40"/>
      <c r="D505" s="236" t="s">
        <v>148</v>
      </c>
      <c r="E505" s="40"/>
      <c r="F505" s="237" t="s">
        <v>990</v>
      </c>
      <c r="G505" s="40"/>
      <c r="H505" s="40"/>
      <c r="I505" s="233"/>
      <c r="J505" s="40"/>
      <c r="K505" s="40"/>
      <c r="L505" s="44"/>
      <c r="M505" s="234"/>
      <c r="N505" s="235"/>
      <c r="O505" s="91"/>
      <c r="P505" s="91"/>
      <c r="Q505" s="91"/>
      <c r="R505" s="91"/>
      <c r="S505" s="91"/>
      <c r="T505" s="92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T505" s="17" t="s">
        <v>148</v>
      </c>
      <c r="AU505" s="17" t="s">
        <v>86</v>
      </c>
    </row>
    <row r="506" s="13" customFormat="1">
      <c r="A506" s="13"/>
      <c r="B506" s="238"/>
      <c r="C506" s="239"/>
      <c r="D506" s="231" t="s">
        <v>150</v>
      </c>
      <c r="E506" s="240" t="s">
        <v>1</v>
      </c>
      <c r="F506" s="241" t="s">
        <v>991</v>
      </c>
      <c r="G506" s="239"/>
      <c r="H506" s="242">
        <v>45.579999999999998</v>
      </c>
      <c r="I506" s="243"/>
      <c r="J506" s="239"/>
      <c r="K506" s="239"/>
      <c r="L506" s="244"/>
      <c r="M506" s="245"/>
      <c r="N506" s="246"/>
      <c r="O506" s="246"/>
      <c r="P506" s="246"/>
      <c r="Q506" s="246"/>
      <c r="R506" s="246"/>
      <c r="S506" s="246"/>
      <c r="T506" s="247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8" t="s">
        <v>150</v>
      </c>
      <c r="AU506" s="248" t="s">
        <v>86</v>
      </c>
      <c r="AV506" s="13" t="s">
        <v>86</v>
      </c>
      <c r="AW506" s="13" t="s">
        <v>32</v>
      </c>
      <c r="AX506" s="13" t="s">
        <v>76</v>
      </c>
      <c r="AY506" s="248" t="s">
        <v>136</v>
      </c>
    </row>
    <row r="507" s="13" customFormat="1">
      <c r="A507" s="13"/>
      <c r="B507" s="238"/>
      <c r="C507" s="239"/>
      <c r="D507" s="231" t="s">
        <v>150</v>
      </c>
      <c r="E507" s="240" t="s">
        <v>1</v>
      </c>
      <c r="F507" s="241" t="s">
        <v>992</v>
      </c>
      <c r="G507" s="239"/>
      <c r="H507" s="242">
        <v>254.93000000000001</v>
      </c>
      <c r="I507" s="243"/>
      <c r="J507" s="239"/>
      <c r="K507" s="239"/>
      <c r="L507" s="244"/>
      <c r="M507" s="245"/>
      <c r="N507" s="246"/>
      <c r="O507" s="246"/>
      <c r="P507" s="246"/>
      <c r="Q507" s="246"/>
      <c r="R507" s="246"/>
      <c r="S507" s="246"/>
      <c r="T507" s="247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8" t="s">
        <v>150</v>
      </c>
      <c r="AU507" s="248" t="s">
        <v>86</v>
      </c>
      <c r="AV507" s="13" t="s">
        <v>86</v>
      </c>
      <c r="AW507" s="13" t="s">
        <v>32</v>
      </c>
      <c r="AX507" s="13" t="s">
        <v>76</v>
      </c>
      <c r="AY507" s="248" t="s">
        <v>136</v>
      </c>
    </row>
    <row r="508" s="15" customFormat="1">
      <c r="A508" s="15"/>
      <c r="B508" s="259"/>
      <c r="C508" s="260"/>
      <c r="D508" s="231" t="s">
        <v>150</v>
      </c>
      <c r="E508" s="261" t="s">
        <v>1</v>
      </c>
      <c r="F508" s="262" t="s">
        <v>167</v>
      </c>
      <c r="G508" s="260"/>
      <c r="H508" s="263">
        <v>300.50999999999999</v>
      </c>
      <c r="I508" s="264"/>
      <c r="J508" s="260"/>
      <c r="K508" s="260"/>
      <c r="L508" s="265"/>
      <c r="M508" s="266"/>
      <c r="N508" s="267"/>
      <c r="O508" s="267"/>
      <c r="P508" s="267"/>
      <c r="Q508" s="267"/>
      <c r="R508" s="267"/>
      <c r="S508" s="267"/>
      <c r="T508" s="268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T508" s="269" t="s">
        <v>150</v>
      </c>
      <c r="AU508" s="269" t="s">
        <v>86</v>
      </c>
      <c r="AV508" s="15" t="s">
        <v>144</v>
      </c>
      <c r="AW508" s="15" t="s">
        <v>32</v>
      </c>
      <c r="AX508" s="15" t="s">
        <v>84</v>
      </c>
      <c r="AY508" s="269" t="s">
        <v>136</v>
      </c>
    </row>
    <row r="509" s="2" customFormat="1" ht="16.5" customHeight="1">
      <c r="A509" s="38"/>
      <c r="B509" s="39"/>
      <c r="C509" s="274" t="s">
        <v>993</v>
      </c>
      <c r="D509" s="274" t="s">
        <v>456</v>
      </c>
      <c r="E509" s="275" t="s">
        <v>994</v>
      </c>
      <c r="F509" s="276" t="s">
        <v>995</v>
      </c>
      <c r="G509" s="277" t="s">
        <v>142</v>
      </c>
      <c r="H509" s="278">
        <v>330.56099999999998</v>
      </c>
      <c r="I509" s="279"/>
      <c r="J509" s="280">
        <f>ROUND(I509*H509,2)</f>
        <v>0</v>
      </c>
      <c r="K509" s="276" t="s">
        <v>143</v>
      </c>
      <c r="L509" s="281"/>
      <c r="M509" s="282" t="s">
        <v>1</v>
      </c>
      <c r="N509" s="283" t="s">
        <v>41</v>
      </c>
      <c r="O509" s="91"/>
      <c r="P509" s="227">
        <f>O509*H509</f>
        <v>0</v>
      </c>
      <c r="Q509" s="227">
        <v>0</v>
      </c>
      <c r="R509" s="227">
        <f>Q509*H509</f>
        <v>0</v>
      </c>
      <c r="S509" s="227">
        <v>0</v>
      </c>
      <c r="T509" s="228">
        <f>S509*H509</f>
        <v>0</v>
      </c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R509" s="229" t="s">
        <v>419</v>
      </c>
      <c r="AT509" s="229" t="s">
        <v>456</v>
      </c>
      <c r="AU509" s="229" t="s">
        <v>86</v>
      </c>
      <c r="AY509" s="17" t="s">
        <v>136</v>
      </c>
      <c r="BE509" s="230">
        <f>IF(N509="základní",J509,0)</f>
        <v>0</v>
      </c>
      <c r="BF509" s="230">
        <f>IF(N509="snížená",J509,0)</f>
        <v>0</v>
      </c>
      <c r="BG509" s="230">
        <f>IF(N509="zákl. přenesená",J509,0)</f>
        <v>0</v>
      </c>
      <c r="BH509" s="230">
        <f>IF(N509="sníž. přenesená",J509,0)</f>
        <v>0</v>
      </c>
      <c r="BI509" s="230">
        <f>IF(N509="nulová",J509,0)</f>
        <v>0</v>
      </c>
      <c r="BJ509" s="17" t="s">
        <v>84</v>
      </c>
      <c r="BK509" s="230">
        <f>ROUND(I509*H509,2)</f>
        <v>0</v>
      </c>
      <c r="BL509" s="17" t="s">
        <v>268</v>
      </c>
      <c r="BM509" s="229" t="s">
        <v>996</v>
      </c>
    </row>
    <row r="510" s="2" customFormat="1">
      <c r="A510" s="38"/>
      <c r="B510" s="39"/>
      <c r="C510" s="40"/>
      <c r="D510" s="231" t="s">
        <v>146</v>
      </c>
      <c r="E510" s="40"/>
      <c r="F510" s="232" t="s">
        <v>995</v>
      </c>
      <c r="G510" s="40"/>
      <c r="H510" s="40"/>
      <c r="I510" s="233"/>
      <c r="J510" s="40"/>
      <c r="K510" s="40"/>
      <c r="L510" s="44"/>
      <c r="M510" s="234"/>
      <c r="N510" s="235"/>
      <c r="O510" s="91"/>
      <c r="P510" s="91"/>
      <c r="Q510" s="91"/>
      <c r="R510" s="91"/>
      <c r="S510" s="91"/>
      <c r="T510" s="92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T510" s="17" t="s">
        <v>146</v>
      </c>
      <c r="AU510" s="17" t="s">
        <v>86</v>
      </c>
    </row>
    <row r="511" s="13" customFormat="1">
      <c r="A511" s="13"/>
      <c r="B511" s="238"/>
      <c r="C511" s="239"/>
      <c r="D511" s="231" t="s">
        <v>150</v>
      </c>
      <c r="E511" s="240" t="s">
        <v>1</v>
      </c>
      <c r="F511" s="241" t="s">
        <v>997</v>
      </c>
      <c r="G511" s="239"/>
      <c r="H511" s="242">
        <v>330.56099999999998</v>
      </c>
      <c r="I511" s="243"/>
      <c r="J511" s="239"/>
      <c r="K511" s="239"/>
      <c r="L511" s="244"/>
      <c r="M511" s="245"/>
      <c r="N511" s="246"/>
      <c r="O511" s="246"/>
      <c r="P511" s="246"/>
      <c r="Q511" s="246"/>
      <c r="R511" s="246"/>
      <c r="S511" s="246"/>
      <c r="T511" s="247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8" t="s">
        <v>150</v>
      </c>
      <c r="AU511" s="248" t="s">
        <v>86</v>
      </c>
      <c r="AV511" s="13" t="s">
        <v>86</v>
      </c>
      <c r="AW511" s="13" t="s">
        <v>32</v>
      </c>
      <c r="AX511" s="13" t="s">
        <v>84</v>
      </c>
      <c r="AY511" s="248" t="s">
        <v>136</v>
      </c>
    </row>
    <row r="512" s="2" customFormat="1" ht="24.15" customHeight="1">
      <c r="A512" s="38"/>
      <c r="B512" s="39"/>
      <c r="C512" s="218" t="s">
        <v>998</v>
      </c>
      <c r="D512" s="218" t="s">
        <v>139</v>
      </c>
      <c r="E512" s="219" t="s">
        <v>999</v>
      </c>
      <c r="F512" s="220" t="s">
        <v>1000</v>
      </c>
      <c r="G512" s="221" t="s">
        <v>142</v>
      </c>
      <c r="H512" s="222">
        <v>2134.3850000000002</v>
      </c>
      <c r="I512" s="223"/>
      <c r="J512" s="224">
        <f>ROUND(I512*H512,2)</f>
        <v>0</v>
      </c>
      <c r="K512" s="220" t="s">
        <v>143</v>
      </c>
      <c r="L512" s="44"/>
      <c r="M512" s="225" t="s">
        <v>1</v>
      </c>
      <c r="N512" s="226" t="s">
        <v>41</v>
      </c>
      <c r="O512" s="91"/>
      <c r="P512" s="227">
        <f>O512*H512</f>
        <v>0</v>
      </c>
      <c r="Q512" s="227">
        <v>0.00020000000000000001</v>
      </c>
      <c r="R512" s="227">
        <f>Q512*H512</f>
        <v>0.42687700000000006</v>
      </c>
      <c r="S512" s="227">
        <v>0</v>
      </c>
      <c r="T512" s="228">
        <f>S512*H512</f>
        <v>0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229" t="s">
        <v>268</v>
      </c>
      <c r="AT512" s="229" t="s">
        <v>139</v>
      </c>
      <c r="AU512" s="229" t="s">
        <v>86</v>
      </c>
      <c r="AY512" s="17" t="s">
        <v>136</v>
      </c>
      <c r="BE512" s="230">
        <f>IF(N512="základní",J512,0)</f>
        <v>0</v>
      </c>
      <c r="BF512" s="230">
        <f>IF(N512="snížená",J512,0)</f>
        <v>0</v>
      </c>
      <c r="BG512" s="230">
        <f>IF(N512="zákl. přenesená",J512,0)</f>
        <v>0</v>
      </c>
      <c r="BH512" s="230">
        <f>IF(N512="sníž. přenesená",J512,0)</f>
        <v>0</v>
      </c>
      <c r="BI512" s="230">
        <f>IF(N512="nulová",J512,0)</f>
        <v>0</v>
      </c>
      <c r="BJ512" s="17" t="s">
        <v>84</v>
      </c>
      <c r="BK512" s="230">
        <f>ROUND(I512*H512,2)</f>
        <v>0</v>
      </c>
      <c r="BL512" s="17" t="s">
        <v>268</v>
      </c>
      <c r="BM512" s="229" t="s">
        <v>1001</v>
      </c>
    </row>
    <row r="513" s="2" customFormat="1">
      <c r="A513" s="38"/>
      <c r="B513" s="39"/>
      <c r="C513" s="40"/>
      <c r="D513" s="231" t="s">
        <v>146</v>
      </c>
      <c r="E513" s="40"/>
      <c r="F513" s="232" t="s">
        <v>1000</v>
      </c>
      <c r="G513" s="40"/>
      <c r="H513" s="40"/>
      <c r="I513" s="233"/>
      <c r="J513" s="40"/>
      <c r="K513" s="40"/>
      <c r="L513" s="44"/>
      <c r="M513" s="234"/>
      <c r="N513" s="235"/>
      <c r="O513" s="91"/>
      <c r="P513" s="91"/>
      <c r="Q513" s="91"/>
      <c r="R513" s="91"/>
      <c r="S513" s="91"/>
      <c r="T513" s="92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T513" s="17" t="s">
        <v>146</v>
      </c>
      <c r="AU513" s="17" t="s">
        <v>86</v>
      </c>
    </row>
    <row r="514" s="2" customFormat="1">
      <c r="A514" s="38"/>
      <c r="B514" s="39"/>
      <c r="C514" s="40"/>
      <c r="D514" s="236" t="s">
        <v>148</v>
      </c>
      <c r="E514" s="40"/>
      <c r="F514" s="237" t="s">
        <v>1002</v>
      </c>
      <c r="G514" s="40"/>
      <c r="H514" s="40"/>
      <c r="I514" s="233"/>
      <c r="J514" s="40"/>
      <c r="K514" s="40"/>
      <c r="L514" s="44"/>
      <c r="M514" s="234"/>
      <c r="N514" s="235"/>
      <c r="O514" s="91"/>
      <c r="P514" s="91"/>
      <c r="Q514" s="91"/>
      <c r="R514" s="91"/>
      <c r="S514" s="91"/>
      <c r="T514" s="92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T514" s="17" t="s">
        <v>148</v>
      </c>
      <c r="AU514" s="17" t="s">
        <v>86</v>
      </c>
    </row>
    <row r="515" s="14" customFormat="1">
      <c r="A515" s="14"/>
      <c r="B515" s="249"/>
      <c r="C515" s="250"/>
      <c r="D515" s="231" t="s">
        <v>150</v>
      </c>
      <c r="E515" s="251" t="s">
        <v>1</v>
      </c>
      <c r="F515" s="252" t="s">
        <v>1003</v>
      </c>
      <c r="G515" s="250"/>
      <c r="H515" s="251" t="s">
        <v>1</v>
      </c>
      <c r="I515" s="253"/>
      <c r="J515" s="250"/>
      <c r="K515" s="250"/>
      <c r="L515" s="254"/>
      <c r="M515" s="255"/>
      <c r="N515" s="256"/>
      <c r="O515" s="256"/>
      <c r="P515" s="256"/>
      <c r="Q515" s="256"/>
      <c r="R515" s="256"/>
      <c r="S515" s="256"/>
      <c r="T515" s="257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8" t="s">
        <v>150</v>
      </c>
      <c r="AU515" s="258" t="s">
        <v>86</v>
      </c>
      <c r="AV515" s="14" t="s">
        <v>84</v>
      </c>
      <c r="AW515" s="14" t="s">
        <v>32</v>
      </c>
      <c r="AX515" s="14" t="s">
        <v>76</v>
      </c>
      <c r="AY515" s="258" t="s">
        <v>136</v>
      </c>
    </row>
    <row r="516" s="13" customFormat="1">
      <c r="A516" s="13"/>
      <c r="B516" s="238"/>
      <c r="C516" s="239"/>
      <c r="D516" s="231" t="s">
        <v>150</v>
      </c>
      <c r="E516" s="240" t="s">
        <v>1</v>
      </c>
      <c r="F516" s="241" t="s">
        <v>1004</v>
      </c>
      <c r="G516" s="239"/>
      <c r="H516" s="242">
        <v>1862.635</v>
      </c>
      <c r="I516" s="243"/>
      <c r="J516" s="239"/>
      <c r="K516" s="239"/>
      <c r="L516" s="244"/>
      <c r="M516" s="245"/>
      <c r="N516" s="246"/>
      <c r="O516" s="246"/>
      <c r="P516" s="246"/>
      <c r="Q516" s="246"/>
      <c r="R516" s="246"/>
      <c r="S516" s="246"/>
      <c r="T516" s="247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8" t="s">
        <v>150</v>
      </c>
      <c r="AU516" s="248" t="s">
        <v>86</v>
      </c>
      <c r="AV516" s="13" t="s">
        <v>86</v>
      </c>
      <c r="AW516" s="13" t="s">
        <v>32</v>
      </c>
      <c r="AX516" s="13" t="s">
        <v>76</v>
      </c>
      <c r="AY516" s="248" t="s">
        <v>136</v>
      </c>
    </row>
    <row r="517" s="14" customFormat="1">
      <c r="A517" s="14"/>
      <c r="B517" s="249"/>
      <c r="C517" s="250"/>
      <c r="D517" s="231" t="s">
        <v>150</v>
      </c>
      <c r="E517" s="251" t="s">
        <v>1</v>
      </c>
      <c r="F517" s="252" t="s">
        <v>399</v>
      </c>
      <c r="G517" s="250"/>
      <c r="H517" s="251" t="s">
        <v>1</v>
      </c>
      <c r="I517" s="253"/>
      <c r="J517" s="250"/>
      <c r="K517" s="250"/>
      <c r="L517" s="254"/>
      <c r="M517" s="255"/>
      <c r="N517" s="256"/>
      <c r="O517" s="256"/>
      <c r="P517" s="256"/>
      <c r="Q517" s="256"/>
      <c r="R517" s="256"/>
      <c r="S517" s="256"/>
      <c r="T517" s="257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58" t="s">
        <v>150</v>
      </c>
      <c r="AU517" s="258" t="s">
        <v>86</v>
      </c>
      <c r="AV517" s="14" t="s">
        <v>84</v>
      </c>
      <c r="AW517" s="14" t="s">
        <v>32</v>
      </c>
      <c r="AX517" s="14" t="s">
        <v>76</v>
      </c>
      <c r="AY517" s="258" t="s">
        <v>136</v>
      </c>
    </row>
    <row r="518" s="13" customFormat="1">
      <c r="A518" s="13"/>
      <c r="B518" s="238"/>
      <c r="C518" s="239"/>
      <c r="D518" s="231" t="s">
        <v>150</v>
      </c>
      <c r="E518" s="240" t="s">
        <v>1</v>
      </c>
      <c r="F518" s="241" t="s">
        <v>400</v>
      </c>
      <c r="G518" s="239"/>
      <c r="H518" s="242">
        <v>254.93000000000001</v>
      </c>
      <c r="I518" s="243"/>
      <c r="J518" s="239"/>
      <c r="K518" s="239"/>
      <c r="L518" s="244"/>
      <c r="M518" s="245"/>
      <c r="N518" s="246"/>
      <c r="O518" s="246"/>
      <c r="P518" s="246"/>
      <c r="Q518" s="246"/>
      <c r="R518" s="246"/>
      <c r="S518" s="246"/>
      <c r="T518" s="247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8" t="s">
        <v>150</v>
      </c>
      <c r="AU518" s="248" t="s">
        <v>86</v>
      </c>
      <c r="AV518" s="13" t="s">
        <v>86</v>
      </c>
      <c r="AW518" s="13" t="s">
        <v>32</v>
      </c>
      <c r="AX518" s="13" t="s">
        <v>76</v>
      </c>
      <c r="AY518" s="248" t="s">
        <v>136</v>
      </c>
    </row>
    <row r="519" s="14" customFormat="1">
      <c r="A519" s="14"/>
      <c r="B519" s="249"/>
      <c r="C519" s="250"/>
      <c r="D519" s="231" t="s">
        <v>150</v>
      </c>
      <c r="E519" s="251" t="s">
        <v>1</v>
      </c>
      <c r="F519" s="252" t="s">
        <v>1005</v>
      </c>
      <c r="G519" s="250"/>
      <c r="H519" s="251" t="s">
        <v>1</v>
      </c>
      <c r="I519" s="253"/>
      <c r="J519" s="250"/>
      <c r="K519" s="250"/>
      <c r="L519" s="254"/>
      <c r="M519" s="255"/>
      <c r="N519" s="256"/>
      <c r="O519" s="256"/>
      <c r="P519" s="256"/>
      <c r="Q519" s="256"/>
      <c r="R519" s="256"/>
      <c r="S519" s="256"/>
      <c r="T519" s="257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8" t="s">
        <v>150</v>
      </c>
      <c r="AU519" s="258" t="s">
        <v>86</v>
      </c>
      <c r="AV519" s="14" t="s">
        <v>84</v>
      </c>
      <c r="AW519" s="14" t="s">
        <v>32</v>
      </c>
      <c r="AX519" s="14" t="s">
        <v>76</v>
      </c>
      <c r="AY519" s="258" t="s">
        <v>136</v>
      </c>
    </row>
    <row r="520" s="13" customFormat="1">
      <c r="A520" s="13"/>
      <c r="B520" s="238"/>
      <c r="C520" s="239"/>
      <c r="D520" s="231" t="s">
        <v>150</v>
      </c>
      <c r="E520" s="240" t="s">
        <v>1</v>
      </c>
      <c r="F520" s="241" t="s">
        <v>1006</v>
      </c>
      <c r="G520" s="239"/>
      <c r="H520" s="242">
        <v>-45.579999999999998</v>
      </c>
      <c r="I520" s="243"/>
      <c r="J520" s="239"/>
      <c r="K520" s="239"/>
      <c r="L520" s="244"/>
      <c r="M520" s="245"/>
      <c r="N520" s="246"/>
      <c r="O520" s="246"/>
      <c r="P520" s="246"/>
      <c r="Q520" s="246"/>
      <c r="R520" s="246"/>
      <c r="S520" s="246"/>
      <c r="T520" s="247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8" t="s">
        <v>150</v>
      </c>
      <c r="AU520" s="248" t="s">
        <v>86</v>
      </c>
      <c r="AV520" s="13" t="s">
        <v>86</v>
      </c>
      <c r="AW520" s="13" t="s">
        <v>32</v>
      </c>
      <c r="AX520" s="13" t="s">
        <v>76</v>
      </c>
      <c r="AY520" s="248" t="s">
        <v>136</v>
      </c>
    </row>
    <row r="521" s="14" customFormat="1">
      <c r="A521" s="14"/>
      <c r="B521" s="249"/>
      <c r="C521" s="250"/>
      <c r="D521" s="231" t="s">
        <v>150</v>
      </c>
      <c r="E521" s="251" t="s">
        <v>1</v>
      </c>
      <c r="F521" s="252" t="s">
        <v>1007</v>
      </c>
      <c r="G521" s="250"/>
      <c r="H521" s="251" t="s">
        <v>1</v>
      </c>
      <c r="I521" s="253"/>
      <c r="J521" s="250"/>
      <c r="K521" s="250"/>
      <c r="L521" s="254"/>
      <c r="M521" s="255"/>
      <c r="N521" s="256"/>
      <c r="O521" s="256"/>
      <c r="P521" s="256"/>
      <c r="Q521" s="256"/>
      <c r="R521" s="256"/>
      <c r="S521" s="256"/>
      <c r="T521" s="257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8" t="s">
        <v>150</v>
      </c>
      <c r="AU521" s="258" t="s">
        <v>86</v>
      </c>
      <c r="AV521" s="14" t="s">
        <v>84</v>
      </c>
      <c r="AW521" s="14" t="s">
        <v>32</v>
      </c>
      <c r="AX521" s="14" t="s">
        <v>76</v>
      </c>
      <c r="AY521" s="258" t="s">
        <v>136</v>
      </c>
    </row>
    <row r="522" s="13" customFormat="1">
      <c r="A522" s="13"/>
      <c r="B522" s="238"/>
      <c r="C522" s="239"/>
      <c r="D522" s="231" t="s">
        <v>150</v>
      </c>
      <c r="E522" s="240" t="s">
        <v>1</v>
      </c>
      <c r="F522" s="241" t="s">
        <v>1008</v>
      </c>
      <c r="G522" s="239"/>
      <c r="H522" s="242">
        <v>62.399999999999999</v>
      </c>
      <c r="I522" s="243"/>
      <c r="J522" s="239"/>
      <c r="K522" s="239"/>
      <c r="L522" s="244"/>
      <c r="M522" s="245"/>
      <c r="N522" s="246"/>
      <c r="O522" s="246"/>
      <c r="P522" s="246"/>
      <c r="Q522" s="246"/>
      <c r="R522" s="246"/>
      <c r="S522" s="246"/>
      <c r="T522" s="247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8" t="s">
        <v>150</v>
      </c>
      <c r="AU522" s="248" t="s">
        <v>86</v>
      </c>
      <c r="AV522" s="13" t="s">
        <v>86</v>
      </c>
      <c r="AW522" s="13" t="s">
        <v>32</v>
      </c>
      <c r="AX522" s="13" t="s">
        <v>76</v>
      </c>
      <c r="AY522" s="248" t="s">
        <v>136</v>
      </c>
    </row>
    <row r="523" s="15" customFormat="1">
      <c r="A523" s="15"/>
      <c r="B523" s="259"/>
      <c r="C523" s="260"/>
      <c r="D523" s="231" t="s">
        <v>150</v>
      </c>
      <c r="E523" s="261" t="s">
        <v>1</v>
      </c>
      <c r="F523" s="262" t="s">
        <v>167</v>
      </c>
      <c r="G523" s="260"/>
      <c r="H523" s="263">
        <v>2134.3850000000002</v>
      </c>
      <c r="I523" s="264"/>
      <c r="J523" s="260"/>
      <c r="K523" s="260"/>
      <c r="L523" s="265"/>
      <c r="M523" s="266"/>
      <c r="N523" s="267"/>
      <c r="O523" s="267"/>
      <c r="P523" s="267"/>
      <c r="Q523" s="267"/>
      <c r="R523" s="267"/>
      <c r="S523" s="267"/>
      <c r="T523" s="268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T523" s="269" t="s">
        <v>150</v>
      </c>
      <c r="AU523" s="269" t="s">
        <v>86</v>
      </c>
      <c r="AV523" s="15" t="s">
        <v>144</v>
      </c>
      <c r="AW523" s="15" t="s">
        <v>32</v>
      </c>
      <c r="AX523" s="15" t="s">
        <v>84</v>
      </c>
      <c r="AY523" s="269" t="s">
        <v>136</v>
      </c>
    </row>
    <row r="524" s="2" customFormat="1" ht="33" customHeight="1">
      <c r="A524" s="38"/>
      <c r="B524" s="39"/>
      <c r="C524" s="218" t="s">
        <v>1009</v>
      </c>
      <c r="D524" s="218" t="s">
        <v>139</v>
      </c>
      <c r="E524" s="219" t="s">
        <v>1010</v>
      </c>
      <c r="F524" s="220" t="s">
        <v>1011</v>
      </c>
      <c r="G524" s="221" t="s">
        <v>142</v>
      </c>
      <c r="H524" s="222">
        <v>1044.155</v>
      </c>
      <c r="I524" s="223"/>
      <c r="J524" s="224">
        <f>ROUND(I524*H524,2)</f>
        <v>0</v>
      </c>
      <c r="K524" s="220" t="s">
        <v>143</v>
      </c>
      <c r="L524" s="44"/>
      <c r="M524" s="225" t="s">
        <v>1</v>
      </c>
      <c r="N524" s="226" t="s">
        <v>41</v>
      </c>
      <c r="O524" s="91"/>
      <c r="P524" s="227">
        <f>O524*H524</f>
        <v>0</v>
      </c>
      <c r="Q524" s="227">
        <v>0.00025999999999999998</v>
      </c>
      <c r="R524" s="227">
        <f>Q524*H524</f>
        <v>0.27148029999999995</v>
      </c>
      <c r="S524" s="227">
        <v>0</v>
      </c>
      <c r="T524" s="228">
        <f>S524*H524</f>
        <v>0</v>
      </c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R524" s="229" t="s">
        <v>268</v>
      </c>
      <c r="AT524" s="229" t="s">
        <v>139</v>
      </c>
      <c r="AU524" s="229" t="s">
        <v>86</v>
      </c>
      <c r="AY524" s="17" t="s">
        <v>136</v>
      </c>
      <c r="BE524" s="230">
        <f>IF(N524="základní",J524,0)</f>
        <v>0</v>
      </c>
      <c r="BF524" s="230">
        <f>IF(N524="snížená",J524,0)</f>
        <v>0</v>
      </c>
      <c r="BG524" s="230">
        <f>IF(N524="zákl. přenesená",J524,0)</f>
        <v>0</v>
      </c>
      <c r="BH524" s="230">
        <f>IF(N524="sníž. přenesená",J524,0)</f>
        <v>0</v>
      </c>
      <c r="BI524" s="230">
        <f>IF(N524="nulová",J524,0)</f>
        <v>0</v>
      </c>
      <c r="BJ524" s="17" t="s">
        <v>84</v>
      </c>
      <c r="BK524" s="230">
        <f>ROUND(I524*H524,2)</f>
        <v>0</v>
      </c>
      <c r="BL524" s="17" t="s">
        <v>268</v>
      </c>
      <c r="BM524" s="229" t="s">
        <v>1012</v>
      </c>
    </row>
    <row r="525" s="2" customFormat="1">
      <c r="A525" s="38"/>
      <c r="B525" s="39"/>
      <c r="C525" s="40"/>
      <c r="D525" s="231" t="s">
        <v>146</v>
      </c>
      <c r="E525" s="40"/>
      <c r="F525" s="232" t="s">
        <v>1013</v>
      </c>
      <c r="G525" s="40"/>
      <c r="H525" s="40"/>
      <c r="I525" s="233"/>
      <c r="J525" s="40"/>
      <c r="K525" s="40"/>
      <c r="L525" s="44"/>
      <c r="M525" s="234"/>
      <c r="N525" s="235"/>
      <c r="O525" s="91"/>
      <c r="P525" s="91"/>
      <c r="Q525" s="91"/>
      <c r="R525" s="91"/>
      <c r="S525" s="91"/>
      <c r="T525" s="92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T525" s="17" t="s">
        <v>146</v>
      </c>
      <c r="AU525" s="17" t="s">
        <v>86</v>
      </c>
    </row>
    <row r="526" s="2" customFormat="1">
      <c r="A526" s="38"/>
      <c r="B526" s="39"/>
      <c r="C526" s="40"/>
      <c r="D526" s="236" t="s">
        <v>148</v>
      </c>
      <c r="E526" s="40"/>
      <c r="F526" s="237" t="s">
        <v>1014</v>
      </c>
      <c r="G526" s="40"/>
      <c r="H526" s="40"/>
      <c r="I526" s="233"/>
      <c r="J526" s="40"/>
      <c r="K526" s="40"/>
      <c r="L526" s="44"/>
      <c r="M526" s="234"/>
      <c r="N526" s="235"/>
      <c r="O526" s="91"/>
      <c r="P526" s="91"/>
      <c r="Q526" s="91"/>
      <c r="R526" s="91"/>
      <c r="S526" s="91"/>
      <c r="T526" s="92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T526" s="17" t="s">
        <v>148</v>
      </c>
      <c r="AU526" s="17" t="s">
        <v>86</v>
      </c>
    </row>
    <row r="527" s="2" customFormat="1" ht="24.15" customHeight="1">
      <c r="A527" s="38"/>
      <c r="B527" s="39"/>
      <c r="C527" s="218" t="s">
        <v>1015</v>
      </c>
      <c r="D527" s="218" t="s">
        <v>139</v>
      </c>
      <c r="E527" s="219" t="s">
        <v>1016</v>
      </c>
      <c r="F527" s="220" t="s">
        <v>1017</v>
      </c>
      <c r="G527" s="221" t="s">
        <v>142</v>
      </c>
      <c r="H527" s="222">
        <v>1090.23</v>
      </c>
      <c r="I527" s="223"/>
      <c r="J527" s="224">
        <f>ROUND(I527*H527,2)</f>
        <v>0</v>
      </c>
      <c r="K527" s="220" t="s">
        <v>143</v>
      </c>
      <c r="L527" s="44"/>
      <c r="M527" s="225" t="s">
        <v>1</v>
      </c>
      <c r="N527" s="226" t="s">
        <v>41</v>
      </c>
      <c r="O527" s="91"/>
      <c r="P527" s="227">
        <f>O527*H527</f>
        <v>0</v>
      </c>
      <c r="Q527" s="227">
        <v>0.00025999999999999998</v>
      </c>
      <c r="R527" s="227">
        <f>Q527*H527</f>
        <v>0.28345979999999998</v>
      </c>
      <c r="S527" s="227">
        <v>0</v>
      </c>
      <c r="T527" s="228">
        <f>S527*H527</f>
        <v>0</v>
      </c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R527" s="229" t="s">
        <v>268</v>
      </c>
      <c r="AT527" s="229" t="s">
        <v>139</v>
      </c>
      <c r="AU527" s="229" t="s">
        <v>86</v>
      </c>
      <c r="AY527" s="17" t="s">
        <v>136</v>
      </c>
      <c r="BE527" s="230">
        <f>IF(N527="základní",J527,0)</f>
        <v>0</v>
      </c>
      <c r="BF527" s="230">
        <f>IF(N527="snížená",J527,0)</f>
        <v>0</v>
      </c>
      <c r="BG527" s="230">
        <f>IF(N527="zákl. přenesená",J527,0)</f>
        <v>0</v>
      </c>
      <c r="BH527" s="230">
        <f>IF(N527="sníž. přenesená",J527,0)</f>
        <v>0</v>
      </c>
      <c r="BI527" s="230">
        <f>IF(N527="nulová",J527,0)</f>
        <v>0</v>
      </c>
      <c r="BJ527" s="17" t="s">
        <v>84</v>
      </c>
      <c r="BK527" s="230">
        <f>ROUND(I527*H527,2)</f>
        <v>0</v>
      </c>
      <c r="BL527" s="17" t="s">
        <v>268</v>
      </c>
      <c r="BM527" s="229" t="s">
        <v>1018</v>
      </c>
    </row>
    <row r="528" s="2" customFormat="1">
      <c r="A528" s="38"/>
      <c r="B528" s="39"/>
      <c r="C528" s="40"/>
      <c r="D528" s="231" t="s">
        <v>146</v>
      </c>
      <c r="E528" s="40"/>
      <c r="F528" s="232" t="s">
        <v>1013</v>
      </c>
      <c r="G528" s="40"/>
      <c r="H528" s="40"/>
      <c r="I528" s="233"/>
      <c r="J528" s="40"/>
      <c r="K528" s="40"/>
      <c r="L528" s="44"/>
      <c r="M528" s="234"/>
      <c r="N528" s="235"/>
      <c r="O528" s="91"/>
      <c r="P528" s="91"/>
      <c r="Q528" s="91"/>
      <c r="R528" s="91"/>
      <c r="S528" s="91"/>
      <c r="T528" s="92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T528" s="17" t="s">
        <v>146</v>
      </c>
      <c r="AU528" s="17" t="s">
        <v>86</v>
      </c>
    </row>
    <row r="529" s="2" customFormat="1">
      <c r="A529" s="38"/>
      <c r="B529" s="39"/>
      <c r="C529" s="40"/>
      <c r="D529" s="236" t="s">
        <v>148</v>
      </c>
      <c r="E529" s="40"/>
      <c r="F529" s="237" t="s">
        <v>1019</v>
      </c>
      <c r="G529" s="40"/>
      <c r="H529" s="40"/>
      <c r="I529" s="233"/>
      <c r="J529" s="40"/>
      <c r="K529" s="40"/>
      <c r="L529" s="44"/>
      <c r="M529" s="270"/>
      <c r="N529" s="271"/>
      <c r="O529" s="272"/>
      <c r="P529" s="272"/>
      <c r="Q529" s="272"/>
      <c r="R529" s="272"/>
      <c r="S529" s="272"/>
      <c r="T529" s="273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T529" s="17" t="s">
        <v>148</v>
      </c>
      <c r="AU529" s="17" t="s">
        <v>86</v>
      </c>
    </row>
    <row r="530" s="2" customFormat="1" ht="6.96" customHeight="1">
      <c r="A530" s="38"/>
      <c r="B530" s="66"/>
      <c r="C530" s="67"/>
      <c r="D530" s="67"/>
      <c r="E530" s="67"/>
      <c r="F530" s="67"/>
      <c r="G530" s="67"/>
      <c r="H530" s="67"/>
      <c r="I530" s="67"/>
      <c r="J530" s="67"/>
      <c r="K530" s="67"/>
      <c r="L530" s="44"/>
      <c r="M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</row>
  </sheetData>
  <sheetProtection sheet="1" autoFilter="0" formatColumns="0" formatRows="0" objects="1" scenarios="1" spinCount="100000" saltValue="Lt9cRvpZNM45VFghH+NeYN3ux4vhdMBRQif7bROiAkUa4Vm8W7wvO7FJK51/+MPEvHu6eVlBcgqNUGDpSDQHLA==" hashValue="AHyx9EoFhyh38tZZn95yrGD5iTbNyM9sb6pnPnsWupzTr1Ip/K5U034ayWEC7sZQLFNF1b8o4yItYlY0V/v8bA==" algorithmName="SHA-512" password="CC63"/>
  <autoFilter ref="C132:K529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hyperlinks>
    <hyperlink ref="F151" r:id="rId1" display="https://podminky.urs.cz/item/CS_URS_2025_01/317121101"/>
    <hyperlink ref="F156" r:id="rId2" display="https://podminky.urs.cz/item/CS_URS_2025_01/317142442"/>
    <hyperlink ref="F159" r:id="rId3" display="https://podminky.urs.cz/item/CS_URS_2025_01/317142444"/>
    <hyperlink ref="F162" r:id="rId4" display="https://podminky.urs.cz/item/CS_URS_2023_02/346272256"/>
    <hyperlink ref="F181" r:id="rId5" display="https://podminky.urs.cz/item/CS_URS_2025_01/413352111"/>
    <hyperlink ref="F186" r:id="rId6" display="https://podminky.urs.cz/item/CS_URS_2025_01/413352112"/>
    <hyperlink ref="F190" r:id="rId7" display="https://podminky.urs.cz/item/CS_URS_2023_02/612131121"/>
    <hyperlink ref="F198" r:id="rId8" display="https://podminky.urs.cz/item/CS_URS_2025_01/612341321"/>
    <hyperlink ref="F206" r:id="rId9" display="https://podminky.urs.cz/item/CS_URS_2023_02/612341391"/>
    <hyperlink ref="F209" r:id="rId10" display="https://podminky.urs.cz/item/CS_URS_2025_01/629991011"/>
    <hyperlink ref="F215" r:id="rId11" display="https://podminky.urs.cz/item/CS_URS_2023_02/642942111"/>
    <hyperlink ref="F230" r:id="rId12" display="https://podminky.urs.cz/item/CS_URS_2023_02/949101111"/>
    <hyperlink ref="F236" r:id="rId13" display="https://podminky.urs.cz/item/CS_URS_2023_02/998011001"/>
    <hyperlink ref="F257" r:id="rId14" display="https://podminky.urs.cz/item/CS_URS_2023_02/998711101"/>
    <hyperlink ref="F265" r:id="rId15" display="https://podminky.urs.cz/item/CS_URS_2025_01/763164631"/>
    <hyperlink ref="F270" r:id="rId16" display="https://podminky.urs.cz/item/CS_URS_2023_02/998763301"/>
    <hyperlink ref="F290" r:id="rId17" display="https://podminky.urs.cz/item/CS_URS_2025_01/766682111"/>
    <hyperlink ref="F298" r:id="rId18" display="https://podminky.urs.cz/item/CS_URS_2025_01/766694116"/>
    <hyperlink ref="F321" r:id="rId19" display="https://podminky.urs.cz/item/CS_URS_2025_01/766811112"/>
    <hyperlink ref="F324" r:id="rId20" display="https://podminky.urs.cz/item/CS_URS_2025_01/766811151"/>
    <hyperlink ref="F327" r:id="rId21" display="https://podminky.urs.cz/item/CS_URS_2025_01/766811152"/>
    <hyperlink ref="F330" r:id="rId22" display="https://podminky.urs.cz/item/CS_URS_2025_01/766811212"/>
    <hyperlink ref="F333" r:id="rId23" display="https://podminky.urs.cz/item/CS_URS_2025_01/766811213"/>
    <hyperlink ref="F336" r:id="rId24" display="https://podminky.urs.cz/item/CS_URS_2025_01/766811221"/>
    <hyperlink ref="F339" r:id="rId25" display="https://podminky.urs.cz/item/CS_URS_2025_01/766811223"/>
    <hyperlink ref="F367" r:id="rId26" display="https://podminky.urs.cz/item/CS_URS_2025_01/767164150"/>
    <hyperlink ref="F375" r:id="rId27" display="https://podminky.urs.cz/item/CS_URS_2025_01/771111011"/>
    <hyperlink ref="F380" r:id="rId28" display="https://podminky.urs.cz/item/CS_URS_2025_01/771121011"/>
    <hyperlink ref="F383" r:id="rId29" display="https://podminky.urs.cz/item/CS_URS_2025_01/771151012"/>
    <hyperlink ref="F390" r:id="rId30" display="https://podminky.urs.cz/item/CS_URS_2025_01/771574414"/>
    <hyperlink ref="F398" r:id="rId31" display="https://podminky.urs.cz/item/CS_URS_2025_01/771591112"/>
    <hyperlink ref="F403" r:id="rId32" display="https://podminky.urs.cz/item/CS_URS_2025_01/771592011"/>
    <hyperlink ref="F406" r:id="rId33" display="https://podminky.urs.cz/item/CS_URS_2025_01/998771101"/>
    <hyperlink ref="F410" r:id="rId34" display="https://podminky.urs.cz/item/CS_URS_2025_01/776111117"/>
    <hyperlink ref="F415" r:id="rId35" display="https://podminky.urs.cz/item/CS_URS_2025_01/776111311"/>
    <hyperlink ref="F418" r:id="rId36" display="https://podminky.urs.cz/item/CS_URS_2025_01/776121321.R"/>
    <hyperlink ref="F421" r:id="rId37" display="https://podminky.urs.cz/item/CS_URS_2025_01/776141112"/>
    <hyperlink ref="F427" r:id="rId38" display="https://podminky.urs.cz/item/CS_URS_2025_01/776251121"/>
    <hyperlink ref="F442" r:id="rId39" display="https://podminky.urs.cz/item/CS_URS_2025_01/998776101"/>
    <hyperlink ref="F446" r:id="rId40" display="https://podminky.urs.cz/item/CS_URS_2025_01/781111011"/>
    <hyperlink ref="F452" r:id="rId41" display="https://podminky.urs.cz/item/CS_URS_2025_01/781121011"/>
    <hyperlink ref="F455" r:id="rId42" display="https://podminky.urs.cz/item/CS_URS_2025_01/781131112"/>
    <hyperlink ref="F460" r:id="rId43" display="https://podminky.urs.cz/item/CS_URS_2025_01/781151031"/>
    <hyperlink ref="F463" r:id="rId44" display="https://podminky.urs.cz/item/CS_URS_2025_01/781474154"/>
    <hyperlink ref="F472" r:id="rId45" display="https://podminky.urs.cz/item/CS_URS_2025_01/781495211"/>
    <hyperlink ref="F475" r:id="rId46" display="https://podminky.urs.cz/item/CS_URS_2025_01/781571141"/>
    <hyperlink ref="F479" r:id="rId47" display="https://podminky.urs.cz/item/CS_URS_2025_01/998781101"/>
    <hyperlink ref="F483" r:id="rId48" display="https://podminky.urs.cz/item/CS_URS_2025_01/783301303"/>
    <hyperlink ref="F489" r:id="rId49" display="https://podminky.urs.cz/item/CS_URS_2025_01/783301313"/>
    <hyperlink ref="F492" r:id="rId50" display="https://podminky.urs.cz/item/CS_URS_2025_01/783314101"/>
    <hyperlink ref="F495" r:id="rId51" display="https://podminky.urs.cz/item/CS_URS_2025_01/783317101"/>
    <hyperlink ref="F498" r:id="rId52" display="https://podminky.urs.cz/item/CS_URS_2025_01/985131311.R"/>
    <hyperlink ref="F505" r:id="rId53" display="https://podminky.urs.cz/item/CS_URS_2025_01/784171101"/>
    <hyperlink ref="F514" r:id="rId54" display="https://podminky.urs.cz/item/CS_URS_2025_01/784181121"/>
    <hyperlink ref="F526" r:id="rId55" display="https://podminky.urs.cz/item/CS_URS_2025_01/784211101"/>
    <hyperlink ref="F529" r:id="rId56" display="https://podminky.urs.cz/item/CS_URS_2025_01/784211101.R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ADAPTACE LŮŽKOVÉ STANICE F - SÁLY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1020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ROUND((SUM(BE127:BE237)),  2)</f>
        <v>0</v>
      </c>
      <c r="G33" s="38"/>
      <c r="H33" s="38"/>
      <c r="I33" s="155">
        <v>0.20999999999999999</v>
      </c>
      <c r="J33" s="154">
        <f>ROUND(((SUM(BE127:BE237))*I33),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ROUND((SUM(BF127:BF237)),  2)</f>
        <v>0</v>
      </c>
      <c r="G34" s="38"/>
      <c r="H34" s="38"/>
      <c r="I34" s="155">
        <v>0.12</v>
      </c>
      <c r="J34" s="154">
        <f>ROUND(((SUM(BF127:BF237))*I34),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ROUND((SUM(BG127:BG237)),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ROUND((SUM(BH127:BH237)),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ROUND((SUM(BI127:BI237)),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ADAPTACE LŮŽKOVÉ STANICE F - SÁLY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03 - Svítidla, silno a slaboprodé rozvody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Teplice</v>
      </c>
      <c r="G89" s="40"/>
      <c r="H89" s="40"/>
      <c r="I89" s="32" t="s">
        <v>22</v>
      </c>
      <c r="J89" s="79" t="str">
        <f>IF(J12="","",J12)</f>
        <v>3. 4. 2025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Krajská zdravotní, a.s.</v>
      </c>
      <c r="G91" s="40"/>
      <c r="H91" s="40"/>
      <c r="I91" s="32" t="s">
        <v>30</v>
      </c>
      <c r="J91" s="36" t="str">
        <f>E21</f>
        <v>Ing. Ondřej Hampejs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Hampejs projekty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106</v>
      </c>
      <c r="D94" s="176"/>
      <c r="E94" s="176"/>
      <c r="F94" s="176"/>
      <c r="G94" s="176"/>
      <c r="H94" s="176"/>
      <c r="I94" s="176"/>
      <c r="J94" s="177" t="s">
        <v>107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108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109</v>
      </c>
    </row>
    <row r="97" s="9" customFormat="1" ht="24.96" customHeight="1">
      <c r="A97" s="9"/>
      <c r="B97" s="179"/>
      <c r="C97" s="180"/>
      <c r="D97" s="181" t="s">
        <v>110</v>
      </c>
      <c r="E97" s="182"/>
      <c r="F97" s="182"/>
      <c r="G97" s="182"/>
      <c r="H97" s="182"/>
      <c r="I97" s="182"/>
      <c r="J97" s="183">
        <f>J128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432</v>
      </c>
      <c r="E98" s="188"/>
      <c r="F98" s="188"/>
      <c r="G98" s="188"/>
      <c r="H98" s="188"/>
      <c r="I98" s="188"/>
      <c r="J98" s="189">
        <f>J129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111</v>
      </c>
      <c r="E99" s="188"/>
      <c r="F99" s="188"/>
      <c r="G99" s="188"/>
      <c r="H99" s="188"/>
      <c r="I99" s="188"/>
      <c r="J99" s="189">
        <f>J140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9"/>
      <c r="C100" s="180"/>
      <c r="D100" s="181" t="s">
        <v>113</v>
      </c>
      <c r="E100" s="182"/>
      <c r="F100" s="182"/>
      <c r="G100" s="182"/>
      <c r="H100" s="182"/>
      <c r="I100" s="182"/>
      <c r="J100" s="183">
        <f>J152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5"/>
      <c r="C101" s="186"/>
      <c r="D101" s="187" t="s">
        <v>1021</v>
      </c>
      <c r="E101" s="188"/>
      <c r="F101" s="188"/>
      <c r="G101" s="188"/>
      <c r="H101" s="188"/>
      <c r="I101" s="188"/>
      <c r="J101" s="189">
        <f>J153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435</v>
      </c>
      <c r="E102" s="188"/>
      <c r="F102" s="188"/>
      <c r="G102" s="188"/>
      <c r="H102" s="188"/>
      <c r="I102" s="188"/>
      <c r="J102" s="189">
        <f>J159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1022</v>
      </c>
      <c r="E103" s="188"/>
      <c r="F103" s="188"/>
      <c r="G103" s="188"/>
      <c r="H103" s="188"/>
      <c r="I103" s="188"/>
      <c r="J103" s="189">
        <f>J202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85"/>
      <c r="C104" s="186"/>
      <c r="D104" s="187" t="s">
        <v>1023</v>
      </c>
      <c r="E104" s="188"/>
      <c r="F104" s="188"/>
      <c r="G104" s="188"/>
      <c r="H104" s="188"/>
      <c r="I104" s="188"/>
      <c r="J104" s="189">
        <f>J220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9"/>
      <c r="C105" s="180"/>
      <c r="D105" s="181" t="s">
        <v>1024</v>
      </c>
      <c r="E105" s="182"/>
      <c r="F105" s="182"/>
      <c r="G105" s="182"/>
      <c r="H105" s="182"/>
      <c r="I105" s="182"/>
      <c r="J105" s="183">
        <f>J232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9"/>
      <c r="C106" s="180"/>
      <c r="D106" s="181" t="s">
        <v>1025</v>
      </c>
      <c r="E106" s="182"/>
      <c r="F106" s="182"/>
      <c r="G106" s="182"/>
      <c r="H106" s="182"/>
      <c r="I106" s="182"/>
      <c r="J106" s="183">
        <f>J233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5"/>
      <c r="C107" s="186"/>
      <c r="D107" s="187" t="s">
        <v>1026</v>
      </c>
      <c r="E107" s="188"/>
      <c r="F107" s="188"/>
      <c r="G107" s="188"/>
      <c r="H107" s="188"/>
      <c r="I107" s="188"/>
      <c r="J107" s="189">
        <f>J234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121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74" t="str">
        <f>E7</f>
        <v>ADAPTACE LŮŽKOVÉ STANICE F - SÁLY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103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03 - Svítidla, silno a slaboprodé rozvody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>Teplice</v>
      </c>
      <c r="G121" s="40"/>
      <c r="H121" s="40"/>
      <c r="I121" s="32" t="s">
        <v>22</v>
      </c>
      <c r="J121" s="79" t="str">
        <f>IF(J12="","",J12)</f>
        <v>3. 4. 2025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24</v>
      </c>
      <c r="D123" s="40"/>
      <c r="E123" s="40"/>
      <c r="F123" s="27" t="str">
        <f>E15</f>
        <v>Krajská zdravotní, a.s.</v>
      </c>
      <c r="G123" s="40"/>
      <c r="H123" s="40"/>
      <c r="I123" s="32" t="s">
        <v>30</v>
      </c>
      <c r="J123" s="36" t="str">
        <f>E21</f>
        <v>Ing. Ondřej Hampejs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5.65" customHeight="1">
      <c r="A124" s="38"/>
      <c r="B124" s="39"/>
      <c r="C124" s="32" t="s">
        <v>28</v>
      </c>
      <c r="D124" s="40"/>
      <c r="E124" s="40"/>
      <c r="F124" s="27" t="str">
        <f>IF(E18="","",E18)</f>
        <v>Vyplň údaj</v>
      </c>
      <c r="G124" s="40"/>
      <c r="H124" s="40"/>
      <c r="I124" s="32" t="s">
        <v>33</v>
      </c>
      <c r="J124" s="36" t="str">
        <f>E24</f>
        <v>Hampejs projekty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1"/>
      <c r="B126" s="192"/>
      <c r="C126" s="193" t="s">
        <v>122</v>
      </c>
      <c r="D126" s="194" t="s">
        <v>61</v>
      </c>
      <c r="E126" s="194" t="s">
        <v>57</v>
      </c>
      <c r="F126" s="194" t="s">
        <v>58</v>
      </c>
      <c r="G126" s="194" t="s">
        <v>123</v>
      </c>
      <c r="H126" s="194" t="s">
        <v>124</v>
      </c>
      <c r="I126" s="194" t="s">
        <v>125</v>
      </c>
      <c r="J126" s="194" t="s">
        <v>107</v>
      </c>
      <c r="K126" s="195" t="s">
        <v>126</v>
      </c>
      <c r="L126" s="196"/>
      <c r="M126" s="100" t="s">
        <v>1</v>
      </c>
      <c r="N126" s="101" t="s">
        <v>40</v>
      </c>
      <c r="O126" s="101" t="s">
        <v>127</v>
      </c>
      <c r="P126" s="101" t="s">
        <v>128</v>
      </c>
      <c r="Q126" s="101" t="s">
        <v>129</v>
      </c>
      <c r="R126" s="101" t="s">
        <v>130</v>
      </c>
      <c r="S126" s="101" t="s">
        <v>131</v>
      </c>
      <c r="T126" s="102" t="s">
        <v>132</v>
      </c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91"/>
      <c r="AE126" s="191"/>
    </row>
    <row r="127" s="2" customFormat="1" ht="22.8" customHeight="1">
      <c r="A127" s="38"/>
      <c r="B127" s="39"/>
      <c r="C127" s="107" t="s">
        <v>133</v>
      </c>
      <c r="D127" s="40"/>
      <c r="E127" s="40"/>
      <c r="F127" s="40"/>
      <c r="G127" s="40"/>
      <c r="H127" s="40"/>
      <c r="I127" s="40"/>
      <c r="J127" s="197">
        <f>BK127</f>
        <v>0</v>
      </c>
      <c r="K127" s="40"/>
      <c r="L127" s="44"/>
      <c r="M127" s="103"/>
      <c r="N127" s="198"/>
      <c r="O127" s="104"/>
      <c r="P127" s="199">
        <f>P128+P152+P232+P233</f>
        <v>0</v>
      </c>
      <c r="Q127" s="104"/>
      <c r="R127" s="199">
        <f>R128+R152+R232+R233</f>
        <v>2.1824604999999995</v>
      </c>
      <c r="S127" s="104"/>
      <c r="T127" s="200">
        <f>T128+T152+T232+T233</f>
        <v>2.2600000000000002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75</v>
      </c>
      <c r="AU127" s="17" t="s">
        <v>109</v>
      </c>
      <c r="BK127" s="201">
        <f>BK128+BK152+BK232+BK233</f>
        <v>0</v>
      </c>
    </row>
    <row r="128" s="12" customFormat="1" ht="25.92" customHeight="1">
      <c r="A128" s="12"/>
      <c r="B128" s="202"/>
      <c r="C128" s="203"/>
      <c r="D128" s="204" t="s">
        <v>75</v>
      </c>
      <c r="E128" s="205" t="s">
        <v>134</v>
      </c>
      <c r="F128" s="205" t="s">
        <v>135</v>
      </c>
      <c r="G128" s="203"/>
      <c r="H128" s="203"/>
      <c r="I128" s="206"/>
      <c r="J128" s="207">
        <f>BK128</f>
        <v>0</v>
      </c>
      <c r="K128" s="203"/>
      <c r="L128" s="208"/>
      <c r="M128" s="209"/>
      <c r="N128" s="210"/>
      <c r="O128" s="210"/>
      <c r="P128" s="211">
        <f>P129+P140</f>
        <v>0</v>
      </c>
      <c r="Q128" s="210"/>
      <c r="R128" s="211">
        <f>R129+R140</f>
        <v>2.0399999999999996</v>
      </c>
      <c r="S128" s="210"/>
      <c r="T128" s="212">
        <f>T129+T140</f>
        <v>2.2600000000000002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84</v>
      </c>
      <c r="AT128" s="214" t="s">
        <v>75</v>
      </c>
      <c r="AU128" s="214" t="s">
        <v>76</v>
      </c>
      <c r="AY128" s="213" t="s">
        <v>136</v>
      </c>
      <c r="BK128" s="215">
        <f>BK129+BK140</f>
        <v>0</v>
      </c>
    </row>
    <row r="129" s="12" customFormat="1" ht="22.8" customHeight="1">
      <c r="A129" s="12"/>
      <c r="B129" s="202"/>
      <c r="C129" s="203"/>
      <c r="D129" s="204" t="s">
        <v>75</v>
      </c>
      <c r="E129" s="216" t="s">
        <v>188</v>
      </c>
      <c r="F129" s="216" t="s">
        <v>495</v>
      </c>
      <c r="G129" s="203"/>
      <c r="H129" s="203"/>
      <c r="I129" s="206"/>
      <c r="J129" s="217">
        <f>BK129</f>
        <v>0</v>
      </c>
      <c r="K129" s="203"/>
      <c r="L129" s="208"/>
      <c r="M129" s="209"/>
      <c r="N129" s="210"/>
      <c r="O129" s="210"/>
      <c r="P129" s="211">
        <f>SUM(P130:P139)</f>
        <v>0</v>
      </c>
      <c r="Q129" s="210"/>
      <c r="R129" s="211">
        <f>SUM(R130:R139)</f>
        <v>2.0399999999999996</v>
      </c>
      <c r="S129" s="210"/>
      <c r="T129" s="212">
        <f>SUM(T130:T139)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84</v>
      </c>
      <c r="AT129" s="214" t="s">
        <v>75</v>
      </c>
      <c r="AU129" s="214" t="s">
        <v>84</v>
      </c>
      <c r="AY129" s="213" t="s">
        <v>136</v>
      </c>
      <c r="BK129" s="215">
        <f>SUM(BK130:BK139)</f>
        <v>0</v>
      </c>
    </row>
    <row r="130" s="2" customFormat="1" ht="21.75" customHeight="1">
      <c r="A130" s="38"/>
      <c r="B130" s="39"/>
      <c r="C130" s="218" t="s">
        <v>84</v>
      </c>
      <c r="D130" s="218" t="s">
        <v>139</v>
      </c>
      <c r="E130" s="219" t="s">
        <v>1027</v>
      </c>
      <c r="F130" s="220" t="s">
        <v>1028</v>
      </c>
      <c r="G130" s="221" t="s">
        <v>142</v>
      </c>
      <c r="H130" s="222">
        <v>33.299999999999997</v>
      </c>
      <c r="I130" s="223"/>
      <c r="J130" s="224">
        <f>ROUND(I130*H130,2)</f>
        <v>0</v>
      </c>
      <c r="K130" s="220" t="s">
        <v>143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0.056000000000000001</v>
      </c>
      <c r="R130" s="227">
        <f>Q130*H130</f>
        <v>1.8647999999999998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144</v>
      </c>
      <c r="AT130" s="229" t="s">
        <v>139</v>
      </c>
      <c r="AU130" s="229" t="s">
        <v>86</v>
      </c>
      <c r="AY130" s="17" t="s">
        <v>136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144</v>
      </c>
      <c r="BM130" s="229" t="s">
        <v>1029</v>
      </c>
    </row>
    <row r="131" s="2" customFormat="1">
      <c r="A131" s="38"/>
      <c r="B131" s="39"/>
      <c r="C131" s="40"/>
      <c r="D131" s="231" t="s">
        <v>146</v>
      </c>
      <c r="E131" s="40"/>
      <c r="F131" s="232" t="s">
        <v>1030</v>
      </c>
      <c r="G131" s="40"/>
      <c r="H131" s="40"/>
      <c r="I131" s="233"/>
      <c r="J131" s="40"/>
      <c r="K131" s="40"/>
      <c r="L131" s="44"/>
      <c r="M131" s="234"/>
      <c r="N131" s="23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146</v>
      </c>
      <c r="AU131" s="17" t="s">
        <v>86</v>
      </c>
    </row>
    <row r="132" s="2" customFormat="1">
      <c r="A132" s="38"/>
      <c r="B132" s="39"/>
      <c r="C132" s="40"/>
      <c r="D132" s="236" t="s">
        <v>148</v>
      </c>
      <c r="E132" s="40"/>
      <c r="F132" s="237" t="s">
        <v>1031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148</v>
      </c>
      <c r="AU132" s="17" t="s">
        <v>86</v>
      </c>
    </row>
    <row r="133" s="13" customFormat="1">
      <c r="A133" s="13"/>
      <c r="B133" s="238"/>
      <c r="C133" s="239"/>
      <c r="D133" s="231" t="s">
        <v>150</v>
      </c>
      <c r="E133" s="240" t="s">
        <v>1</v>
      </c>
      <c r="F133" s="241" t="s">
        <v>1032</v>
      </c>
      <c r="G133" s="239"/>
      <c r="H133" s="242">
        <v>33.299999999999997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150</v>
      </c>
      <c r="AU133" s="248" t="s">
        <v>86</v>
      </c>
      <c r="AV133" s="13" t="s">
        <v>86</v>
      </c>
      <c r="AW133" s="13" t="s">
        <v>32</v>
      </c>
      <c r="AX133" s="13" t="s">
        <v>84</v>
      </c>
      <c r="AY133" s="248" t="s">
        <v>136</v>
      </c>
    </row>
    <row r="134" s="2" customFormat="1" ht="24.15" customHeight="1">
      <c r="A134" s="38"/>
      <c r="B134" s="39"/>
      <c r="C134" s="218" t="s">
        <v>86</v>
      </c>
      <c r="D134" s="218" t="s">
        <v>139</v>
      </c>
      <c r="E134" s="219" t="s">
        <v>1033</v>
      </c>
      <c r="F134" s="220" t="s">
        <v>1034</v>
      </c>
      <c r="G134" s="221" t="s">
        <v>321</v>
      </c>
      <c r="H134" s="222">
        <v>18</v>
      </c>
      <c r="I134" s="223"/>
      <c r="J134" s="224">
        <f>ROUND(I134*H134,2)</f>
        <v>0</v>
      </c>
      <c r="K134" s="220" t="s">
        <v>143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0.0033999999999999998</v>
      </c>
      <c r="R134" s="227">
        <f>Q134*H134</f>
        <v>0.061199999999999997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144</v>
      </c>
      <c r="AT134" s="229" t="s">
        <v>139</v>
      </c>
      <c r="AU134" s="229" t="s">
        <v>86</v>
      </c>
      <c r="AY134" s="17" t="s">
        <v>136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144</v>
      </c>
      <c r="BM134" s="229" t="s">
        <v>1035</v>
      </c>
    </row>
    <row r="135" s="2" customFormat="1">
      <c r="A135" s="38"/>
      <c r="B135" s="39"/>
      <c r="C135" s="40"/>
      <c r="D135" s="231" t="s">
        <v>146</v>
      </c>
      <c r="E135" s="40"/>
      <c r="F135" s="232" t="s">
        <v>1036</v>
      </c>
      <c r="G135" s="40"/>
      <c r="H135" s="40"/>
      <c r="I135" s="233"/>
      <c r="J135" s="40"/>
      <c r="K135" s="40"/>
      <c r="L135" s="44"/>
      <c r="M135" s="234"/>
      <c r="N135" s="235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146</v>
      </c>
      <c r="AU135" s="17" t="s">
        <v>86</v>
      </c>
    </row>
    <row r="136" s="2" customFormat="1">
      <c r="A136" s="38"/>
      <c r="B136" s="39"/>
      <c r="C136" s="40"/>
      <c r="D136" s="236" t="s">
        <v>148</v>
      </c>
      <c r="E136" s="40"/>
      <c r="F136" s="237" t="s">
        <v>1037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148</v>
      </c>
      <c r="AU136" s="17" t="s">
        <v>86</v>
      </c>
    </row>
    <row r="137" s="2" customFormat="1" ht="24.15" customHeight="1">
      <c r="A137" s="38"/>
      <c r="B137" s="39"/>
      <c r="C137" s="218" t="s">
        <v>168</v>
      </c>
      <c r="D137" s="218" t="s">
        <v>139</v>
      </c>
      <c r="E137" s="219" t="s">
        <v>1038</v>
      </c>
      <c r="F137" s="220" t="s">
        <v>1039</v>
      </c>
      <c r="G137" s="221" t="s">
        <v>321</v>
      </c>
      <c r="H137" s="222">
        <v>12</v>
      </c>
      <c r="I137" s="223"/>
      <c r="J137" s="224">
        <f>ROUND(I137*H137,2)</f>
        <v>0</v>
      </c>
      <c r="K137" s="220" t="s">
        <v>143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0.0094999999999999998</v>
      </c>
      <c r="R137" s="227">
        <f>Q137*H137</f>
        <v>0.11399999999999999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144</v>
      </c>
      <c r="AT137" s="229" t="s">
        <v>139</v>
      </c>
      <c r="AU137" s="229" t="s">
        <v>86</v>
      </c>
      <c r="AY137" s="17" t="s">
        <v>136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144</v>
      </c>
      <c r="BM137" s="229" t="s">
        <v>1040</v>
      </c>
    </row>
    <row r="138" s="2" customFormat="1">
      <c r="A138" s="38"/>
      <c r="B138" s="39"/>
      <c r="C138" s="40"/>
      <c r="D138" s="231" t="s">
        <v>146</v>
      </c>
      <c r="E138" s="40"/>
      <c r="F138" s="232" t="s">
        <v>1041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146</v>
      </c>
      <c r="AU138" s="17" t="s">
        <v>86</v>
      </c>
    </row>
    <row r="139" s="2" customFormat="1">
      <c r="A139" s="38"/>
      <c r="B139" s="39"/>
      <c r="C139" s="40"/>
      <c r="D139" s="236" t="s">
        <v>148</v>
      </c>
      <c r="E139" s="40"/>
      <c r="F139" s="237" t="s">
        <v>1042</v>
      </c>
      <c r="G139" s="40"/>
      <c r="H139" s="40"/>
      <c r="I139" s="233"/>
      <c r="J139" s="40"/>
      <c r="K139" s="40"/>
      <c r="L139" s="44"/>
      <c r="M139" s="234"/>
      <c r="N139" s="23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148</v>
      </c>
      <c r="AU139" s="17" t="s">
        <v>86</v>
      </c>
    </row>
    <row r="140" s="12" customFormat="1" ht="22.8" customHeight="1">
      <c r="A140" s="12"/>
      <c r="B140" s="202"/>
      <c r="C140" s="203"/>
      <c r="D140" s="204" t="s">
        <v>75</v>
      </c>
      <c r="E140" s="216" t="s">
        <v>137</v>
      </c>
      <c r="F140" s="216" t="s">
        <v>138</v>
      </c>
      <c r="G140" s="203"/>
      <c r="H140" s="203"/>
      <c r="I140" s="206"/>
      <c r="J140" s="217">
        <f>BK140</f>
        <v>0</v>
      </c>
      <c r="K140" s="203"/>
      <c r="L140" s="208"/>
      <c r="M140" s="209"/>
      <c r="N140" s="210"/>
      <c r="O140" s="210"/>
      <c r="P140" s="211">
        <f>SUM(P141:P151)</f>
        <v>0</v>
      </c>
      <c r="Q140" s="210"/>
      <c r="R140" s="211">
        <f>SUM(R141:R151)</f>
        <v>0</v>
      </c>
      <c r="S140" s="210"/>
      <c r="T140" s="212">
        <f>SUM(T141:T151)</f>
        <v>2.2600000000000002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3" t="s">
        <v>84</v>
      </c>
      <c r="AT140" s="214" t="s">
        <v>75</v>
      </c>
      <c r="AU140" s="214" t="s">
        <v>84</v>
      </c>
      <c r="AY140" s="213" t="s">
        <v>136</v>
      </c>
      <c r="BK140" s="215">
        <f>SUM(BK141:BK151)</f>
        <v>0</v>
      </c>
    </row>
    <row r="141" s="2" customFormat="1" ht="24.15" customHeight="1">
      <c r="A141" s="38"/>
      <c r="B141" s="39"/>
      <c r="C141" s="218" t="s">
        <v>144</v>
      </c>
      <c r="D141" s="218" t="s">
        <v>139</v>
      </c>
      <c r="E141" s="219" t="s">
        <v>1043</v>
      </c>
      <c r="F141" s="220" t="s">
        <v>1044</v>
      </c>
      <c r="G141" s="221" t="s">
        <v>334</v>
      </c>
      <c r="H141" s="222">
        <v>1110.5999999999999</v>
      </c>
      <c r="I141" s="223"/>
      <c r="J141" s="224">
        <f>ROUND(I141*H141,2)</f>
        <v>0</v>
      </c>
      <c r="K141" s="220" t="s">
        <v>143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0.002</v>
      </c>
      <c r="T141" s="228">
        <f>S141*H141</f>
        <v>2.2212000000000001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144</v>
      </c>
      <c r="AT141" s="229" t="s">
        <v>139</v>
      </c>
      <c r="AU141" s="229" t="s">
        <v>86</v>
      </c>
      <c r="AY141" s="17" t="s">
        <v>136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144</v>
      </c>
      <c r="BM141" s="229" t="s">
        <v>1045</v>
      </c>
    </row>
    <row r="142" s="2" customFormat="1">
      <c r="A142" s="38"/>
      <c r="B142" s="39"/>
      <c r="C142" s="40"/>
      <c r="D142" s="231" t="s">
        <v>146</v>
      </c>
      <c r="E142" s="40"/>
      <c r="F142" s="232" t="s">
        <v>1046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146</v>
      </c>
      <c r="AU142" s="17" t="s">
        <v>86</v>
      </c>
    </row>
    <row r="143" s="2" customFormat="1">
      <c r="A143" s="38"/>
      <c r="B143" s="39"/>
      <c r="C143" s="40"/>
      <c r="D143" s="236" t="s">
        <v>148</v>
      </c>
      <c r="E143" s="40"/>
      <c r="F143" s="237" t="s">
        <v>1047</v>
      </c>
      <c r="G143" s="40"/>
      <c r="H143" s="40"/>
      <c r="I143" s="233"/>
      <c r="J143" s="40"/>
      <c r="K143" s="40"/>
      <c r="L143" s="44"/>
      <c r="M143" s="234"/>
      <c r="N143" s="23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148</v>
      </c>
      <c r="AU143" s="17" t="s">
        <v>86</v>
      </c>
    </row>
    <row r="144" s="14" customFormat="1">
      <c r="A144" s="14"/>
      <c r="B144" s="249"/>
      <c r="C144" s="250"/>
      <c r="D144" s="231" t="s">
        <v>150</v>
      </c>
      <c r="E144" s="251" t="s">
        <v>1</v>
      </c>
      <c r="F144" s="252" t="s">
        <v>1048</v>
      </c>
      <c r="G144" s="250"/>
      <c r="H144" s="251" t="s">
        <v>1</v>
      </c>
      <c r="I144" s="253"/>
      <c r="J144" s="250"/>
      <c r="K144" s="250"/>
      <c r="L144" s="254"/>
      <c r="M144" s="255"/>
      <c r="N144" s="256"/>
      <c r="O144" s="256"/>
      <c r="P144" s="256"/>
      <c r="Q144" s="256"/>
      <c r="R144" s="256"/>
      <c r="S144" s="256"/>
      <c r="T144" s="25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8" t="s">
        <v>150</v>
      </c>
      <c r="AU144" s="258" t="s">
        <v>86</v>
      </c>
      <c r="AV144" s="14" t="s">
        <v>84</v>
      </c>
      <c r="AW144" s="14" t="s">
        <v>32</v>
      </c>
      <c r="AX144" s="14" t="s">
        <v>76</v>
      </c>
      <c r="AY144" s="258" t="s">
        <v>136</v>
      </c>
    </row>
    <row r="145" s="13" customFormat="1">
      <c r="A145" s="13"/>
      <c r="B145" s="238"/>
      <c r="C145" s="239"/>
      <c r="D145" s="231" t="s">
        <v>150</v>
      </c>
      <c r="E145" s="240" t="s">
        <v>1</v>
      </c>
      <c r="F145" s="241" t="s">
        <v>1049</v>
      </c>
      <c r="G145" s="239"/>
      <c r="H145" s="242">
        <v>1110.5999999999999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8" t="s">
        <v>150</v>
      </c>
      <c r="AU145" s="248" t="s">
        <v>86</v>
      </c>
      <c r="AV145" s="13" t="s">
        <v>86</v>
      </c>
      <c r="AW145" s="13" t="s">
        <v>32</v>
      </c>
      <c r="AX145" s="13" t="s">
        <v>84</v>
      </c>
      <c r="AY145" s="248" t="s">
        <v>136</v>
      </c>
    </row>
    <row r="146" s="2" customFormat="1" ht="33" customHeight="1">
      <c r="A146" s="38"/>
      <c r="B146" s="39"/>
      <c r="C146" s="218" t="s">
        <v>179</v>
      </c>
      <c r="D146" s="218" t="s">
        <v>139</v>
      </c>
      <c r="E146" s="219" t="s">
        <v>1050</v>
      </c>
      <c r="F146" s="220" t="s">
        <v>1051</v>
      </c>
      <c r="G146" s="221" t="s">
        <v>321</v>
      </c>
      <c r="H146" s="222">
        <v>50</v>
      </c>
      <c r="I146" s="223"/>
      <c r="J146" s="224">
        <f>ROUND(I146*H146,2)</f>
        <v>0</v>
      </c>
      <c r="K146" s="220" t="s">
        <v>143</v>
      </c>
      <c r="L146" s="44"/>
      <c r="M146" s="225" t="s">
        <v>1</v>
      </c>
      <c r="N146" s="226" t="s">
        <v>41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0.00016000000000000001</v>
      </c>
      <c r="T146" s="228">
        <f>S146*H146</f>
        <v>0.0080000000000000002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144</v>
      </c>
      <c r="AT146" s="229" t="s">
        <v>139</v>
      </c>
      <c r="AU146" s="229" t="s">
        <v>86</v>
      </c>
      <c r="AY146" s="17" t="s">
        <v>136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84</v>
      </c>
      <c r="BK146" s="230">
        <f>ROUND(I146*H146,2)</f>
        <v>0</v>
      </c>
      <c r="BL146" s="17" t="s">
        <v>144</v>
      </c>
      <c r="BM146" s="229" t="s">
        <v>1052</v>
      </c>
    </row>
    <row r="147" s="2" customFormat="1">
      <c r="A147" s="38"/>
      <c r="B147" s="39"/>
      <c r="C147" s="40"/>
      <c r="D147" s="231" t="s">
        <v>146</v>
      </c>
      <c r="E147" s="40"/>
      <c r="F147" s="232" t="s">
        <v>1053</v>
      </c>
      <c r="G147" s="40"/>
      <c r="H147" s="40"/>
      <c r="I147" s="233"/>
      <c r="J147" s="40"/>
      <c r="K147" s="40"/>
      <c r="L147" s="44"/>
      <c r="M147" s="234"/>
      <c r="N147" s="23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146</v>
      </c>
      <c r="AU147" s="17" t="s">
        <v>86</v>
      </c>
    </row>
    <row r="148" s="2" customFormat="1">
      <c r="A148" s="38"/>
      <c r="B148" s="39"/>
      <c r="C148" s="40"/>
      <c r="D148" s="236" t="s">
        <v>148</v>
      </c>
      <c r="E148" s="40"/>
      <c r="F148" s="237" t="s">
        <v>1054</v>
      </c>
      <c r="G148" s="40"/>
      <c r="H148" s="40"/>
      <c r="I148" s="233"/>
      <c r="J148" s="40"/>
      <c r="K148" s="40"/>
      <c r="L148" s="44"/>
      <c r="M148" s="234"/>
      <c r="N148" s="23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148</v>
      </c>
      <c r="AU148" s="17" t="s">
        <v>86</v>
      </c>
    </row>
    <row r="149" s="2" customFormat="1" ht="24.15" customHeight="1">
      <c r="A149" s="38"/>
      <c r="B149" s="39"/>
      <c r="C149" s="218" t="s">
        <v>188</v>
      </c>
      <c r="D149" s="218" t="s">
        <v>139</v>
      </c>
      <c r="E149" s="219" t="s">
        <v>1055</v>
      </c>
      <c r="F149" s="220" t="s">
        <v>1056</v>
      </c>
      <c r="G149" s="221" t="s">
        <v>321</v>
      </c>
      <c r="H149" s="222">
        <v>44</v>
      </c>
      <c r="I149" s="223"/>
      <c r="J149" s="224">
        <f>ROUND(I149*H149,2)</f>
        <v>0</v>
      </c>
      <c r="K149" s="220" t="s">
        <v>143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0.00069999999999999999</v>
      </c>
      <c r="T149" s="228">
        <f>S149*H149</f>
        <v>0.030800000000000001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144</v>
      </c>
      <c r="AT149" s="229" t="s">
        <v>139</v>
      </c>
      <c r="AU149" s="229" t="s">
        <v>86</v>
      </c>
      <c r="AY149" s="17" t="s">
        <v>136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144</v>
      </c>
      <c r="BM149" s="229" t="s">
        <v>1057</v>
      </c>
    </row>
    <row r="150" s="2" customFormat="1">
      <c r="A150" s="38"/>
      <c r="B150" s="39"/>
      <c r="C150" s="40"/>
      <c r="D150" s="231" t="s">
        <v>146</v>
      </c>
      <c r="E150" s="40"/>
      <c r="F150" s="232" t="s">
        <v>1058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146</v>
      </c>
      <c r="AU150" s="17" t="s">
        <v>86</v>
      </c>
    </row>
    <row r="151" s="2" customFormat="1">
      <c r="A151" s="38"/>
      <c r="B151" s="39"/>
      <c r="C151" s="40"/>
      <c r="D151" s="236" t="s">
        <v>148</v>
      </c>
      <c r="E151" s="40"/>
      <c r="F151" s="237" t="s">
        <v>1059</v>
      </c>
      <c r="G151" s="40"/>
      <c r="H151" s="40"/>
      <c r="I151" s="233"/>
      <c r="J151" s="40"/>
      <c r="K151" s="40"/>
      <c r="L151" s="44"/>
      <c r="M151" s="234"/>
      <c r="N151" s="23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148</v>
      </c>
      <c r="AU151" s="17" t="s">
        <v>86</v>
      </c>
    </row>
    <row r="152" s="12" customFormat="1" ht="25.92" customHeight="1">
      <c r="A152" s="12"/>
      <c r="B152" s="202"/>
      <c r="C152" s="203"/>
      <c r="D152" s="204" t="s">
        <v>75</v>
      </c>
      <c r="E152" s="205" t="s">
        <v>260</v>
      </c>
      <c r="F152" s="205" t="s">
        <v>261</v>
      </c>
      <c r="G152" s="203"/>
      <c r="H152" s="203"/>
      <c r="I152" s="206"/>
      <c r="J152" s="207">
        <f>BK152</f>
        <v>0</v>
      </c>
      <c r="K152" s="203"/>
      <c r="L152" s="208"/>
      <c r="M152" s="209"/>
      <c r="N152" s="210"/>
      <c r="O152" s="210"/>
      <c r="P152" s="211">
        <f>P153+P159+P202</f>
        <v>0</v>
      </c>
      <c r="Q152" s="210"/>
      <c r="R152" s="211">
        <f>R153+R159+R202</f>
        <v>0.14246049999999999</v>
      </c>
      <c r="S152" s="210"/>
      <c r="T152" s="212">
        <f>T153+T159+T202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3" t="s">
        <v>86</v>
      </c>
      <c r="AT152" s="214" t="s">
        <v>75</v>
      </c>
      <c r="AU152" s="214" t="s">
        <v>76</v>
      </c>
      <c r="AY152" s="213" t="s">
        <v>136</v>
      </c>
      <c r="BK152" s="215">
        <f>BK153+BK159+BK202</f>
        <v>0</v>
      </c>
    </row>
    <row r="153" s="12" customFormat="1" ht="22.8" customHeight="1">
      <c r="A153" s="12"/>
      <c r="B153" s="202"/>
      <c r="C153" s="203"/>
      <c r="D153" s="204" t="s">
        <v>75</v>
      </c>
      <c r="E153" s="216" t="s">
        <v>1060</v>
      </c>
      <c r="F153" s="216" t="s">
        <v>1061</v>
      </c>
      <c r="G153" s="203"/>
      <c r="H153" s="203"/>
      <c r="I153" s="206"/>
      <c r="J153" s="217">
        <f>BK153</f>
        <v>0</v>
      </c>
      <c r="K153" s="203"/>
      <c r="L153" s="208"/>
      <c r="M153" s="209"/>
      <c r="N153" s="210"/>
      <c r="O153" s="210"/>
      <c r="P153" s="211">
        <f>SUM(P154:P158)</f>
        <v>0</v>
      </c>
      <c r="Q153" s="210"/>
      <c r="R153" s="211">
        <f>SUM(R154:R158)</f>
        <v>0.00040000000000000002</v>
      </c>
      <c r="S153" s="210"/>
      <c r="T153" s="212">
        <f>SUM(T154:T158)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3" t="s">
        <v>86</v>
      </c>
      <c r="AT153" s="214" t="s">
        <v>75</v>
      </c>
      <c r="AU153" s="214" t="s">
        <v>84</v>
      </c>
      <c r="AY153" s="213" t="s">
        <v>136</v>
      </c>
      <c r="BK153" s="215">
        <f>SUM(BK154:BK158)</f>
        <v>0</v>
      </c>
    </row>
    <row r="154" s="2" customFormat="1" ht="16.5" customHeight="1">
      <c r="A154" s="38"/>
      <c r="B154" s="39"/>
      <c r="C154" s="218" t="s">
        <v>198</v>
      </c>
      <c r="D154" s="218" t="s">
        <v>139</v>
      </c>
      <c r="E154" s="219" t="s">
        <v>1062</v>
      </c>
      <c r="F154" s="220" t="s">
        <v>1063</v>
      </c>
      <c r="G154" s="221" t="s">
        <v>321</v>
      </c>
      <c r="H154" s="222">
        <v>4</v>
      </c>
      <c r="I154" s="223"/>
      <c r="J154" s="224">
        <f>ROUND(I154*H154,2)</f>
        <v>0</v>
      </c>
      <c r="K154" s="220" t="s">
        <v>143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268</v>
      </c>
      <c r="AT154" s="229" t="s">
        <v>139</v>
      </c>
      <c r="AU154" s="229" t="s">
        <v>86</v>
      </c>
      <c r="AY154" s="17" t="s">
        <v>136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268</v>
      </c>
      <c r="BM154" s="229" t="s">
        <v>1064</v>
      </c>
    </row>
    <row r="155" s="2" customFormat="1">
      <c r="A155" s="38"/>
      <c r="B155" s="39"/>
      <c r="C155" s="40"/>
      <c r="D155" s="231" t="s">
        <v>146</v>
      </c>
      <c r="E155" s="40"/>
      <c r="F155" s="232" t="s">
        <v>1065</v>
      </c>
      <c r="G155" s="40"/>
      <c r="H155" s="40"/>
      <c r="I155" s="233"/>
      <c r="J155" s="40"/>
      <c r="K155" s="40"/>
      <c r="L155" s="44"/>
      <c r="M155" s="234"/>
      <c r="N155" s="23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146</v>
      </c>
      <c r="AU155" s="17" t="s">
        <v>86</v>
      </c>
    </row>
    <row r="156" s="2" customFormat="1">
      <c r="A156" s="38"/>
      <c r="B156" s="39"/>
      <c r="C156" s="40"/>
      <c r="D156" s="236" t="s">
        <v>148</v>
      </c>
      <c r="E156" s="40"/>
      <c r="F156" s="237" t="s">
        <v>1066</v>
      </c>
      <c r="G156" s="40"/>
      <c r="H156" s="40"/>
      <c r="I156" s="233"/>
      <c r="J156" s="40"/>
      <c r="K156" s="40"/>
      <c r="L156" s="44"/>
      <c r="M156" s="234"/>
      <c r="N156" s="23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148</v>
      </c>
      <c r="AU156" s="17" t="s">
        <v>86</v>
      </c>
    </row>
    <row r="157" s="2" customFormat="1" ht="24.15" customHeight="1">
      <c r="A157" s="38"/>
      <c r="B157" s="39"/>
      <c r="C157" s="274" t="s">
        <v>224</v>
      </c>
      <c r="D157" s="274" t="s">
        <v>456</v>
      </c>
      <c r="E157" s="275" t="s">
        <v>1067</v>
      </c>
      <c r="F157" s="276" t="s">
        <v>1068</v>
      </c>
      <c r="G157" s="277" t="s">
        <v>321</v>
      </c>
      <c r="H157" s="278">
        <v>4</v>
      </c>
      <c r="I157" s="279"/>
      <c r="J157" s="280">
        <f>ROUND(I157*H157,2)</f>
        <v>0</v>
      </c>
      <c r="K157" s="276" t="s">
        <v>143</v>
      </c>
      <c r="L157" s="281"/>
      <c r="M157" s="282" t="s">
        <v>1</v>
      </c>
      <c r="N157" s="283" t="s">
        <v>41</v>
      </c>
      <c r="O157" s="91"/>
      <c r="P157" s="227">
        <f>O157*H157</f>
        <v>0</v>
      </c>
      <c r="Q157" s="227">
        <v>0.00010000000000000001</v>
      </c>
      <c r="R157" s="227">
        <f>Q157*H157</f>
        <v>0.00040000000000000002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419</v>
      </c>
      <c r="AT157" s="229" t="s">
        <v>456</v>
      </c>
      <c r="AU157" s="229" t="s">
        <v>86</v>
      </c>
      <c r="AY157" s="17" t="s">
        <v>136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84</v>
      </c>
      <c r="BK157" s="230">
        <f>ROUND(I157*H157,2)</f>
        <v>0</v>
      </c>
      <c r="BL157" s="17" t="s">
        <v>268</v>
      </c>
      <c r="BM157" s="229" t="s">
        <v>1069</v>
      </c>
    </row>
    <row r="158" s="2" customFormat="1">
      <c r="A158" s="38"/>
      <c r="B158" s="39"/>
      <c r="C158" s="40"/>
      <c r="D158" s="231" t="s">
        <v>146</v>
      </c>
      <c r="E158" s="40"/>
      <c r="F158" s="232" t="s">
        <v>1070</v>
      </c>
      <c r="G158" s="40"/>
      <c r="H158" s="40"/>
      <c r="I158" s="233"/>
      <c r="J158" s="40"/>
      <c r="K158" s="40"/>
      <c r="L158" s="44"/>
      <c r="M158" s="234"/>
      <c r="N158" s="23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146</v>
      </c>
      <c r="AU158" s="17" t="s">
        <v>86</v>
      </c>
    </row>
    <row r="159" s="12" customFormat="1" ht="22.8" customHeight="1">
      <c r="A159" s="12"/>
      <c r="B159" s="202"/>
      <c r="C159" s="203"/>
      <c r="D159" s="204" t="s">
        <v>75</v>
      </c>
      <c r="E159" s="216" t="s">
        <v>580</v>
      </c>
      <c r="F159" s="216" t="s">
        <v>581</v>
      </c>
      <c r="G159" s="203"/>
      <c r="H159" s="203"/>
      <c r="I159" s="206"/>
      <c r="J159" s="217">
        <f>BK159</f>
        <v>0</v>
      </c>
      <c r="K159" s="203"/>
      <c r="L159" s="208"/>
      <c r="M159" s="209"/>
      <c r="N159" s="210"/>
      <c r="O159" s="210"/>
      <c r="P159" s="211">
        <f>SUM(P160:P201)</f>
        <v>0</v>
      </c>
      <c r="Q159" s="210"/>
      <c r="R159" s="211">
        <f>SUM(R160:R201)</f>
        <v>0.060960500000000001</v>
      </c>
      <c r="S159" s="210"/>
      <c r="T159" s="212">
        <f>SUM(T160:T201)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3" t="s">
        <v>86</v>
      </c>
      <c r="AT159" s="214" t="s">
        <v>75</v>
      </c>
      <c r="AU159" s="214" t="s">
        <v>84</v>
      </c>
      <c r="AY159" s="213" t="s">
        <v>136</v>
      </c>
      <c r="BK159" s="215">
        <f>SUM(BK160:BK201)</f>
        <v>0</v>
      </c>
    </row>
    <row r="160" s="2" customFormat="1" ht="16.5" customHeight="1">
      <c r="A160" s="38"/>
      <c r="B160" s="39"/>
      <c r="C160" s="218" t="s">
        <v>137</v>
      </c>
      <c r="D160" s="218" t="s">
        <v>139</v>
      </c>
      <c r="E160" s="219" t="s">
        <v>1071</v>
      </c>
      <c r="F160" s="220" t="s">
        <v>1072</v>
      </c>
      <c r="G160" s="221" t="s">
        <v>321</v>
      </c>
      <c r="H160" s="222">
        <v>94</v>
      </c>
      <c r="I160" s="223"/>
      <c r="J160" s="224">
        <f>ROUND(I160*H160,2)</f>
        <v>0</v>
      </c>
      <c r="K160" s="220" t="s">
        <v>143</v>
      </c>
      <c r="L160" s="44"/>
      <c r="M160" s="225" t="s">
        <v>1</v>
      </c>
      <c r="N160" s="226" t="s">
        <v>41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268</v>
      </c>
      <c r="AT160" s="229" t="s">
        <v>139</v>
      </c>
      <c r="AU160" s="229" t="s">
        <v>86</v>
      </c>
      <c r="AY160" s="17" t="s">
        <v>136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268</v>
      </c>
      <c r="BM160" s="229" t="s">
        <v>1073</v>
      </c>
    </row>
    <row r="161" s="2" customFormat="1">
      <c r="A161" s="38"/>
      <c r="B161" s="39"/>
      <c r="C161" s="40"/>
      <c r="D161" s="231" t="s">
        <v>146</v>
      </c>
      <c r="E161" s="40"/>
      <c r="F161" s="232" t="s">
        <v>1074</v>
      </c>
      <c r="G161" s="40"/>
      <c r="H161" s="40"/>
      <c r="I161" s="233"/>
      <c r="J161" s="40"/>
      <c r="K161" s="40"/>
      <c r="L161" s="44"/>
      <c r="M161" s="234"/>
      <c r="N161" s="23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146</v>
      </c>
      <c r="AU161" s="17" t="s">
        <v>86</v>
      </c>
    </row>
    <row r="162" s="2" customFormat="1">
      <c r="A162" s="38"/>
      <c r="B162" s="39"/>
      <c r="C162" s="40"/>
      <c r="D162" s="236" t="s">
        <v>148</v>
      </c>
      <c r="E162" s="40"/>
      <c r="F162" s="237" t="s">
        <v>1075</v>
      </c>
      <c r="G162" s="40"/>
      <c r="H162" s="40"/>
      <c r="I162" s="233"/>
      <c r="J162" s="40"/>
      <c r="K162" s="40"/>
      <c r="L162" s="44"/>
      <c r="M162" s="234"/>
      <c r="N162" s="23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148</v>
      </c>
      <c r="AU162" s="17" t="s">
        <v>86</v>
      </c>
    </row>
    <row r="163" s="13" customFormat="1">
      <c r="A163" s="13"/>
      <c r="B163" s="238"/>
      <c r="C163" s="239"/>
      <c r="D163" s="231" t="s">
        <v>150</v>
      </c>
      <c r="E163" s="240" t="s">
        <v>1</v>
      </c>
      <c r="F163" s="241" t="s">
        <v>1076</v>
      </c>
      <c r="G163" s="239"/>
      <c r="H163" s="242">
        <v>94</v>
      </c>
      <c r="I163" s="243"/>
      <c r="J163" s="239"/>
      <c r="K163" s="239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150</v>
      </c>
      <c r="AU163" s="248" t="s">
        <v>86</v>
      </c>
      <c r="AV163" s="13" t="s">
        <v>86</v>
      </c>
      <c r="AW163" s="13" t="s">
        <v>32</v>
      </c>
      <c r="AX163" s="13" t="s">
        <v>84</v>
      </c>
      <c r="AY163" s="248" t="s">
        <v>136</v>
      </c>
    </row>
    <row r="164" s="2" customFormat="1" ht="24.15" customHeight="1">
      <c r="A164" s="38"/>
      <c r="B164" s="39"/>
      <c r="C164" s="274" t="s">
        <v>236</v>
      </c>
      <c r="D164" s="274" t="s">
        <v>456</v>
      </c>
      <c r="E164" s="275" t="s">
        <v>1077</v>
      </c>
      <c r="F164" s="276" t="s">
        <v>1078</v>
      </c>
      <c r="G164" s="277" t="s">
        <v>321</v>
      </c>
      <c r="H164" s="278">
        <v>94</v>
      </c>
      <c r="I164" s="279"/>
      <c r="J164" s="280">
        <f>ROUND(I164*H164,2)</f>
        <v>0</v>
      </c>
      <c r="K164" s="276" t="s">
        <v>143</v>
      </c>
      <c r="L164" s="281"/>
      <c r="M164" s="282" t="s">
        <v>1</v>
      </c>
      <c r="N164" s="283" t="s">
        <v>41</v>
      </c>
      <c r="O164" s="91"/>
      <c r="P164" s="227">
        <f>O164*H164</f>
        <v>0</v>
      </c>
      <c r="Q164" s="227">
        <v>4.0000000000000003E-05</v>
      </c>
      <c r="R164" s="227">
        <f>Q164*H164</f>
        <v>0.0037600000000000003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419</v>
      </c>
      <c r="AT164" s="229" t="s">
        <v>456</v>
      </c>
      <c r="AU164" s="229" t="s">
        <v>86</v>
      </c>
      <c r="AY164" s="17" t="s">
        <v>136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84</v>
      </c>
      <c r="BK164" s="230">
        <f>ROUND(I164*H164,2)</f>
        <v>0</v>
      </c>
      <c r="BL164" s="17" t="s">
        <v>268</v>
      </c>
      <c r="BM164" s="229" t="s">
        <v>1079</v>
      </c>
    </row>
    <row r="165" s="2" customFormat="1">
      <c r="A165" s="38"/>
      <c r="B165" s="39"/>
      <c r="C165" s="40"/>
      <c r="D165" s="231" t="s">
        <v>146</v>
      </c>
      <c r="E165" s="40"/>
      <c r="F165" s="232" t="s">
        <v>1078</v>
      </c>
      <c r="G165" s="40"/>
      <c r="H165" s="40"/>
      <c r="I165" s="233"/>
      <c r="J165" s="40"/>
      <c r="K165" s="40"/>
      <c r="L165" s="44"/>
      <c r="M165" s="234"/>
      <c r="N165" s="235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146</v>
      </c>
      <c r="AU165" s="17" t="s">
        <v>86</v>
      </c>
    </row>
    <row r="166" s="2" customFormat="1" ht="24.15" customHeight="1">
      <c r="A166" s="38"/>
      <c r="B166" s="39"/>
      <c r="C166" s="218" t="s">
        <v>243</v>
      </c>
      <c r="D166" s="218" t="s">
        <v>139</v>
      </c>
      <c r="E166" s="219" t="s">
        <v>1080</v>
      </c>
      <c r="F166" s="220" t="s">
        <v>1081</v>
      </c>
      <c r="G166" s="221" t="s">
        <v>334</v>
      </c>
      <c r="H166" s="222">
        <v>60</v>
      </c>
      <c r="I166" s="223"/>
      <c r="J166" s="224">
        <f>ROUND(I166*H166,2)</f>
        <v>0</v>
      </c>
      <c r="K166" s="220" t="s">
        <v>143</v>
      </c>
      <c r="L166" s="44"/>
      <c r="M166" s="225" t="s">
        <v>1</v>
      </c>
      <c r="N166" s="226" t="s">
        <v>41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268</v>
      </c>
      <c r="AT166" s="229" t="s">
        <v>139</v>
      </c>
      <c r="AU166" s="229" t="s">
        <v>86</v>
      </c>
      <c r="AY166" s="17" t="s">
        <v>136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84</v>
      </c>
      <c r="BK166" s="230">
        <f>ROUND(I166*H166,2)</f>
        <v>0</v>
      </c>
      <c r="BL166" s="17" t="s">
        <v>268</v>
      </c>
      <c r="BM166" s="229" t="s">
        <v>1082</v>
      </c>
    </row>
    <row r="167" s="2" customFormat="1">
      <c r="A167" s="38"/>
      <c r="B167" s="39"/>
      <c r="C167" s="40"/>
      <c r="D167" s="231" t="s">
        <v>146</v>
      </c>
      <c r="E167" s="40"/>
      <c r="F167" s="232" t="s">
        <v>1081</v>
      </c>
      <c r="G167" s="40"/>
      <c r="H167" s="40"/>
      <c r="I167" s="233"/>
      <c r="J167" s="40"/>
      <c r="K167" s="40"/>
      <c r="L167" s="44"/>
      <c r="M167" s="234"/>
      <c r="N167" s="23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146</v>
      </c>
      <c r="AU167" s="17" t="s">
        <v>86</v>
      </c>
    </row>
    <row r="168" s="2" customFormat="1">
      <c r="A168" s="38"/>
      <c r="B168" s="39"/>
      <c r="C168" s="40"/>
      <c r="D168" s="236" t="s">
        <v>148</v>
      </c>
      <c r="E168" s="40"/>
      <c r="F168" s="237" t="s">
        <v>1083</v>
      </c>
      <c r="G168" s="40"/>
      <c r="H168" s="40"/>
      <c r="I168" s="233"/>
      <c r="J168" s="40"/>
      <c r="K168" s="40"/>
      <c r="L168" s="44"/>
      <c r="M168" s="234"/>
      <c r="N168" s="23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148</v>
      </c>
      <c r="AU168" s="17" t="s">
        <v>86</v>
      </c>
    </row>
    <row r="169" s="2" customFormat="1" ht="24.15" customHeight="1">
      <c r="A169" s="38"/>
      <c r="B169" s="39"/>
      <c r="C169" s="274" t="s">
        <v>8</v>
      </c>
      <c r="D169" s="274" t="s">
        <v>456</v>
      </c>
      <c r="E169" s="275" t="s">
        <v>1084</v>
      </c>
      <c r="F169" s="276" t="s">
        <v>1085</v>
      </c>
      <c r="G169" s="277" t="s">
        <v>334</v>
      </c>
      <c r="H169" s="278">
        <v>69</v>
      </c>
      <c r="I169" s="279"/>
      <c r="J169" s="280">
        <f>ROUND(I169*H169,2)</f>
        <v>0</v>
      </c>
      <c r="K169" s="276" t="s">
        <v>143</v>
      </c>
      <c r="L169" s="281"/>
      <c r="M169" s="282" t="s">
        <v>1</v>
      </c>
      <c r="N169" s="283" t="s">
        <v>41</v>
      </c>
      <c r="O169" s="91"/>
      <c r="P169" s="227">
        <f>O169*H169</f>
        <v>0</v>
      </c>
      <c r="Q169" s="227">
        <v>0.00012</v>
      </c>
      <c r="R169" s="227">
        <f>Q169*H169</f>
        <v>0.0082800000000000009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419</v>
      </c>
      <c r="AT169" s="229" t="s">
        <v>456</v>
      </c>
      <c r="AU169" s="229" t="s">
        <v>86</v>
      </c>
      <c r="AY169" s="17" t="s">
        <v>136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84</v>
      </c>
      <c r="BK169" s="230">
        <f>ROUND(I169*H169,2)</f>
        <v>0</v>
      </c>
      <c r="BL169" s="17" t="s">
        <v>268</v>
      </c>
      <c r="BM169" s="229" t="s">
        <v>1086</v>
      </c>
    </row>
    <row r="170" s="2" customFormat="1">
      <c r="A170" s="38"/>
      <c r="B170" s="39"/>
      <c r="C170" s="40"/>
      <c r="D170" s="231" t="s">
        <v>146</v>
      </c>
      <c r="E170" s="40"/>
      <c r="F170" s="232" t="s">
        <v>1085</v>
      </c>
      <c r="G170" s="40"/>
      <c r="H170" s="40"/>
      <c r="I170" s="233"/>
      <c r="J170" s="40"/>
      <c r="K170" s="40"/>
      <c r="L170" s="44"/>
      <c r="M170" s="234"/>
      <c r="N170" s="23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146</v>
      </c>
      <c r="AU170" s="17" t="s">
        <v>86</v>
      </c>
    </row>
    <row r="171" s="13" customFormat="1">
      <c r="A171" s="13"/>
      <c r="B171" s="238"/>
      <c r="C171" s="239"/>
      <c r="D171" s="231" t="s">
        <v>150</v>
      </c>
      <c r="E171" s="240" t="s">
        <v>1</v>
      </c>
      <c r="F171" s="241" t="s">
        <v>1087</v>
      </c>
      <c r="G171" s="239"/>
      <c r="H171" s="242">
        <v>69</v>
      </c>
      <c r="I171" s="243"/>
      <c r="J171" s="239"/>
      <c r="K171" s="239"/>
      <c r="L171" s="244"/>
      <c r="M171" s="245"/>
      <c r="N171" s="246"/>
      <c r="O171" s="246"/>
      <c r="P171" s="246"/>
      <c r="Q171" s="246"/>
      <c r="R171" s="246"/>
      <c r="S171" s="246"/>
      <c r="T171" s="24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8" t="s">
        <v>150</v>
      </c>
      <c r="AU171" s="248" t="s">
        <v>86</v>
      </c>
      <c r="AV171" s="13" t="s">
        <v>86</v>
      </c>
      <c r="AW171" s="13" t="s">
        <v>32</v>
      </c>
      <c r="AX171" s="13" t="s">
        <v>84</v>
      </c>
      <c r="AY171" s="248" t="s">
        <v>136</v>
      </c>
    </row>
    <row r="172" s="2" customFormat="1" ht="33" customHeight="1">
      <c r="A172" s="38"/>
      <c r="B172" s="39"/>
      <c r="C172" s="218" t="s">
        <v>254</v>
      </c>
      <c r="D172" s="218" t="s">
        <v>139</v>
      </c>
      <c r="E172" s="219" t="s">
        <v>1088</v>
      </c>
      <c r="F172" s="220" t="s">
        <v>1089</v>
      </c>
      <c r="G172" s="221" t="s">
        <v>334</v>
      </c>
      <c r="H172" s="222">
        <v>231</v>
      </c>
      <c r="I172" s="223"/>
      <c r="J172" s="224">
        <f>ROUND(I172*H172,2)</f>
        <v>0</v>
      </c>
      <c r="K172" s="220" t="s">
        <v>143</v>
      </c>
      <c r="L172" s="44"/>
      <c r="M172" s="225" t="s">
        <v>1</v>
      </c>
      <c r="N172" s="226" t="s">
        <v>41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268</v>
      </c>
      <c r="AT172" s="229" t="s">
        <v>139</v>
      </c>
      <c r="AU172" s="229" t="s">
        <v>86</v>
      </c>
      <c r="AY172" s="17" t="s">
        <v>136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84</v>
      </c>
      <c r="BK172" s="230">
        <f>ROUND(I172*H172,2)</f>
        <v>0</v>
      </c>
      <c r="BL172" s="17" t="s">
        <v>268</v>
      </c>
      <c r="BM172" s="229" t="s">
        <v>1090</v>
      </c>
    </row>
    <row r="173" s="2" customFormat="1">
      <c r="A173" s="38"/>
      <c r="B173" s="39"/>
      <c r="C173" s="40"/>
      <c r="D173" s="231" t="s">
        <v>146</v>
      </c>
      <c r="E173" s="40"/>
      <c r="F173" s="232" t="s">
        <v>1091</v>
      </c>
      <c r="G173" s="40"/>
      <c r="H173" s="40"/>
      <c r="I173" s="233"/>
      <c r="J173" s="40"/>
      <c r="K173" s="40"/>
      <c r="L173" s="44"/>
      <c r="M173" s="234"/>
      <c r="N173" s="235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146</v>
      </c>
      <c r="AU173" s="17" t="s">
        <v>86</v>
      </c>
    </row>
    <row r="174" s="2" customFormat="1">
      <c r="A174" s="38"/>
      <c r="B174" s="39"/>
      <c r="C174" s="40"/>
      <c r="D174" s="236" t="s">
        <v>148</v>
      </c>
      <c r="E174" s="40"/>
      <c r="F174" s="237" t="s">
        <v>1092</v>
      </c>
      <c r="G174" s="40"/>
      <c r="H174" s="40"/>
      <c r="I174" s="233"/>
      <c r="J174" s="40"/>
      <c r="K174" s="40"/>
      <c r="L174" s="44"/>
      <c r="M174" s="234"/>
      <c r="N174" s="23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148</v>
      </c>
      <c r="AU174" s="17" t="s">
        <v>86</v>
      </c>
    </row>
    <row r="175" s="2" customFormat="1" ht="24.15" customHeight="1">
      <c r="A175" s="38"/>
      <c r="B175" s="39"/>
      <c r="C175" s="274" t="s">
        <v>534</v>
      </c>
      <c r="D175" s="274" t="s">
        <v>456</v>
      </c>
      <c r="E175" s="275" t="s">
        <v>1093</v>
      </c>
      <c r="F175" s="276" t="s">
        <v>1094</v>
      </c>
      <c r="G175" s="277" t="s">
        <v>334</v>
      </c>
      <c r="H175" s="278">
        <v>265.64999999999998</v>
      </c>
      <c r="I175" s="279"/>
      <c r="J175" s="280">
        <f>ROUND(I175*H175,2)</f>
        <v>0</v>
      </c>
      <c r="K175" s="276" t="s">
        <v>143</v>
      </c>
      <c r="L175" s="281"/>
      <c r="M175" s="282" t="s">
        <v>1</v>
      </c>
      <c r="N175" s="283" t="s">
        <v>41</v>
      </c>
      <c r="O175" s="91"/>
      <c r="P175" s="227">
        <f>O175*H175</f>
        <v>0</v>
      </c>
      <c r="Q175" s="227">
        <v>0.00017000000000000001</v>
      </c>
      <c r="R175" s="227">
        <f>Q175*H175</f>
        <v>0.045160499999999999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419</v>
      </c>
      <c r="AT175" s="229" t="s">
        <v>456</v>
      </c>
      <c r="AU175" s="229" t="s">
        <v>86</v>
      </c>
      <c r="AY175" s="17" t="s">
        <v>136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84</v>
      </c>
      <c r="BK175" s="230">
        <f>ROUND(I175*H175,2)</f>
        <v>0</v>
      </c>
      <c r="BL175" s="17" t="s">
        <v>268</v>
      </c>
      <c r="BM175" s="229" t="s">
        <v>1095</v>
      </c>
    </row>
    <row r="176" s="2" customFormat="1">
      <c r="A176" s="38"/>
      <c r="B176" s="39"/>
      <c r="C176" s="40"/>
      <c r="D176" s="231" t="s">
        <v>146</v>
      </c>
      <c r="E176" s="40"/>
      <c r="F176" s="232" t="s">
        <v>1094</v>
      </c>
      <c r="G176" s="40"/>
      <c r="H176" s="40"/>
      <c r="I176" s="233"/>
      <c r="J176" s="40"/>
      <c r="K176" s="40"/>
      <c r="L176" s="44"/>
      <c r="M176" s="234"/>
      <c r="N176" s="23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146</v>
      </c>
      <c r="AU176" s="17" t="s">
        <v>86</v>
      </c>
    </row>
    <row r="177" s="13" customFormat="1">
      <c r="A177" s="13"/>
      <c r="B177" s="238"/>
      <c r="C177" s="239"/>
      <c r="D177" s="231" t="s">
        <v>150</v>
      </c>
      <c r="E177" s="240" t="s">
        <v>1</v>
      </c>
      <c r="F177" s="241" t="s">
        <v>1096</v>
      </c>
      <c r="G177" s="239"/>
      <c r="H177" s="242">
        <v>265.64999999999998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8" t="s">
        <v>150</v>
      </c>
      <c r="AU177" s="248" t="s">
        <v>86</v>
      </c>
      <c r="AV177" s="13" t="s">
        <v>86</v>
      </c>
      <c r="AW177" s="13" t="s">
        <v>32</v>
      </c>
      <c r="AX177" s="13" t="s">
        <v>84</v>
      </c>
      <c r="AY177" s="248" t="s">
        <v>136</v>
      </c>
    </row>
    <row r="178" s="2" customFormat="1" ht="24.15" customHeight="1">
      <c r="A178" s="38"/>
      <c r="B178" s="39"/>
      <c r="C178" s="218" t="s">
        <v>264</v>
      </c>
      <c r="D178" s="218" t="s">
        <v>139</v>
      </c>
      <c r="E178" s="219" t="s">
        <v>1097</v>
      </c>
      <c r="F178" s="220" t="s">
        <v>1098</v>
      </c>
      <c r="G178" s="221" t="s">
        <v>321</v>
      </c>
      <c r="H178" s="222">
        <v>12</v>
      </c>
      <c r="I178" s="223"/>
      <c r="J178" s="224">
        <f>ROUND(I178*H178,2)</f>
        <v>0</v>
      </c>
      <c r="K178" s="220" t="s">
        <v>143</v>
      </c>
      <c r="L178" s="44"/>
      <c r="M178" s="225" t="s">
        <v>1</v>
      </c>
      <c r="N178" s="226" t="s">
        <v>41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268</v>
      </c>
      <c r="AT178" s="229" t="s">
        <v>139</v>
      </c>
      <c r="AU178" s="229" t="s">
        <v>86</v>
      </c>
      <c r="AY178" s="17" t="s">
        <v>136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84</v>
      </c>
      <c r="BK178" s="230">
        <f>ROUND(I178*H178,2)</f>
        <v>0</v>
      </c>
      <c r="BL178" s="17" t="s">
        <v>268</v>
      </c>
      <c r="BM178" s="229" t="s">
        <v>1099</v>
      </c>
    </row>
    <row r="179" s="2" customFormat="1">
      <c r="A179" s="38"/>
      <c r="B179" s="39"/>
      <c r="C179" s="40"/>
      <c r="D179" s="231" t="s">
        <v>146</v>
      </c>
      <c r="E179" s="40"/>
      <c r="F179" s="232" t="s">
        <v>1100</v>
      </c>
      <c r="G179" s="40"/>
      <c r="H179" s="40"/>
      <c r="I179" s="233"/>
      <c r="J179" s="40"/>
      <c r="K179" s="40"/>
      <c r="L179" s="44"/>
      <c r="M179" s="234"/>
      <c r="N179" s="235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146</v>
      </c>
      <c r="AU179" s="17" t="s">
        <v>86</v>
      </c>
    </row>
    <row r="180" s="2" customFormat="1">
      <c r="A180" s="38"/>
      <c r="B180" s="39"/>
      <c r="C180" s="40"/>
      <c r="D180" s="236" t="s">
        <v>148</v>
      </c>
      <c r="E180" s="40"/>
      <c r="F180" s="237" t="s">
        <v>1101</v>
      </c>
      <c r="G180" s="40"/>
      <c r="H180" s="40"/>
      <c r="I180" s="233"/>
      <c r="J180" s="40"/>
      <c r="K180" s="40"/>
      <c r="L180" s="44"/>
      <c r="M180" s="234"/>
      <c r="N180" s="23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148</v>
      </c>
      <c r="AU180" s="17" t="s">
        <v>86</v>
      </c>
    </row>
    <row r="181" s="2" customFormat="1" ht="24.15" customHeight="1">
      <c r="A181" s="38"/>
      <c r="B181" s="39"/>
      <c r="C181" s="274" t="s">
        <v>268</v>
      </c>
      <c r="D181" s="274" t="s">
        <v>456</v>
      </c>
      <c r="E181" s="275" t="s">
        <v>1102</v>
      </c>
      <c r="F181" s="276" t="s">
        <v>1103</v>
      </c>
      <c r="G181" s="277" t="s">
        <v>321</v>
      </c>
      <c r="H181" s="278">
        <v>12</v>
      </c>
      <c r="I181" s="279"/>
      <c r="J181" s="280">
        <f>ROUND(I181*H181,2)</f>
        <v>0</v>
      </c>
      <c r="K181" s="276" t="s">
        <v>143</v>
      </c>
      <c r="L181" s="281"/>
      <c r="M181" s="282" t="s">
        <v>1</v>
      </c>
      <c r="N181" s="283" t="s">
        <v>41</v>
      </c>
      <c r="O181" s="91"/>
      <c r="P181" s="227">
        <f>O181*H181</f>
        <v>0</v>
      </c>
      <c r="Q181" s="227">
        <v>9.0000000000000006E-05</v>
      </c>
      <c r="R181" s="227">
        <f>Q181*H181</f>
        <v>0.00108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419</v>
      </c>
      <c r="AT181" s="229" t="s">
        <v>456</v>
      </c>
      <c r="AU181" s="229" t="s">
        <v>86</v>
      </c>
      <c r="AY181" s="17" t="s">
        <v>136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84</v>
      </c>
      <c r="BK181" s="230">
        <f>ROUND(I181*H181,2)</f>
        <v>0</v>
      </c>
      <c r="BL181" s="17" t="s">
        <v>268</v>
      </c>
      <c r="BM181" s="229" t="s">
        <v>1104</v>
      </c>
    </row>
    <row r="182" s="2" customFormat="1">
      <c r="A182" s="38"/>
      <c r="B182" s="39"/>
      <c r="C182" s="40"/>
      <c r="D182" s="231" t="s">
        <v>146</v>
      </c>
      <c r="E182" s="40"/>
      <c r="F182" s="232" t="s">
        <v>1103</v>
      </c>
      <c r="G182" s="40"/>
      <c r="H182" s="40"/>
      <c r="I182" s="233"/>
      <c r="J182" s="40"/>
      <c r="K182" s="40"/>
      <c r="L182" s="44"/>
      <c r="M182" s="234"/>
      <c r="N182" s="23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146</v>
      </c>
      <c r="AU182" s="17" t="s">
        <v>86</v>
      </c>
    </row>
    <row r="183" s="2" customFormat="1" ht="24.15" customHeight="1">
      <c r="A183" s="38"/>
      <c r="B183" s="39"/>
      <c r="C183" s="218" t="s">
        <v>294</v>
      </c>
      <c r="D183" s="218" t="s">
        <v>139</v>
      </c>
      <c r="E183" s="219" t="s">
        <v>1105</v>
      </c>
      <c r="F183" s="220" t="s">
        <v>1106</v>
      </c>
      <c r="G183" s="221" t="s">
        <v>321</v>
      </c>
      <c r="H183" s="222">
        <v>4</v>
      </c>
      <c r="I183" s="223"/>
      <c r="J183" s="224">
        <f>ROUND(I183*H183,2)</f>
        <v>0</v>
      </c>
      <c r="K183" s="220" t="s">
        <v>143</v>
      </c>
      <c r="L183" s="44"/>
      <c r="M183" s="225" t="s">
        <v>1</v>
      </c>
      <c r="N183" s="226" t="s">
        <v>41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268</v>
      </c>
      <c r="AT183" s="229" t="s">
        <v>139</v>
      </c>
      <c r="AU183" s="229" t="s">
        <v>86</v>
      </c>
      <c r="AY183" s="17" t="s">
        <v>136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84</v>
      </c>
      <c r="BK183" s="230">
        <f>ROUND(I183*H183,2)</f>
        <v>0</v>
      </c>
      <c r="BL183" s="17" t="s">
        <v>268</v>
      </c>
      <c r="BM183" s="229" t="s">
        <v>1107</v>
      </c>
    </row>
    <row r="184" s="2" customFormat="1">
      <c r="A184" s="38"/>
      <c r="B184" s="39"/>
      <c r="C184" s="40"/>
      <c r="D184" s="231" t="s">
        <v>146</v>
      </c>
      <c r="E184" s="40"/>
      <c r="F184" s="232" t="s">
        <v>1108</v>
      </c>
      <c r="G184" s="40"/>
      <c r="H184" s="40"/>
      <c r="I184" s="233"/>
      <c r="J184" s="40"/>
      <c r="K184" s="40"/>
      <c r="L184" s="44"/>
      <c r="M184" s="234"/>
      <c r="N184" s="235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146</v>
      </c>
      <c r="AU184" s="17" t="s">
        <v>86</v>
      </c>
    </row>
    <row r="185" s="2" customFormat="1">
      <c r="A185" s="38"/>
      <c r="B185" s="39"/>
      <c r="C185" s="40"/>
      <c r="D185" s="236" t="s">
        <v>148</v>
      </c>
      <c r="E185" s="40"/>
      <c r="F185" s="237" t="s">
        <v>1109</v>
      </c>
      <c r="G185" s="40"/>
      <c r="H185" s="40"/>
      <c r="I185" s="233"/>
      <c r="J185" s="40"/>
      <c r="K185" s="40"/>
      <c r="L185" s="44"/>
      <c r="M185" s="234"/>
      <c r="N185" s="235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148</v>
      </c>
      <c r="AU185" s="17" t="s">
        <v>86</v>
      </c>
    </row>
    <row r="186" s="2" customFormat="1" ht="24.15" customHeight="1">
      <c r="A186" s="38"/>
      <c r="B186" s="39"/>
      <c r="C186" s="274" t="s">
        <v>304</v>
      </c>
      <c r="D186" s="274" t="s">
        <v>456</v>
      </c>
      <c r="E186" s="275" t="s">
        <v>1110</v>
      </c>
      <c r="F186" s="276" t="s">
        <v>1111</v>
      </c>
      <c r="G186" s="277" t="s">
        <v>321</v>
      </c>
      <c r="H186" s="278">
        <v>4</v>
      </c>
      <c r="I186" s="279"/>
      <c r="J186" s="280">
        <f>ROUND(I186*H186,2)</f>
        <v>0</v>
      </c>
      <c r="K186" s="276" t="s">
        <v>143</v>
      </c>
      <c r="L186" s="281"/>
      <c r="M186" s="282" t="s">
        <v>1</v>
      </c>
      <c r="N186" s="283" t="s">
        <v>41</v>
      </c>
      <c r="O186" s="91"/>
      <c r="P186" s="227">
        <f>O186*H186</f>
        <v>0</v>
      </c>
      <c r="Q186" s="227">
        <v>0.00010000000000000001</v>
      </c>
      <c r="R186" s="227">
        <f>Q186*H186</f>
        <v>0.00040000000000000002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419</v>
      </c>
      <c r="AT186" s="229" t="s">
        <v>456</v>
      </c>
      <c r="AU186" s="229" t="s">
        <v>86</v>
      </c>
      <c r="AY186" s="17" t="s">
        <v>136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84</v>
      </c>
      <c r="BK186" s="230">
        <f>ROUND(I186*H186,2)</f>
        <v>0</v>
      </c>
      <c r="BL186" s="17" t="s">
        <v>268</v>
      </c>
      <c r="BM186" s="229" t="s">
        <v>1112</v>
      </c>
    </row>
    <row r="187" s="2" customFormat="1">
      <c r="A187" s="38"/>
      <c r="B187" s="39"/>
      <c r="C187" s="40"/>
      <c r="D187" s="231" t="s">
        <v>146</v>
      </c>
      <c r="E187" s="40"/>
      <c r="F187" s="232" t="s">
        <v>1111</v>
      </c>
      <c r="G187" s="40"/>
      <c r="H187" s="40"/>
      <c r="I187" s="233"/>
      <c r="J187" s="40"/>
      <c r="K187" s="40"/>
      <c r="L187" s="44"/>
      <c r="M187" s="234"/>
      <c r="N187" s="235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146</v>
      </c>
      <c r="AU187" s="17" t="s">
        <v>86</v>
      </c>
    </row>
    <row r="188" s="2" customFormat="1" ht="24.15" customHeight="1">
      <c r="A188" s="38"/>
      <c r="B188" s="39"/>
      <c r="C188" s="218" t="s">
        <v>310</v>
      </c>
      <c r="D188" s="218" t="s">
        <v>139</v>
      </c>
      <c r="E188" s="219" t="s">
        <v>1113</v>
      </c>
      <c r="F188" s="220" t="s">
        <v>1114</v>
      </c>
      <c r="G188" s="221" t="s">
        <v>321</v>
      </c>
      <c r="H188" s="222">
        <v>38</v>
      </c>
      <c r="I188" s="223"/>
      <c r="J188" s="224">
        <f>ROUND(I188*H188,2)</f>
        <v>0</v>
      </c>
      <c r="K188" s="220" t="s">
        <v>143</v>
      </c>
      <c r="L188" s="44"/>
      <c r="M188" s="225" t="s">
        <v>1</v>
      </c>
      <c r="N188" s="226" t="s">
        <v>41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268</v>
      </c>
      <c r="AT188" s="229" t="s">
        <v>139</v>
      </c>
      <c r="AU188" s="229" t="s">
        <v>86</v>
      </c>
      <c r="AY188" s="17" t="s">
        <v>136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84</v>
      </c>
      <c r="BK188" s="230">
        <f>ROUND(I188*H188,2)</f>
        <v>0</v>
      </c>
      <c r="BL188" s="17" t="s">
        <v>268</v>
      </c>
      <c r="BM188" s="229" t="s">
        <v>1115</v>
      </c>
    </row>
    <row r="189" s="2" customFormat="1">
      <c r="A189" s="38"/>
      <c r="B189" s="39"/>
      <c r="C189" s="40"/>
      <c r="D189" s="231" t="s">
        <v>146</v>
      </c>
      <c r="E189" s="40"/>
      <c r="F189" s="232" t="s">
        <v>1116</v>
      </c>
      <c r="G189" s="40"/>
      <c r="H189" s="40"/>
      <c r="I189" s="233"/>
      <c r="J189" s="40"/>
      <c r="K189" s="40"/>
      <c r="L189" s="44"/>
      <c r="M189" s="234"/>
      <c r="N189" s="235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146</v>
      </c>
      <c r="AU189" s="17" t="s">
        <v>86</v>
      </c>
    </row>
    <row r="190" s="2" customFormat="1">
      <c r="A190" s="38"/>
      <c r="B190" s="39"/>
      <c r="C190" s="40"/>
      <c r="D190" s="236" t="s">
        <v>148</v>
      </c>
      <c r="E190" s="40"/>
      <c r="F190" s="237" t="s">
        <v>1117</v>
      </c>
      <c r="G190" s="40"/>
      <c r="H190" s="40"/>
      <c r="I190" s="233"/>
      <c r="J190" s="40"/>
      <c r="K190" s="40"/>
      <c r="L190" s="44"/>
      <c r="M190" s="234"/>
      <c r="N190" s="235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148</v>
      </c>
      <c r="AU190" s="17" t="s">
        <v>86</v>
      </c>
    </row>
    <row r="191" s="2" customFormat="1" ht="24.15" customHeight="1">
      <c r="A191" s="38"/>
      <c r="B191" s="39"/>
      <c r="C191" s="274" t="s">
        <v>562</v>
      </c>
      <c r="D191" s="274" t="s">
        <v>456</v>
      </c>
      <c r="E191" s="275" t="s">
        <v>1118</v>
      </c>
      <c r="F191" s="276" t="s">
        <v>1119</v>
      </c>
      <c r="G191" s="277" t="s">
        <v>321</v>
      </c>
      <c r="H191" s="278">
        <v>38</v>
      </c>
      <c r="I191" s="279"/>
      <c r="J191" s="280">
        <f>ROUND(I191*H191,2)</f>
        <v>0</v>
      </c>
      <c r="K191" s="276" t="s">
        <v>143</v>
      </c>
      <c r="L191" s="281"/>
      <c r="M191" s="282" t="s">
        <v>1</v>
      </c>
      <c r="N191" s="283" t="s">
        <v>41</v>
      </c>
      <c r="O191" s="91"/>
      <c r="P191" s="227">
        <f>O191*H191</f>
        <v>0</v>
      </c>
      <c r="Q191" s="227">
        <v>6.0000000000000002E-05</v>
      </c>
      <c r="R191" s="227">
        <f>Q191*H191</f>
        <v>0.0022799999999999999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419</v>
      </c>
      <c r="AT191" s="229" t="s">
        <v>456</v>
      </c>
      <c r="AU191" s="229" t="s">
        <v>86</v>
      </c>
      <c r="AY191" s="17" t="s">
        <v>136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84</v>
      </c>
      <c r="BK191" s="230">
        <f>ROUND(I191*H191,2)</f>
        <v>0</v>
      </c>
      <c r="BL191" s="17" t="s">
        <v>268</v>
      </c>
      <c r="BM191" s="229" t="s">
        <v>1120</v>
      </c>
    </row>
    <row r="192" s="2" customFormat="1">
      <c r="A192" s="38"/>
      <c r="B192" s="39"/>
      <c r="C192" s="40"/>
      <c r="D192" s="231" t="s">
        <v>146</v>
      </c>
      <c r="E192" s="40"/>
      <c r="F192" s="232" t="s">
        <v>1119</v>
      </c>
      <c r="G192" s="40"/>
      <c r="H192" s="40"/>
      <c r="I192" s="233"/>
      <c r="J192" s="40"/>
      <c r="K192" s="40"/>
      <c r="L192" s="44"/>
      <c r="M192" s="234"/>
      <c r="N192" s="235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146</v>
      </c>
      <c r="AU192" s="17" t="s">
        <v>86</v>
      </c>
    </row>
    <row r="193" s="2" customFormat="1" ht="24.15" customHeight="1">
      <c r="A193" s="38"/>
      <c r="B193" s="39"/>
      <c r="C193" s="218" t="s">
        <v>331</v>
      </c>
      <c r="D193" s="218" t="s">
        <v>139</v>
      </c>
      <c r="E193" s="219" t="s">
        <v>1121</v>
      </c>
      <c r="F193" s="220" t="s">
        <v>1122</v>
      </c>
      <c r="G193" s="221" t="s">
        <v>321</v>
      </c>
      <c r="H193" s="222">
        <v>1</v>
      </c>
      <c r="I193" s="223"/>
      <c r="J193" s="224">
        <f>ROUND(I193*H193,2)</f>
        <v>0</v>
      </c>
      <c r="K193" s="220" t="s">
        <v>143</v>
      </c>
      <c r="L193" s="44"/>
      <c r="M193" s="225" t="s">
        <v>1</v>
      </c>
      <c r="N193" s="226" t="s">
        <v>41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268</v>
      </c>
      <c r="AT193" s="229" t="s">
        <v>139</v>
      </c>
      <c r="AU193" s="229" t="s">
        <v>86</v>
      </c>
      <c r="AY193" s="17" t="s">
        <v>136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84</v>
      </c>
      <c r="BK193" s="230">
        <f>ROUND(I193*H193,2)</f>
        <v>0</v>
      </c>
      <c r="BL193" s="17" t="s">
        <v>268</v>
      </c>
      <c r="BM193" s="229" t="s">
        <v>1123</v>
      </c>
    </row>
    <row r="194" s="2" customFormat="1">
      <c r="A194" s="38"/>
      <c r="B194" s="39"/>
      <c r="C194" s="40"/>
      <c r="D194" s="231" t="s">
        <v>146</v>
      </c>
      <c r="E194" s="40"/>
      <c r="F194" s="232" t="s">
        <v>1124</v>
      </c>
      <c r="G194" s="40"/>
      <c r="H194" s="40"/>
      <c r="I194" s="233"/>
      <c r="J194" s="40"/>
      <c r="K194" s="40"/>
      <c r="L194" s="44"/>
      <c r="M194" s="234"/>
      <c r="N194" s="235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146</v>
      </c>
      <c r="AU194" s="17" t="s">
        <v>86</v>
      </c>
    </row>
    <row r="195" s="2" customFormat="1">
      <c r="A195" s="38"/>
      <c r="B195" s="39"/>
      <c r="C195" s="40"/>
      <c r="D195" s="236" t="s">
        <v>148</v>
      </c>
      <c r="E195" s="40"/>
      <c r="F195" s="237" t="s">
        <v>1125</v>
      </c>
      <c r="G195" s="40"/>
      <c r="H195" s="40"/>
      <c r="I195" s="233"/>
      <c r="J195" s="40"/>
      <c r="K195" s="40"/>
      <c r="L195" s="44"/>
      <c r="M195" s="234"/>
      <c r="N195" s="235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148</v>
      </c>
      <c r="AU195" s="17" t="s">
        <v>86</v>
      </c>
    </row>
    <row r="196" s="2" customFormat="1" ht="16.5" customHeight="1">
      <c r="A196" s="38"/>
      <c r="B196" s="39"/>
      <c r="C196" s="218" t="s">
        <v>339</v>
      </c>
      <c r="D196" s="218" t="s">
        <v>139</v>
      </c>
      <c r="E196" s="219" t="s">
        <v>1126</v>
      </c>
      <c r="F196" s="220" t="s">
        <v>1127</v>
      </c>
      <c r="G196" s="221" t="s">
        <v>267</v>
      </c>
      <c r="H196" s="222">
        <v>1</v>
      </c>
      <c r="I196" s="223"/>
      <c r="J196" s="224">
        <f>ROUND(I196*H196,2)</f>
        <v>0</v>
      </c>
      <c r="K196" s="220" t="s">
        <v>143</v>
      </c>
      <c r="L196" s="44"/>
      <c r="M196" s="225" t="s">
        <v>1</v>
      </c>
      <c r="N196" s="226" t="s">
        <v>41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268</v>
      </c>
      <c r="AT196" s="229" t="s">
        <v>139</v>
      </c>
      <c r="AU196" s="229" t="s">
        <v>86</v>
      </c>
      <c r="AY196" s="17" t="s">
        <v>136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84</v>
      </c>
      <c r="BK196" s="230">
        <f>ROUND(I196*H196,2)</f>
        <v>0</v>
      </c>
      <c r="BL196" s="17" t="s">
        <v>268</v>
      </c>
      <c r="BM196" s="229" t="s">
        <v>1128</v>
      </c>
    </row>
    <row r="197" s="2" customFormat="1">
      <c r="A197" s="38"/>
      <c r="B197" s="39"/>
      <c r="C197" s="40"/>
      <c r="D197" s="231" t="s">
        <v>146</v>
      </c>
      <c r="E197" s="40"/>
      <c r="F197" s="232" t="s">
        <v>1129</v>
      </c>
      <c r="G197" s="40"/>
      <c r="H197" s="40"/>
      <c r="I197" s="233"/>
      <c r="J197" s="40"/>
      <c r="K197" s="40"/>
      <c r="L197" s="44"/>
      <c r="M197" s="234"/>
      <c r="N197" s="235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146</v>
      </c>
      <c r="AU197" s="17" t="s">
        <v>86</v>
      </c>
    </row>
    <row r="198" s="2" customFormat="1">
      <c r="A198" s="38"/>
      <c r="B198" s="39"/>
      <c r="C198" s="40"/>
      <c r="D198" s="236" t="s">
        <v>148</v>
      </c>
      <c r="E198" s="40"/>
      <c r="F198" s="237" t="s">
        <v>1130</v>
      </c>
      <c r="G198" s="40"/>
      <c r="H198" s="40"/>
      <c r="I198" s="233"/>
      <c r="J198" s="40"/>
      <c r="K198" s="40"/>
      <c r="L198" s="44"/>
      <c r="M198" s="234"/>
      <c r="N198" s="235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148</v>
      </c>
      <c r="AU198" s="17" t="s">
        <v>86</v>
      </c>
    </row>
    <row r="199" s="2" customFormat="1" ht="24.15" customHeight="1">
      <c r="A199" s="38"/>
      <c r="B199" s="39"/>
      <c r="C199" s="218" t="s">
        <v>345</v>
      </c>
      <c r="D199" s="218" t="s">
        <v>139</v>
      </c>
      <c r="E199" s="219" t="s">
        <v>1131</v>
      </c>
      <c r="F199" s="220" t="s">
        <v>1132</v>
      </c>
      <c r="G199" s="221" t="s">
        <v>1133</v>
      </c>
      <c r="H199" s="284"/>
      <c r="I199" s="223"/>
      <c r="J199" s="224">
        <f>ROUND(I199*H199,2)</f>
        <v>0</v>
      </c>
      <c r="K199" s="220" t="s">
        <v>143</v>
      </c>
      <c r="L199" s="44"/>
      <c r="M199" s="225" t="s">
        <v>1</v>
      </c>
      <c r="N199" s="226" t="s">
        <v>41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268</v>
      </c>
      <c r="AT199" s="229" t="s">
        <v>139</v>
      </c>
      <c r="AU199" s="229" t="s">
        <v>86</v>
      </c>
      <c r="AY199" s="17" t="s">
        <v>136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84</v>
      </c>
      <c r="BK199" s="230">
        <f>ROUND(I199*H199,2)</f>
        <v>0</v>
      </c>
      <c r="BL199" s="17" t="s">
        <v>268</v>
      </c>
      <c r="BM199" s="229" t="s">
        <v>1134</v>
      </c>
    </row>
    <row r="200" s="2" customFormat="1">
      <c r="A200" s="38"/>
      <c r="B200" s="39"/>
      <c r="C200" s="40"/>
      <c r="D200" s="231" t="s">
        <v>146</v>
      </c>
      <c r="E200" s="40"/>
      <c r="F200" s="232" t="s">
        <v>1135</v>
      </c>
      <c r="G200" s="40"/>
      <c r="H200" s="40"/>
      <c r="I200" s="233"/>
      <c r="J200" s="40"/>
      <c r="K200" s="40"/>
      <c r="L200" s="44"/>
      <c r="M200" s="234"/>
      <c r="N200" s="23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146</v>
      </c>
      <c r="AU200" s="17" t="s">
        <v>86</v>
      </c>
    </row>
    <row r="201" s="2" customFormat="1">
      <c r="A201" s="38"/>
      <c r="B201" s="39"/>
      <c r="C201" s="40"/>
      <c r="D201" s="236" t="s">
        <v>148</v>
      </c>
      <c r="E201" s="40"/>
      <c r="F201" s="237" t="s">
        <v>1136</v>
      </c>
      <c r="G201" s="40"/>
      <c r="H201" s="40"/>
      <c r="I201" s="233"/>
      <c r="J201" s="40"/>
      <c r="K201" s="40"/>
      <c r="L201" s="44"/>
      <c r="M201" s="234"/>
      <c r="N201" s="235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148</v>
      </c>
      <c r="AU201" s="17" t="s">
        <v>86</v>
      </c>
    </row>
    <row r="202" s="12" customFormat="1" ht="22.8" customHeight="1">
      <c r="A202" s="12"/>
      <c r="B202" s="202"/>
      <c r="C202" s="203"/>
      <c r="D202" s="204" t="s">
        <v>75</v>
      </c>
      <c r="E202" s="216" t="s">
        <v>1137</v>
      </c>
      <c r="F202" s="216" t="s">
        <v>1138</v>
      </c>
      <c r="G202" s="203"/>
      <c r="H202" s="203"/>
      <c r="I202" s="206"/>
      <c r="J202" s="217">
        <f>BK202</f>
        <v>0</v>
      </c>
      <c r="K202" s="203"/>
      <c r="L202" s="208"/>
      <c r="M202" s="209"/>
      <c r="N202" s="210"/>
      <c r="O202" s="210"/>
      <c r="P202" s="211">
        <f>P203+SUM(P204:P220)</f>
        <v>0</v>
      </c>
      <c r="Q202" s="210"/>
      <c r="R202" s="211">
        <f>R203+SUM(R204:R220)</f>
        <v>0.081100000000000005</v>
      </c>
      <c r="S202" s="210"/>
      <c r="T202" s="212">
        <f>T203+SUM(T204:T220)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3" t="s">
        <v>86</v>
      </c>
      <c r="AT202" s="214" t="s">
        <v>75</v>
      </c>
      <c r="AU202" s="214" t="s">
        <v>84</v>
      </c>
      <c r="AY202" s="213" t="s">
        <v>136</v>
      </c>
      <c r="BK202" s="215">
        <f>BK203+SUM(BK204:BK220)</f>
        <v>0</v>
      </c>
    </row>
    <row r="203" s="2" customFormat="1" ht="24.15" customHeight="1">
      <c r="A203" s="38"/>
      <c r="B203" s="39"/>
      <c r="C203" s="218" t="s">
        <v>353</v>
      </c>
      <c r="D203" s="218" t="s">
        <v>139</v>
      </c>
      <c r="E203" s="219" t="s">
        <v>1139</v>
      </c>
      <c r="F203" s="220" t="s">
        <v>1140</v>
      </c>
      <c r="G203" s="221" t="s">
        <v>334</v>
      </c>
      <c r="H203" s="222">
        <v>1620</v>
      </c>
      <c r="I203" s="223"/>
      <c r="J203" s="224">
        <f>ROUND(I203*H203,2)</f>
        <v>0</v>
      </c>
      <c r="K203" s="220" t="s">
        <v>143</v>
      </c>
      <c r="L203" s="44"/>
      <c r="M203" s="225" t="s">
        <v>1</v>
      </c>
      <c r="N203" s="226" t="s">
        <v>41</v>
      </c>
      <c r="O203" s="91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268</v>
      </c>
      <c r="AT203" s="229" t="s">
        <v>139</v>
      </c>
      <c r="AU203" s="229" t="s">
        <v>86</v>
      </c>
      <c r="AY203" s="17" t="s">
        <v>136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84</v>
      </c>
      <c r="BK203" s="230">
        <f>ROUND(I203*H203,2)</f>
        <v>0</v>
      </c>
      <c r="BL203" s="17" t="s">
        <v>268</v>
      </c>
      <c r="BM203" s="229" t="s">
        <v>1141</v>
      </c>
    </row>
    <row r="204" s="2" customFormat="1">
      <c r="A204" s="38"/>
      <c r="B204" s="39"/>
      <c r="C204" s="40"/>
      <c r="D204" s="231" t="s">
        <v>146</v>
      </c>
      <c r="E204" s="40"/>
      <c r="F204" s="232" t="s">
        <v>1142</v>
      </c>
      <c r="G204" s="40"/>
      <c r="H204" s="40"/>
      <c r="I204" s="233"/>
      <c r="J204" s="40"/>
      <c r="K204" s="40"/>
      <c r="L204" s="44"/>
      <c r="M204" s="234"/>
      <c r="N204" s="235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146</v>
      </c>
      <c r="AU204" s="17" t="s">
        <v>86</v>
      </c>
    </row>
    <row r="205" s="2" customFormat="1">
      <c r="A205" s="38"/>
      <c r="B205" s="39"/>
      <c r="C205" s="40"/>
      <c r="D205" s="236" t="s">
        <v>148</v>
      </c>
      <c r="E205" s="40"/>
      <c r="F205" s="237" t="s">
        <v>1143</v>
      </c>
      <c r="G205" s="40"/>
      <c r="H205" s="40"/>
      <c r="I205" s="233"/>
      <c r="J205" s="40"/>
      <c r="K205" s="40"/>
      <c r="L205" s="44"/>
      <c r="M205" s="234"/>
      <c r="N205" s="235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148</v>
      </c>
      <c r="AU205" s="17" t="s">
        <v>86</v>
      </c>
    </row>
    <row r="206" s="2" customFormat="1" ht="24.15" customHeight="1">
      <c r="A206" s="38"/>
      <c r="B206" s="39"/>
      <c r="C206" s="274" t="s">
        <v>361</v>
      </c>
      <c r="D206" s="274" t="s">
        <v>456</v>
      </c>
      <c r="E206" s="275" t="s">
        <v>1144</v>
      </c>
      <c r="F206" s="276" t="s">
        <v>1145</v>
      </c>
      <c r="G206" s="277" t="s">
        <v>334</v>
      </c>
      <c r="H206" s="278">
        <v>1863</v>
      </c>
      <c r="I206" s="279"/>
      <c r="J206" s="280">
        <f>ROUND(I206*H206,2)</f>
        <v>0</v>
      </c>
      <c r="K206" s="276" t="s">
        <v>143</v>
      </c>
      <c r="L206" s="281"/>
      <c r="M206" s="282" t="s">
        <v>1</v>
      </c>
      <c r="N206" s="283" t="s">
        <v>41</v>
      </c>
      <c r="O206" s="91"/>
      <c r="P206" s="227">
        <f>O206*H206</f>
        <v>0</v>
      </c>
      <c r="Q206" s="227">
        <v>4.0000000000000003E-05</v>
      </c>
      <c r="R206" s="227">
        <f>Q206*H206</f>
        <v>0.074520000000000003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419</v>
      </c>
      <c r="AT206" s="229" t="s">
        <v>456</v>
      </c>
      <c r="AU206" s="229" t="s">
        <v>86</v>
      </c>
      <c r="AY206" s="17" t="s">
        <v>136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84</v>
      </c>
      <c r="BK206" s="230">
        <f>ROUND(I206*H206,2)</f>
        <v>0</v>
      </c>
      <c r="BL206" s="17" t="s">
        <v>268</v>
      </c>
      <c r="BM206" s="229" t="s">
        <v>1146</v>
      </c>
    </row>
    <row r="207" s="2" customFormat="1">
      <c r="A207" s="38"/>
      <c r="B207" s="39"/>
      <c r="C207" s="40"/>
      <c r="D207" s="231" t="s">
        <v>146</v>
      </c>
      <c r="E207" s="40"/>
      <c r="F207" s="232" t="s">
        <v>1145</v>
      </c>
      <c r="G207" s="40"/>
      <c r="H207" s="40"/>
      <c r="I207" s="233"/>
      <c r="J207" s="40"/>
      <c r="K207" s="40"/>
      <c r="L207" s="44"/>
      <c r="M207" s="234"/>
      <c r="N207" s="235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146</v>
      </c>
      <c r="AU207" s="17" t="s">
        <v>86</v>
      </c>
    </row>
    <row r="208" s="13" customFormat="1">
      <c r="A208" s="13"/>
      <c r="B208" s="238"/>
      <c r="C208" s="239"/>
      <c r="D208" s="231" t="s">
        <v>150</v>
      </c>
      <c r="E208" s="240" t="s">
        <v>1</v>
      </c>
      <c r="F208" s="241" t="s">
        <v>1147</v>
      </c>
      <c r="G208" s="239"/>
      <c r="H208" s="242">
        <v>1863</v>
      </c>
      <c r="I208" s="243"/>
      <c r="J208" s="239"/>
      <c r="K208" s="239"/>
      <c r="L208" s="244"/>
      <c r="M208" s="245"/>
      <c r="N208" s="246"/>
      <c r="O208" s="246"/>
      <c r="P208" s="246"/>
      <c r="Q208" s="246"/>
      <c r="R208" s="246"/>
      <c r="S208" s="246"/>
      <c r="T208" s="24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8" t="s">
        <v>150</v>
      </c>
      <c r="AU208" s="248" t="s">
        <v>86</v>
      </c>
      <c r="AV208" s="13" t="s">
        <v>86</v>
      </c>
      <c r="AW208" s="13" t="s">
        <v>32</v>
      </c>
      <c r="AX208" s="13" t="s">
        <v>84</v>
      </c>
      <c r="AY208" s="248" t="s">
        <v>136</v>
      </c>
    </row>
    <row r="209" s="2" customFormat="1" ht="24.15" customHeight="1">
      <c r="A209" s="38"/>
      <c r="B209" s="39"/>
      <c r="C209" s="218" t="s">
        <v>368</v>
      </c>
      <c r="D209" s="218" t="s">
        <v>139</v>
      </c>
      <c r="E209" s="219" t="s">
        <v>1148</v>
      </c>
      <c r="F209" s="220" t="s">
        <v>1149</v>
      </c>
      <c r="G209" s="221" t="s">
        <v>334</v>
      </c>
      <c r="H209" s="222">
        <v>1683</v>
      </c>
      <c r="I209" s="223"/>
      <c r="J209" s="224">
        <f>ROUND(I209*H209,2)</f>
        <v>0</v>
      </c>
      <c r="K209" s="220" t="s">
        <v>143</v>
      </c>
      <c r="L209" s="44"/>
      <c r="M209" s="225" t="s">
        <v>1</v>
      </c>
      <c r="N209" s="226" t="s">
        <v>41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268</v>
      </c>
      <c r="AT209" s="229" t="s">
        <v>139</v>
      </c>
      <c r="AU209" s="229" t="s">
        <v>86</v>
      </c>
      <c r="AY209" s="17" t="s">
        <v>136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84</v>
      </c>
      <c r="BK209" s="230">
        <f>ROUND(I209*H209,2)</f>
        <v>0</v>
      </c>
      <c r="BL209" s="17" t="s">
        <v>268</v>
      </c>
      <c r="BM209" s="229" t="s">
        <v>1150</v>
      </c>
    </row>
    <row r="210" s="2" customFormat="1">
      <c r="A210" s="38"/>
      <c r="B210" s="39"/>
      <c r="C210" s="40"/>
      <c r="D210" s="231" t="s">
        <v>146</v>
      </c>
      <c r="E210" s="40"/>
      <c r="F210" s="232" t="s">
        <v>1149</v>
      </c>
      <c r="G210" s="40"/>
      <c r="H210" s="40"/>
      <c r="I210" s="233"/>
      <c r="J210" s="40"/>
      <c r="K210" s="40"/>
      <c r="L210" s="44"/>
      <c r="M210" s="234"/>
      <c r="N210" s="235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146</v>
      </c>
      <c r="AU210" s="17" t="s">
        <v>86</v>
      </c>
    </row>
    <row r="211" s="2" customFormat="1">
      <c r="A211" s="38"/>
      <c r="B211" s="39"/>
      <c r="C211" s="40"/>
      <c r="D211" s="236" t="s">
        <v>148</v>
      </c>
      <c r="E211" s="40"/>
      <c r="F211" s="237" t="s">
        <v>1151</v>
      </c>
      <c r="G211" s="40"/>
      <c r="H211" s="40"/>
      <c r="I211" s="233"/>
      <c r="J211" s="40"/>
      <c r="K211" s="40"/>
      <c r="L211" s="44"/>
      <c r="M211" s="234"/>
      <c r="N211" s="235"/>
      <c r="O211" s="91"/>
      <c r="P211" s="91"/>
      <c r="Q211" s="91"/>
      <c r="R211" s="91"/>
      <c r="S211" s="91"/>
      <c r="T211" s="92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148</v>
      </c>
      <c r="AU211" s="17" t="s">
        <v>86</v>
      </c>
    </row>
    <row r="212" s="13" customFormat="1">
      <c r="A212" s="13"/>
      <c r="B212" s="238"/>
      <c r="C212" s="239"/>
      <c r="D212" s="231" t="s">
        <v>150</v>
      </c>
      <c r="E212" s="240" t="s">
        <v>1</v>
      </c>
      <c r="F212" s="241" t="s">
        <v>1152</v>
      </c>
      <c r="G212" s="239"/>
      <c r="H212" s="242">
        <v>1683</v>
      </c>
      <c r="I212" s="243"/>
      <c r="J212" s="239"/>
      <c r="K212" s="239"/>
      <c r="L212" s="244"/>
      <c r="M212" s="245"/>
      <c r="N212" s="246"/>
      <c r="O212" s="246"/>
      <c r="P212" s="246"/>
      <c r="Q212" s="246"/>
      <c r="R212" s="246"/>
      <c r="S212" s="246"/>
      <c r="T212" s="24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8" t="s">
        <v>150</v>
      </c>
      <c r="AU212" s="248" t="s">
        <v>86</v>
      </c>
      <c r="AV212" s="13" t="s">
        <v>86</v>
      </c>
      <c r="AW212" s="13" t="s">
        <v>32</v>
      </c>
      <c r="AX212" s="13" t="s">
        <v>84</v>
      </c>
      <c r="AY212" s="248" t="s">
        <v>136</v>
      </c>
    </row>
    <row r="213" s="2" customFormat="1" ht="33" customHeight="1">
      <c r="A213" s="38"/>
      <c r="B213" s="39"/>
      <c r="C213" s="274" t="s">
        <v>662</v>
      </c>
      <c r="D213" s="274" t="s">
        <v>456</v>
      </c>
      <c r="E213" s="275" t="s">
        <v>1153</v>
      </c>
      <c r="F213" s="276" t="s">
        <v>1154</v>
      </c>
      <c r="G213" s="277" t="s">
        <v>334</v>
      </c>
      <c r="H213" s="278">
        <v>1851.3</v>
      </c>
      <c r="I213" s="279"/>
      <c r="J213" s="280">
        <f>ROUND(I213*H213,2)</f>
        <v>0</v>
      </c>
      <c r="K213" s="276" t="s">
        <v>143</v>
      </c>
      <c r="L213" s="281"/>
      <c r="M213" s="282" t="s">
        <v>1</v>
      </c>
      <c r="N213" s="283" t="s">
        <v>41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419</v>
      </c>
      <c r="AT213" s="229" t="s">
        <v>456</v>
      </c>
      <c r="AU213" s="229" t="s">
        <v>86</v>
      </c>
      <c r="AY213" s="17" t="s">
        <v>136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84</v>
      </c>
      <c r="BK213" s="230">
        <f>ROUND(I213*H213,2)</f>
        <v>0</v>
      </c>
      <c r="BL213" s="17" t="s">
        <v>268</v>
      </c>
      <c r="BM213" s="229" t="s">
        <v>1155</v>
      </c>
    </row>
    <row r="214" s="2" customFormat="1">
      <c r="A214" s="38"/>
      <c r="B214" s="39"/>
      <c r="C214" s="40"/>
      <c r="D214" s="231" t="s">
        <v>146</v>
      </c>
      <c r="E214" s="40"/>
      <c r="F214" s="232" t="s">
        <v>1154</v>
      </c>
      <c r="G214" s="40"/>
      <c r="H214" s="40"/>
      <c r="I214" s="233"/>
      <c r="J214" s="40"/>
      <c r="K214" s="40"/>
      <c r="L214" s="44"/>
      <c r="M214" s="234"/>
      <c r="N214" s="235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146</v>
      </c>
      <c r="AU214" s="17" t="s">
        <v>86</v>
      </c>
    </row>
    <row r="215" s="2" customFormat="1" ht="16.5" customHeight="1">
      <c r="A215" s="38"/>
      <c r="B215" s="39"/>
      <c r="C215" s="218" t="s">
        <v>403</v>
      </c>
      <c r="D215" s="218" t="s">
        <v>139</v>
      </c>
      <c r="E215" s="219" t="s">
        <v>1156</v>
      </c>
      <c r="F215" s="220" t="s">
        <v>1157</v>
      </c>
      <c r="G215" s="221" t="s">
        <v>321</v>
      </c>
      <c r="H215" s="222">
        <v>3</v>
      </c>
      <c r="I215" s="223"/>
      <c r="J215" s="224">
        <f>ROUND(I215*H215,2)</f>
        <v>0</v>
      </c>
      <c r="K215" s="220" t="s">
        <v>143</v>
      </c>
      <c r="L215" s="44"/>
      <c r="M215" s="225" t="s">
        <v>1</v>
      </c>
      <c r="N215" s="226" t="s">
        <v>41</v>
      </c>
      <c r="O215" s="91"/>
      <c r="P215" s="227">
        <f>O215*H215</f>
        <v>0</v>
      </c>
      <c r="Q215" s="227">
        <v>0</v>
      </c>
      <c r="R215" s="227">
        <f>Q215*H215</f>
        <v>0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268</v>
      </c>
      <c r="AT215" s="229" t="s">
        <v>139</v>
      </c>
      <c r="AU215" s="229" t="s">
        <v>86</v>
      </c>
      <c r="AY215" s="17" t="s">
        <v>136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84</v>
      </c>
      <c r="BK215" s="230">
        <f>ROUND(I215*H215,2)</f>
        <v>0</v>
      </c>
      <c r="BL215" s="17" t="s">
        <v>268</v>
      </c>
      <c r="BM215" s="229" t="s">
        <v>1158</v>
      </c>
    </row>
    <row r="216" s="2" customFormat="1">
      <c r="A216" s="38"/>
      <c r="B216" s="39"/>
      <c r="C216" s="40"/>
      <c r="D216" s="231" t="s">
        <v>146</v>
      </c>
      <c r="E216" s="40"/>
      <c r="F216" s="232" t="s">
        <v>1157</v>
      </c>
      <c r="G216" s="40"/>
      <c r="H216" s="40"/>
      <c r="I216" s="233"/>
      <c r="J216" s="40"/>
      <c r="K216" s="40"/>
      <c r="L216" s="44"/>
      <c r="M216" s="234"/>
      <c r="N216" s="235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146</v>
      </c>
      <c r="AU216" s="17" t="s">
        <v>86</v>
      </c>
    </row>
    <row r="217" s="2" customFormat="1">
      <c r="A217" s="38"/>
      <c r="B217" s="39"/>
      <c r="C217" s="40"/>
      <c r="D217" s="236" t="s">
        <v>148</v>
      </c>
      <c r="E217" s="40"/>
      <c r="F217" s="237" t="s">
        <v>1159</v>
      </c>
      <c r="G217" s="40"/>
      <c r="H217" s="40"/>
      <c r="I217" s="233"/>
      <c r="J217" s="40"/>
      <c r="K217" s="40"/>
      <c r="L217" s="44"/>
      <c r="M217" s="234"/>
      <c r="N217" s="235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148</v>
      </c>
      <c r="AU217" s="17" t="s">
        <v>86</v>
      </c>
    </row>
    <row r="218" s="2" customFormat="1" ht="24.15" customHeight="1">
      <c r="A218" s="38"/>
      <c r="B218" s="39"/>
      <c r="C218" s="274" t="s">
        <v>414</v>
      </c>
      <c r="D218" s="274" t="s">
        <v>456</v>
      </c>
      <c r="E218" s="275" t="s">
        <v>1160</v>
      </c>
      <c r="F218" s="276" t="s">
        <v>1161</v>
      </c>
      <c r="G218" s="277" t="s">
        <v>321</v>
      </c>
      <c r="H218" s="278">
        <v>3</v>
      </c>
      <c r="I218" s="279"/>
      <c r="J218" s="280">
        <f>ROUND(I218*H218,2)</f>
        <v>0</v>
      </c>
      <c r="K218" s="276" t="s">
        <v>1</v>
      </c>
      <c r="L218" s="281"/>
      <c r="M218" s="282" t="s">
        <v>1</v>
      </c>
      <c r="N218" s="283" t="s">
        <v>41</v>
      </c>
      <c r="O218" s="91"/>
      <c r="P218" s="227">
        <f>O218*H218</f>
        <v>0</v>
      </c>
      <c r="Q218" s="227">
        <v>0.00050000000000000001</v>
      </c>
      <c r="R218" s="227">
        <f>Q218*H218</f>
        <v>0.0015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419</v>
      </c>
      <c r="AT218" s="229" t="s">
        <v>456</v>
      </c>
      <c r="AU218" s="229" t="s">
        <v>86</v>
      </c>
      <c r="AY218" s="17" t="s">
        <v>136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84</v>
      </c>
      <c r="BK218" s="230">
        <f>ROUND(I218*H218,2)</f>
        <v>0</v>
      </c>
      <c r="BL218" s="17" t="s">
        <v>268</v>
      </c>
      <c r="BM218" s="229" t="s">
        <v>1162</v>
      </c>
    </row>
    <row r="219" s="2" customFormat="1">
      <c r="A219" s="38"/>
      <c r="B219" s="39"/>
      <c r="C219" s="40"/>
      <c r="D219" s="231" t="s">
        <v>146</v>
      </c>
      <c r="E219" s="40"/>
      <c r="F219" s="232" t="s">
        <v>1161</v>
      </c>
      <c r="G219" s="40"/>
      <c r="H219" s="40"/>
      <c r="I219" s="233"/>
      <c r="J219" s="40"/>
      <c r="K219" s="40"/>
      <c r="L219" s="44"/>
      <c r="M219" s="234"/>
      <c r="N219" s="235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146</v>
      </c>
      <c r="AU219" s="17" t="s">
        <v>86</v>
      </c>
    </row>
    <row r="220" s="12" customFormat="1" ht="20.88" customHeight="1">
      <c r="A220" s="12"/>
      <c r="B220" s="202"/>
      <c r="C220" s="203"/>
      <c r="D220" s="204" t="s">
        <v>75</v>
      </c>
      <c r="E220" s="216" t="s">
        <v>1163</v>
      </c>
      <c r="F220" s="216" t="s">
        <v>1164</v>
      </c>
      <c r="G220" s="203"/>
      <c r="H220" s="203"/>
      <c r="I220" s="206"/>
      <c r="J220" s="217">
        <f>BK220</f>
        <v>0</v>
      </c>
      <c r="K220" s="203"/>
      <c r="L220" s="208"/>
      <c r="M220" s="209"/>
      <c r="N220" s="210"/>
      <c r="O220" s="210"/>
      <c r="P220" s="211">
        <f>SUM(P221:P231)</f>
        <v>0</v>
      </c>
      <c r="Q220" s="210"/>
      <c r="R220" s="211">
        <f>SUM(R221:R231)</f>
        <v>0.0050800000000000003</v>
      </c>
      <c r="S220" s="210"/>
      <c r="T220" s="212">
        <f>SUM(T221:T231)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3" t="s">
        <v>168</v>
      </c>
      <c r="AT220" s="214" t="s">
        <v>75</v>
      </c>
      <c r="AU220" s="214" t="s">
        <v>86</v>
      </c>
      <c r="AY220" s="213" t="s">
        <v>136</v>
      </c>
      <c r="BK220" s="215">
        <f>SUM(BK221:BK231)</f>
        <v>0</v>
      </c>
    </row>
    <row r="221" s="2" customFormat="1" ht="16.5" customHeight="1">
      <c r="A221" s="38"/>
      <c r="B221" s="39"/>
      <c r="C221" s="218" t="s">
        <v>419</v>
      </c>
      <c r="D221" s="218" t="s">
        <v>139</v>
      </c>
      <c r="E221" s="219" t="s">
        <v>1165</v>
      </c>
      <c r="F221" s="220" t="s">
        <v>1166</v>
      </c>
      <c r="G221" s="221" t="s">
        <v>321</v>
      </c>
      <c r="H221" s="222">
        <v>4</v>
      </c>
      <c r="I221" s="223"/>
      <c r="J221" s="224">
        <f>ROUND(I221*H221,2)</f>
        <v>0</v>
      </c>
      <c r="K221" s="220" t="s">
        <v>143</v>
      </c>
      <c r="L221" s="44"/>
      <c r="M221" s="225" t="s">
        <v>1</v>
      </c>
      <c r="N221" s="226" t="s">
        <v>41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268</v>
      </c>
      <c r="AT221" s="229" t="s">
        <v>139</v>
      </c>
      <c r="AU221" s="229" t="s">
        <v>168</v>
      </c>
      <c r="AY221" s="17" t="s">
        <v>136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84</v>
      </c>
      <c r="BK221" s="230">
        <f>ROUND(I221*H221,2)</f>
        <v>0</v>
      </c>
      <c r="BL221" s="17" t="s">
        <v>268</v>
      </c>
      <c r="BM221" s="229" t="s">
        <v>1167</v>
      </c>
    </row>
    <row r="222" s="2" customFormat="1">
      <c r="A222" s="38"/>
      <c r="B222" s="39"/>
      <c r="C222" s="40"/>
      <c r="D222" s="231" t="s">
        <v>146</v>
      </c>
      <c r="E222" s="40"/>
      <c r="F222" s="232" t="s">
        <v>1166</v>
      </c>
      <c r="G222" s="40"/>
      <c r="H222" s="40"/>
      <c r="I222" s="233"/>
      <c r="J222" s="40"/>
      <c r="K222" s="40"/>
      <c r="L222" s="44"/>
      <c r="M222" s="234"/>
      <c r="N222" s="235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146</v>
      </c>
      <c r="AU222" s="17" t="s">
        <v>168</v>
      </c>
    </row>
    <row r="223" s="2" customFormat="1">
      <c r="A223" s="38"/>
      <c r="B223" s="39"/>
      <c r="C223" s="40"/>
      <c r="D223" s="236" t="s">
        <v>148</v>
      </c>
      <c r="E223" s="40"/>
      <c r="F223" s="237" t="s">
        <v>1168</v>
      </c>
      <c r="G223" s="40"/>
      <c r="H223" s="40"/>
      <c r="I223" s="233"/>
      <c r="J223" s="40"/>
      <c r="K223" s="40"/>
      <c r="L223" s="44"/>
      <c r="M223" s="234"/>
      <c r="N223" s="235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148</v>
      </c>
      <c r="AU223" s="17" t="s">
        <v>168</v>
      </c>
    </row>
    <row r="224" s="2" customFormat="1" ht="16.5" customHeight="1">
      <c r="A224" s="38"/>
      <c r="B224" s="39"/>
      <c r="C224" s="274" t="s">
        <v>424</v>
      </c>
      <c r="D224" s="274" t="s">
        <v>456</v>
      </c>
      <c r="E224" s="275" t="s">
        <v>1169</v>
      </c>
      <c r="F224" s="276" t="s">
        <v>1170</v>
      </c>
      <c r="G224" s="277" t="s">
        <v>321</v>
      </c>
      <c r="H224" s="278">
        <v>4</v>
      </c>
      <c r="I224" s="279"/>
      <c r="J224" s="280">
        <f>ROUND(I224*H224,2)</f>
        <v>0</v>
      </c>
      <c r="K224" s="276" t="s">
        <v>143</v>
      </c>
      <c r="L224" s="281"/>
      <c r="M224" s="282" t="s">
        <v>1</v>
      </c>
      <c r="N224" s="283" t="s">
        <v>41</v>
      </c>
      <c r="O224" s="91"/>
      <c r="P224" s="227">
        <f>O224*H224</f>
        <v>0</v>
      </c>
      <c r="Q224" s="227">
        <v>0.00017000000000000001</v>
      </c>
      <c r="R224" s="227">
        <f>Q224*H224</f>
        <v>0.00068000000000000005</v>
      </c>
      <c r="S224" s="227">
        <v>0</v>
      </c>
      <c r="T224" s="22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9" t="s">
        <v>419</v>
      </c>
      <c r="AT224" s="229" t="s">
        <v>456</v>
      </c>
      <c r="AU224" s="229" t="s">
        <v>168</v>
      </c>
      <c r="AY224" s="17" t="s">
        <v>136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7" t="s">
        <v>84</v>
      </c>
      <c r="BK224" s="230">
        <f>ROUND(I224*H224,2)</f>
        <v>0</v>
      </c>
      <c r="BL224" s="17" t="s">
        <v>268</v>
      </c>
      <c r="BM224" s="229" t="s">
        <v>1171</v>
      </c>
    </row>
    <row r="225" s="2" customFormat="1">
      <c r="A225" s="38"/>
      <c r="B225" s="39"/>
      <c r="C225" s="40"/>
      <c r="D225" s="231" t="s">
        <v>146</v>
      </c>
      <c r="E225" s="40"/>
      <c r="F225" s="232" t="s">
        <v>1170</v>
      </c>
      <c r="G225" s="40"/>
      <c r="H225" s="40"/>
      <c r="I225" s="233"/>
      <c r="J225" s="40"/>
      <c r="K225" s="40"/>
      <c r="L225" s="44"/>
      <c r="M225" s="234"/>
      <c r="N225" s="235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146</v>
      </c>
      <c r="AU225" s="17" t="s">
        <v>168</v>
      </c>
    </row>
    <row r="226" s="2" customFormat="1" ht="24.15" customHeight="1">
      <c r="A226" s="38"/>
      <c r="B226" s="39"/>
      <c r="C226" s="218" t="s">
        <v>393</v>
      </c>
      <c r="D226" s="218" t="s">
        <v>139</v>
      </c>
      <c r="E226" s="219" t="s">
        <v>1172</v>
      </c>
      <c r="F226" s="220" t="s">
        <v>1173</v>
      </c>
      <c r="G226" s="221" t="s">
        <v>321</v>
      </c>
      <c r="H226" s="222">
        <v>44</v>
      </c>
      <c r="I226" s="223"/>
      <c r="J226" s="224">
        <f>ROUND(I226*H226,2)</f>
        <v>0</v>
      </c>
      <c r="K226" s="220" t="s">
        <v>143</v>
      </c>
      <c r="L226" s="44"/>
      <c r="M226" s="225" t="s">
        <v>1</v>
      </c>
      <c r="N226" s="226" t="s">
        <v>41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268</v>
      </c>
      <c r="AT226" s="229" t="s">
        <v>139</v>
      </c>
      <c r="AU226" s="229" t="s">
        <v>168</v>
      </c>
      <c r="AY226" s="17" t="s">
        <v>136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84</v>
      </c>
      <c r="BK226" s="230">
        <f>ROUND(I226*H226,2)</f>
        <v>0</v>
      </c>
      <c r="BL226" s="17" t="s">
        <v>268</v>
      </c>
      <c r="BM226" s="229" t="s">
        <v>1174</v>
      </c>
    </row>
    <row r="227" s="2" customFormat="1">
      <c r="A227" s="38"/>
      <c r="B227" s="39"/>
      <c r="C227" s="40"/>
      <c r="D227" s="231" t="s">
        <v>146</v>
      </c>
      <c r="E227" s="40"/>
      <c r="F227" s="232" t="s">
        <v>1175</v>
      </c>
      <c r="G227" s="40"/>
      <c r="H227" s="40"/>
      <c r="I227" s="233"/>
      <c r="J227" s="40"/>
      <c r="K227" s="40"/>
      <c r="L227" s="44"/>
      <c r="M227" s="234"/>
      <c r="N227" s="235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146</v>
      </c>
      <c r="AU227" s="17" t="s">
        <v>168</v>
      </c>
    </row>
    <row r="228" s="2" customFormat="1">
      <c r="A228" s="38"/>
      <c r="B228" s="39"/>
      <c r="C228" s="40"/>
      <c r="D228" s="236" t="s">
        <v>148</v>
      </c>
      <c r="E228" s="40"/>
      <c r="F228" s="237" t="s">
        <v>1176</v>
      </c>
      <c r="G228" s="40"/>
      <c r="H228" s="40"/>
      <c r="I228" s="233"/>
      <c r="J228" s="40"/>
      <c r="K228" s="40"/>
      <c r="L228" s="44"/>
      <c r="M228" s="234"/>
      <c r="N228" s="235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148</v>
      </c>
      <c r="AU228" s="17" t="s">
        <v>168</v>
      </c>
    </row>
    <row r="229" s="13" customFormat="1">
      <c r="A229" s="13"/>
      <c r="B229" s="238"/>
      <c r="C229" s="239"/>
      <c r="D229" s="231" t="s">
        <v>150</v>
      </c>
      <c r="E229" s="240" t="s">
        <v>1</v>
      </c>
      <c r="F229" s="241" t="s">
        <v>1177</v>
      </c>
      <c r="G229" s="239"/>
      <c r="H229" s="242">
        <v>44</v>
      </c>
      <c r="I229" s="243"/>
      <c r="J229" s="239"/>
      <c r="K229" s="239"/>
      <c r="L229" s="244"/>
      <c r="M229" s="245"/>
      <c r="N229" s="246"/>
      <c r="O229" s="246"/>
      <c r="P229" s="246"/>
      <c r="Q229" s="246"/>
      <c r="R229" s="246"/>
      <c r="S229" s="246"/>
      <c r="T229" s="24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8" t="s">
        <v>150</v>
      </c>
      <c r="AU229" s="248" t="s">
        <v>168</v>
      </c>
      <c r="AV229" s="13" t="s">
        <v>86</v>
      </c>
      <c r="AW229" s="13" t="s">
        <v>32</v>
      </c>
      <c r="AX229" s="13" t="s">
        <v>84</v>
      </c>
      <c r="AY229" s="248" t="s">
        <v>136</v>
      </c>
    </row>
    <row r="230" s="2" customFormat="1" ht="24.15" customHeight="1">
      <c r="A230" s="38"/>
      <c r="B230" s="39"/>
      <c r="C230" s="274" t="s">
        <v>410</v>
      </c>
      <c r="D230" s="274" t="s">
        <v>456</v>
      </c>
      <c r="E230" s="275" t="s">
        <v>1178</v>
      </c>
      <c r="F230" s="276" t="s">
        <v>1179</v>
      </c>
      <c r="G230" s="277" t="s">
        <v>321</v>
      </c>
      <c r="H230" s="278">
        <v>44</v>
      </c>
      <c r="I230" s="279"/>
      <c r="J230" s="280">
        <f>ROUND(I230*H230,2)</f>
        <v>0</v>
      </c>
      <c r="K230" s="276" t="s">
        <v>143</v>
      </c>
      <c r="L230" s="281"/>
      <c r="M230" s="282" t="s">
        <v>1</v>
      </c>
      <c r="N230" s="283" t="s">
        <v>41</v>
      </c>
      <c r="O230" s="91"/>
      <c r="P230" s="227">
        <f>O230*H230</f>
        <v>0</v>
      </c>
      <c r="Q230" s="227">
        <v>0.00010000000000000001</v>
      </c>
      <c r="R230" s="227">
        <f>Q230*H230</f>
        <v>0.0044000000000000003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1180</v>
      </c>
      <c r="AT230" s="229" t="s">
        <v>456</v>
      </c>
      <c r="AU230" s="229" t="s">
        <v>168</v>
      </c>
      <c r="AY230" s="17" t="s">
        <v>136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84</v>
      </c>
      <c r="BK230" s="230">
        <f>ROUND(I230*H230,2)</f>
        <v>0</v>
      </c>
      <c r="BL230" s="17" t="s">
        <v>905</v>
      </c>
      <c r="BM230" s="229" t="s">
        <v>1181</v>
      </c>
    </row>
    <row r="231" s="2" customFormat="1">
      <c r="A231" s="38"/>
      <c r="B231" s="39"/>
      <c r="C231" s="40"/>
      <c r="D231" s="231" t="s">
        <v>146</v>
      </c>
      <c r="E231" s="40"/>
      <c r="F231" s="232" t="s">
        <v>1179</v>
      </c>
      <c r="G231" s="40"/>
      <c r="H231" s="40"/>
      <c r="I231" s="233"/>
      <c r="J231" s="40"/>
      <c r="K231" s="40"/>
      <c r="L231" s="44"/>
      <c r="M231" s="234"/>
      <c r="N231" s="235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146</v>
      </c>
      <c r="AU231" s="17" t="s">
        <v>168</v>
      </c>
    </row>
    <row r="232" s="12" customFormat="1" ht="25.92" customHeight="1">
      <c r="A232" s="12"/>
      <c r="B232" s="202"/>
      <c r="C232" s="203"/>
      <c r="D232" s="204" t="s">
        <v>75</v>
      </c>
      <c r="E232" s="205" t="s">
        <v>456</v>
      </c>
      <c r="F232" s="205" t="s">
        <v>1182</v>
      </c>
      <c r="G232" s="203"/>
      <c r="H232" s="203"/>
      <c r="I232" s="206"/>
      <c r="J232" s="207">
        <f>BK232</f>
        <v>0</v>
      </c>
      <c r="K232" s="203"/>
      <c r="L232" s="208"/>
      <c r="M232" s="209"/>
      <c r="N232" s="210"/>
      <c r="O232" s="210"/>
      <c r="P232" s="211">
        <v>0</v>
      </c>
      <c r="Q232" s="210"/>
      <c r="R232" s="211">
        <v>0</v>
      </c>
      <c r="S232" s="210"/>
      <c r="T232" s="212"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13" t="s">
        <v>168</v>
      </c>
      <c r="AT232" s="214" t="s">
        <v>75</v>
      </c>
      <c r="AU232" s="214" t="s">
        <v>76</v>
      </c>
      <c r="AY232" s="213" t="s">
        <v>136</v>
      </c>
      <c r="BK232" s="215">
        <v>0</v>
      </c>
    </row>
    <row r="233" s="12" customFormat="1" ht="25.92" customHeight="1">
      <c r="A233" s="12"/>
      <c r="B233" s="202"/>
      <c r="C233" s="203"/>
      <c r="D233" s="204" t="s">
        <v>75</v>
      </c>
      <c r="E233" s="205" t="s">
        <v>1183</v>
      </c>
      <c r="F233" s="205" t="s">
        <v>100</v>
      </c>
      <c r="G233" s="203"/>
      <c r="H233" s="203"/>
      <c r="I233" s="206"/>
      <c r="J233" s="207">
        <f>BK233</f>
        <v>0</v>
      </c>
      <c r="K233" s="203"/>
      <c r="L233" s="208"/>
      <c r="M233" s="209"/>
      <c r="N233" s="210"/>
      <c r="O233" s="210"/>
      <c r="P233" s="211">
        <f>P234</f>
        <v>0</v>
      </c>
      <c r="Q233" s="210"/>
      <c r="R233" s="211">
        <f>R234</f>
        <v>0</v>
      </c>
      <c r="S233" s="210"/>
      <c r="T233" s="212">
        <f>T234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3" t="s">
        <v>179</v>
      </c>
      <c r="AT233" s="214" t="s">
        <v>75</v>
      </c>
      <c r="AU233" s="214" t="s">
        <v>76</v>
      </c>
      <c r="AY233" s="213" t="s">
        <v>136</v>
      </c>
      <c r="BK233" s="215">
        <f>BK234</f>
        <v>0</v>
      </c>
    </row>
    <row r="234" s="12" customFormat="1" ht="22.8" customHeight="1">
      <c r="A234" s="12"/>
      <c r="B234" s="202"/>
      <c r="C234" s="203"/>
      <c r="D234" s="204" t="s">
        <v>75</v>
      </c>
      <c r="E234" s="216" t="s">
        <v>1184</v>
      </c>
      <c r="F234" s="216" t="s">
        <v>1185</v>
      </c>
      <c r="G234" s="203"/>
      <c r="H234" s="203"/>
      <c r="I234" s="206"/>
      <c r="J234" s="217">
        <f>BK234</f>
        <v>0</v>
      </c>
      <c r="K234" s="203"/>
      <c r="L234" s="208"/>
      <c r="M234" s="209"/>
      <c r="N234" s="210"/>
      <c r="O234" s="210"/>
      <c r="P234" s="211">
        <f>SUM(P235:P237)</f>
        <v>0</v>
      </c>
      <c r="Q234" s="210"/>
      <c r="R234" s="211">
        <f>SUM(R235:R237)</f>
        <v>0</v>
      </c>
      <c r="S234" s="210"/>
      <c r="T234" s="212">
        <f>SUM(T235:T237)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3" t="s">
        <v>179</v>
      </c>
      <c r="AT234" s="214" t="s">
        <v>75</v>
      </c>
      <c r="AU234" s="214" t="s">
        <v>84</v>
      </c>
      <c r="AY234" s="213" t="s">
        <v>136</v>
      </c>
      <c r="BK234" s="215">
        <f>SUM(BK235:BK237)</f>
        <v>0</v>
      </c>
    </row>
    <row r="235" s="2" customFormat="1" ht="16.5" customHeight="1">
      <c r="A235" s="38"/>
      <c r="B235" s="39"/>
      <c r="C235" s="218" t="s">
        <v>281</v>
      </c>
      <c r="D235" s="218" t="s">
        <v>139</v>
      </c>
      <c r="E235" s="219" t="s">
        <v>1186</v>
      </c>
      <c r="F235" s="220" t="s">
        <v>1187</v>
      </c>
      <c r="G235" s="221" t="s">
        <v>727</v>
      </c>
      <c r="H235" s="222">
        <v>1</v>
      </c>
      <c r="I235" s="223"/>
      <c r="J235" s="224">
        <f>ROUND(I235*H235,2)</f>
        <v>0</v>
      </c>
      <c r="K235" s="220" t="s">
        <v>143</v>
      </c>
      <c r="L235" s="44"/>
      <c r="M235" s="225" t="s">
        <v>1</v>
      </c>
      <c r="N235" s="226" t="s">
        <v>41</v>
      </c>
      <c r="O235" s="91"/>
      <c r="P235" s="227">
        <f>O235*H235</f>
        <v>0</v>
      </c>
      <c r="Q235" s="227">
        <v>0</v>
      </c>
      <c r="R235" s="227">
        <f>Q235*H235</f>
        <v>0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1188</v>
      </c>
      <c r="AT235" s="229" t="s">
        <v>139</v>
      </c>
      <c r="AU235" s="229" t="s">
        <v>86</v>
      </c>
      <c r="AY235" s="17" t="s">
        <v>136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84</v>
      </c>
      <c r="BK235" s="230">
        <f>ROUND(I235*H235,2)</f>
        <v>0</v>
      </c>
      <c r="BL235" s="17" t="s">
        <v>1188</v>
      </c>
      <c r="BM235" s="229" t="s">
        <v>1189</v>
      </c>
    </row>
    <row r="236" s="2" customFormat="1">
      <c r="A236" s="38"/>
      <c r="B236" s="39"/>
      <c r="C236" s="40"/>
      <c r="D236" s="231" t="s">
        <v>146</v>
      </c>
      <c r="E236" s="40"/>
      <c r="F236" s="232" t="s">
        <v>1187</v>
      </c>
      <c r="G236" s="40"/>
      <c r="H236" s="40"/>
      <c r="I236" s="233"/>
      <c r="J236" s="40"/>
      <c r="K236" s="40"/>
      <c r="L236" s="44"/>
      <c r="M236" s="234"/>
      <c r="N236" s="235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146</v>
      </c>
      <c r="AU236" s="17" t="s">
        <v>86</v>
      </c>
    </row>
    <row r="237" s="2" customFormat="1">
      <c r="A237" s="38"/>
      <c r="B237" s="39"/>
      <c r="C237" s="40"/>
      <c r="D237" s="236" t="s">
        <v>148</v>
      </c>
      <c r="E237" s="40"/>
      <c r="F237" s="237" t="s">
        <v>1190</v>
      </c>
      <c r="G237" s="40"/>
      <c r="H237" s="40"/>
      <c r="I237" s="233"/>
      <c r="J237" s="40"/>
      <c r="K237" s="40"/>
      <c r="L237" s="44"/>
      <c r="M237" s="270"/>
      <c r="N237" s="271"/>
      <c r="O237" s="272"/>
      <c r="P237" s="272"/>
      <c r="Q237" s="272"/>
      <c r="R237" s="272"/>
      <c r="S237" s="272"/>
      <c r="T237" s="273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148</v>
      </c>
      <c r="AU237" s="17" t="s">
        <v>86</v>
      </c>
    </row>
    <row r="238" s="2" customFormat="1" ht="6.96" customHeight="1">
      <c r="A238" s="38"/>
      <c r="B238" s="66"/>
      <c r="C238" s="67"/>
      <c r="D238" s="67"/>
      <c r="E238" s="67"/>
      <c r="F238" s="67"/>
      <c r="G238" s="67"/>
      <c r="H238" s="67"/>
      <c r="I238" s="67"/>
      <c r="J238" s="67"/>
      <c r="K238" s="67"/>
      <c r="L238" s="44"/>
      <c r="M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</row>
  </sheetData>
  <sheetProtection sheet="1" autoFilter="0" formatColumns="0" formatRows="0" objects="1" scenarios="1" spinCount="100000" saltValue="WjNsQKIxam7Sjq3NxESm8OIM3HO9k5l7zouGPVG2LR4Nx0gGbgjRQigCvn2/NL7mAZQYLcbOvj7NQprLvP7bGA==" hashValue="b8kjl6yDPiwW/vM2d/ifEpGMCoblUVTh7+TTjA4J+LrK+TAjwv6/R2FL5R0Uf4cfBWI38iPHOmv8RoSsre5w5Q==" algorithmName="SHA-512" password="CC63"/>
  <autoFilter ref="C126:K237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hyperlinks>
    <hyperlink ref="F132" r:id="rId1" display="https://podminky.urs.cz/item/CS_URS_2025_01/612135101"/>
    <hyperlink ref="F136" r:id="rId2" display="https://podminky.urs.cz/item/CS_URS_2025_01/612315201"/>
    <hyperlink ref="F139" r:id="rId3" display="https://podminky.urs.cz/item/CS_URS_2025_01/612315202"/>
    <hyperlink ref="F143" r:id="rId4" display="https://podminky.urs.cz/item/CS_URS_2025_01/974031121"/>
    <hyperlink ref="F148" r:id="rId5" display="https://podminky.urs.cz/item/CS_URS_2025_01/977132131"/>
    <hyperlink ref="F151" r:id="rId6" display="https://podminky.urs.cz/item/CS_URS_2025_01/977142111"/>
    <hyperlink ref="F156" r:id="rId7" display="https://podminky.urs.cz/item/CS_URS_2025_01/736130251.R"/>
    <hyperlink ref="F162" r:id="rId8" display="https://podminky.urs.cz/item/CS_URS_2025_01/741112001"/>
    <hyperlink ref="F168" r:id="rId9" display="https://podminky.urs.cz/item/CS_URS_2025_01/741122015"/>
    <hyperlink ref="F174" r:id="rId10" display="https://podminky.urs.cz/item/CS_URS_2025_01/741122016"/>
    <hyperlink ref="F180" r:id="rId11" display="https://podminky.urs.cz/item/CS_URS_2025_01/741310001"/>
    <hyperlink ref="F185" r:id="rId12" display="https://podminky.urs.cz/item/CS_URS_2025_01/741310025"/>
    <hyperlink ref="F190" r:id="rId13" display="https://podminky.urs.cz/item/CS_URS_2025_01/741313001"/>
    <hyperlink ref="F195" r:id="rId14" display="https://podminky.urs.cz/item/CS_URS_2025_01/741810003"/>
    <hyperlink ref="F198" r:id="rId15" display="https://podminky.urs.cz/item/CS_URS_2025_01/741820102"/>
    <hyperlink ref="F201" r:id="rId16" display="https://podminky.urs.cz/item/CS_URS_2025_01/998741311"/>
    <hyperlink ref="F205" r:id="rId17" display="https://podminky.urs.cz/item/CS_URS_2025_01/742110002"/>
    <hyperlink ref="F211" r:id="rId18" display="https://podminky.urs.cz/item/CS_URS_2025_01/742124003"/>
    <hyperlink ref="F217" r:id="rId19" display="https://podminky.urs.cz/item/CS_URS_2025_01/742220081"/>
    <hyperlink ref="F223" r:id="rId20" display="https://podminky.urs.cz/item/CS_URS_2025_01/742330012.R"/>
    <hyperlink ref="F228" r:id="rId21" display="https://podminky.urs.cz/item/CS_URS_2025_01/742330045"/>
    <hyperlink ref="F237" r:id="rId22" display="https://podminky.urs.cz/item/CS_URS_2025_01/01325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ADAPTACE LŮŽKOVÉ STANICE F - SÁLY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1191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ROUND((SUM(BE121:BE235)),  2)</f>
        <v>0</v>
      </c>
      <c r="G33" s="38"/>
      <c r="H33" s="38"/>
      <c r="I33" s="155">
        <v>0.20999999999999999</v>
      </c>
      <c r="J33" s="154">
        <f>ROUND(((SUM(BE121:BE235))*I33),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ROUND((SUM(BF121:BF235)),  2)</f>
        <v>0</v>
      </c>
      <c r="G34" s="38"/>
      <c r="H34" s="38"/>
      <c r="I34" s="155">
        <v>0.12</v>
      </c>
      <c r="J34" s="154">
        <f>ROUND(((SUM(BF121:BF235))*I34),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ROUND((SUM(BG121:BG235)),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ROUND((SUM(BH121:BH235)),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ROUND((SUM(BI121:BI235)),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ADAPTACE LŮŽKOVÉ STANICE F - SÁLY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04 - Zdravotně technické 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Teplice</v>
      </c>
      <c r="G89" s="40"/>
      <c r="H89" s="40"/>
      <c r="I89" s="32" t="s">
        <v>22</v>
      </c>
      <c r="J89" s="79" t="str">
        <f>IF(J12="","",J12)</f>
        <v>3. 4. 2025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Krajská zdravotní, a.s.</v>
      </c>
      <c r="G91" s="40"/>
      <c r="H91" s="40"/>
      <c r="I91" s="32" t="s">
        <v>30</v>
      </c>
      <c r="J91" s="36" t="str">
        <f>E21</f>
        <v>Ing. Ondřej Hampejs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Hampejs projekty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106</v>
      </c>
      <c r="D94" s="176"/>
      <c r="E94" s="176"/>
      <c r="F94" s="176"/>
      <c r="G94" s="176"/>
      <c r="H94" s="176"/>
      <c r="I94" s="176"/>
      <c r="J94" s="177" t="s">
        <v>107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108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109</v>
      </c>
    </row>
    <row r="97" s="9" customFormat="1" ht="24.96" customHeight="1">
      <c r="A97" s="9"/>
      <c r="B97" s="179"/>
      <c r="C97" s="180"/>
      <c r="D97" s="181" t="s">
        <v>113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1192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1193</v>
      </c>
      <c r="E99" s="188"/>
      <c r="F99" s="188"/>
      <c r="G99" s="188"/>
      <c r="H99" s="188"/>
      <c r="I99" s="188"/>
      <c r="J99" s="189">
        <f>J138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114</v>
      </c>
      <c r="E100" s="188"/>
      <c r="F100" s="188"/>
      <c r="G100" s="188"/>
      <c r="H100" s="188"/>
      <c r="I100" s="188"/>
      <c r="J100" s="189">
        <f>J160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1194</v>
      </c>
      <c r="E101" s="188"/>
      <c r="F101" s="188"/>
      <c r="G101" s="188"/>
      <c r="H101" s="188"/>
      <c r="I101" s="188"/>
      <c r="J101" s="189">
        <f>J207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121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ADAPTACE LŮŽKOVÉ STANICE F - SÁLY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103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04 - Zdravotně technické instalace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Teplice</v>
      </c>
      <c r="G115" s="40"/>
      <c r="H115" s="40"/>
      <c r="I115" s="32" t="s">
        <v>22</v>
      </c>
      <c r="J115" s="79" t="str">
        <f>IF(J12="","",J12)</f>
        <v>3. 4. 2025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>Krajská zdravotní, a.s.</v>
      </c>
      <c r="G117" s="40"/>
      <c r="H117" s="40"/>
      <c r="I117" s="32" t="s">
        <v>30</v>
      </c>
      <c r="J117" s="36" t="str">
        <f>E21</f>
        <v>Ing. Ondřej Hampejs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28</v>
      </c>
      <c r="D118" s="40"/>
      <c r="E118" s="40"/>
      <c r="F118" s="27" t="str">
        <f>IF(E18="","",E18)</f>
        <v>Vyplň údaj</v>
      </c>
      <c r="G118" s="40"/>
      <c r="H118" s="40"/>
      <c r="I118" s="32" t="s">
        <v>33</v>
      </c>
      <c r="J118" s="36" t="str">
        <f>E24</f>
        <v>Hampejs projekty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122</v>
      </c>
      <c r="D120" s="194" t="s">
        <v>61</v>
      </c>
      <c r="E120" s="194" t="s">
        <v>57</v>
      </c>
      <c r="F120" s="194" t="s">
        <v>58</v>
      </c>
      <c r="G120" s="194" t="s">
        <v>123</v>
      </c>
      <c r="H120" s="194" t="s">
        <v>124</v>
      </c>
      <c r="I120" s="194" t="s">
        <v>125</v>
      </c>
      <c r="J120" s="194" t="s">
        <v>107</v>
      </c>
      <c r="K120" s="195" t="s">
        <v>126</v>
      </c>
      <c r="L120" s="196"/>
      <c r="M120" s="100" t="s">
        <v>1</v>
      </c>
      <c r="N120" s="101" t="s">
        <v>40</v>
      </c>
      <c r="O120" s="101" t="s">
        <v>127</v>
      </c>
      <c r="P120" s="101" t="s">
        <v>128</v>
      </c>
      <c r="Q120" s="101" t="s">
        <v>129</v>
      </c>
      <c r="R120" s="101" t="s">
        <v>130</v>
      </c>
      <c r="S120" s="101" t="s">
        <v>131</v>
      </c>
      <c r="T120" s="102" t="s">
        <v>132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133</v>
      </c>
      <c r="D121" s="40"/>
      <c r="E121" s="40"/>
      <c r="F121" s="40"/>
      <c r="G121" s="40"/>
      <c r="H121" s="40"/>
      <c r="I121" s="40"/>
      <c r="J121" s="197">
        <f>BK121</f>
        <v>0</v>
      </c>
      <c r="K121" s="40"/>
      <c r="L121" s="44"/>
      <c r="M121" s="103"/>
      <c r="N121" s="198"/>
      <c r="O121" s="104"/>
      <c r="P121" s="199">
        <f>P122</f>
        <v>0</v>
      </c>
      <c r="Q121" s="104"/>
      <c r="R121" s="199">
        <f>R122</f>
        <v>0.4133656</v>
      </c>
      <c r="S121" s="104"/>
      <c r="T121" s="200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75</v>
      </c>
      <c r="AU121" s="17" t="s">
        <v>109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75</v>
      </c>
      <c r="E122" s="205" t="s">
        <v>260</v>
      </c>
      <c r="F122" s="205" t="s">
        <v>261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P123+P138+P160+P207</f>
        <v>0</v>
      </c>
      <c r="Q122" s="210"/>
      <c r="R122" s="211">
        <f>R123+R138+R160+R207</f>
        <v>0.4133656</v>
      </c>
      <c r="S122" s="210"/>
      <c r="T122" s="212">
        <f>T123+T138+T160+T207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86</v>
      </c>
      <c r="AT122" s="214" t="s">
        <v>75</v>
      </c>
      <c r="AU122" s="214" t="s">
        <v>76</v>
      </c>
      <c r="AY122" s="213" t="s">
        <v>136</v>
      </c>
      <c r="BK122" s="215">
        <f>BK123+BK138+BK160+BK207</f>
        <v>0</v>
      </c>
    </row>
    <row r="123" s="12" customFormat="1" ht="22.8" customHeight="1">
      <c r="A123" s="12"/>
      <c r="B123" s="202"/>
      <c r="C123" s="203"/>
      <c r="D123" s="204" t="s">
        <v>75</v>
      </c>
      <c r="E123" s="216" t="s">
        <v>1195</v>
      </c>
      <c r="F123" s="216" t="s">
        <v>1196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SUM(P124:P137)</f>
        <v>0</v>
      </c>
      <c r="Q123" s="210"/>
      <c r="R123" s="211">
        <f>SUM(R124:R137)</f>
        <v>0.01686</v>
      </c>
      <c r="S123" s="210"/>
      <c r="T123" s="212">
        <f>SUM(T124:T137)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86</v>
      </c>
      <c r="AT123" s="214" t="s">
        <v>75</v>
      </c>
      <c r="AU123" s="214" t="s">
        <v>84</v>
      </c>
      <c r="AY123" s="213" t="s">
        <v>136</v>
      </c>
      <c r="BK123" s="215">
        <f>SUM(BK124:BK137)</f>
        <v>0</v>
      </c>
    </row>
    <row r="124" s="2" customFormat="1" ht="24.15" customHeight="1">
      <c r="A124" s="38"/>
      <c r="B124" s="39"/>
      <c r="C124" s="218" t="s">
        <v>84</v>
      </c>
      <c r="D124" s="218" t="s">
        <v>139</v>
      </c>
      <c r="E124" s="219" t="s">
        <v>1197</v>
      </c>
      <c r="F124" s="220" t="s">
        <v>1198</v>
      </c>
      <c r="G124" s="221" t="s">
        <v>334</v>
      </c>
      <c r="H124" s="222">
        <v>3</v>
      </c>
      <c r="I124" s="223"/>
      <c r="J124" s="224">
        <f>ROUND(I124*H124,2)</f>
        <v>0</v>
      </c>
      <c r="K124" s="220" t="s">
        <v>143</v>
      </c>
      <c r="L124" s="44"/>
      <c r="M124" s="225" t="s">
        <v>1</v>
      </c>
      <c r="N124" s="226" t="s">
        <v>41</v>
      </c>
      <c r="O124" s="91"/>
      <c r="P124" s="227">
        <f>O124*H124</f>
        <v>0</v>
      </c>
      <c r="Q124" s="227">
        <v>0.00085999999999999998</v>
      </c>
      <c r="R124" s="227">
        <f>Q124*H124</f>
        <v>0.0025799999999999998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268</v>
      </c>
      <c r="AT124" s="229" t="s">
        <v>139</v>
      </c>
      <c r="AU124" s="229" t="s">
        <v>86</v>
      </c>
      <c r="AY124" s="17" t="s">
        <v>136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84</v>
      </c>
      <c r="BK124" s="230">
        <f>ROUND(I124*H124,2)</f>
        <v>0</v>
      </c>
      <c r="BL124" s="17" t="s">
        <v>268</v>
      </c>
      <c r="BM124" s="229" t="s">
        <v>1199</v>
      </c>
    </row>
    <row r="125" s="2" customFormat="1">
      <c r="A125" s="38"/>
      <c r="B125" s="39"/>
      <c r="C125" s="40"/>
      <c r="D125" s="231" t="s">
        <v>146</v>
      </c>
      <c r="E125" s="40"/>
      <c r="F125" s="232" t="s">
        <v>1200</v>
      </c>
      <c r="G125" s="40"/>
      <c r="H125" s="40"/>
      <c r="I125" s="233"/>
      <c r="J125" s="40"/>
      <c r="K125" s="40"/>
      <c r="L125" s="44"/>
      <c r="M125" s="234"/>
      <c r="N125" s="235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146</v>
      </c>
      <c r="AU125" s="17" t="s">
        <v>86</v>
      </c>
    </row>
    <row r="126" s="2" customFormat="1">
      <c r="A126" s="38"/>
      <c r="B126" s="39"/>
      <c r="C126" s="40"/>
      <c r="D126" s="236" t="s">
        <v>148</v>
      </c>
      <c r="E126" s="40"/>
      <c r="F126" s="237" t="s">
        <v>1201</v>
      </c>
      <c r="G126" s="40"/>
      <c r="H126" s="40"/>
      <c r="I126" s="233"/>
      <c r="J126" s="40"/>
      <c r="K126" s="40"/>
      <c r="L126" s="44"/>
      <c r="M126" s="234"/>
      <c r="N126" s="235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148</v>
      </c>
      <c r="AU126" s="17" t="s">
        <v>86</v>
      </c>
    </row>
    <row r="127" s="13" customFormat="1">
      <c r="A127" s="13"/>
      <c r="B127" s="238"/>
      <c r="C127" s="239"/>
      <c r="D127" s="231" t="s">
        <v>150</v>
      </c>
      <c r="E127" s="240" t="s">
        <v>1</v>
      </c>
      <c r="F127" s="241" t="s">
        <v>168</v>
      </c>
      <c r="G127" s="239"/>
      <c r="H127" s="242">
        <v>3</v>
      </c>
      <c r="I127" s="243"/>
      <c r="J127" s="239"/>
      <c r="K127" s="239"/>
      <c r="L127" s="244"/>
      <c r="M127" s="245"/>
      <c r="N127" s="246"/>
      <c r="O127" s="246"/>
      <c r="P127" s="246"/>
      <c r="Q127" s="246"/>
      <c r="R127" s="246"/>
      <c r="S127" s="246"/>
      <c r="T127" s="24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8" t="s">
        <v>150</v>
      </c>
      <c r="AU127" s="248" t="s">
        <v>86</v>
      </c>
      <c r="AV127" s="13" t="s">
        <v>86</v>
      </c>
      <c r="AW127" s="13" t="s">
        <v>32</v>
      </c>
      <c r="AX127" s="13" t="s">
        <v>84</v>
      </c>
      <c r="AY127" s="248" t="s">
        <v>136</v>
      </c>
    </row>
    <row r="128" s="2" customFormat="1" ht="24.15" customHeight="1">
      <c r="A128" s="38"/>
      <c r="B128" s="39"/>
      <c r="C128" s="218" t="s">
        <v>86</v>
      </c>
      <c r="D128" s="218" t="s">
        <v>139</v>
      </c>
      <c r="E128" s="219" t="s">
        <v>1202</v>
      </c>
      <c r="F128" s="220" t="s">
        <v>1203</v>
      </c>
      <c r="G128" s="221" t="s">
        <v>334</v>
      </c>
      <c r="H128" s="222">
        <v>3</v>
      </c>
      <c r="I128" s="223"/>
      <c r="J128" s="224">
        <f>ROUND(I128*H128,2)</f>
        <v>0</v>
      </c>
      <c r="K128" s="220" t="s">
        <v>143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0.0047600000000000003</v>
      </c>
      <c r="R128" s="227">
        <f>Q128*H128</f>
        <v>0.014280000000000001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268</v>
      </c>
      <c r="AT128" s="229" t="s">
        <v>139</v>
      </c>
      <c r="AU128" s="229" t="s">
        <v>86</v>
      </c>
      <c r="AY128" s="17" t="s">
        <v>136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268</v>
      </c>
      <c r="BM128" s="229" t="s">
        <v>1204</v>
      </c>
    </row>
    <row r="129" s="2" customFormat="1">
      <c r="A129" s="38"/>
      <c r="B129" s="39"/>
      <c r="C129" s="40"/>
      <c r="D129" s="231" t="s">
        <v>146</v>
      </c>
      <c r="E129" s="40"/>
      <c r="F129" s="232" t="s">
        <v>1205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146</v>
      </c>
      <c r="AU129" s="17" t="s">
        <v>86</v>
      </c>
    </row>
    <row r="130" s="2" customFormat="1">
      <c r="A130" s="38"/>
      <c r="B130" s="39"/>
      <c r="C130" s="40"/>
      <c r="D130" s="236" t="s">
        <v>148</v>
      </c>
      <c r="E130" s="40"/>
      <c r="F130" s="237" t="s">
        <v>1206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148</v>
      </c>
      <c r="AU130" s="17" t="s">
        <v>86</v>
      </c>
    </row>
    <row r="131" s="13" customFormat="1">
      <c r="A131" s="13"/>
      <c r="B131" s="238"/>
      <c r="C131" s="239"/>
      <c r="D131" s="231" t="s">
        <v>150</v>
      </c>
      <c r="E131" s="240" t="s">
        <v>1</v>
      </c>
      <c r="F131" s="241" t="s">
        <v>168</v>
      </c>
      <c r="G131" s="239"/>
      <c r="H131" s="242">
        <v>3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150</v>
      </c>
      <c r="AU131" s="248" t="s">
        <v>86</v>
      </c>
      <c r="AV131" s="13" t="s">
        <v>86</v>
      </c>
      <c r="AW131" s="13" t="s">
        <v>32</v>
      </c>
      <c r="AX131" s="13" t="s">
        <v>84</v>
      </c>
      <c r="AY131" s="248" t="s">
        <v>136</v>
      </c>
    </row>
    <row r="132" s="2" customFormat="1" ht="21.75" customHeight="1">
      <c r="A132" s="38"/>
      <c r="B132" s="39"/>
      <c r="C132" s="218" t="s">
        <v>168</v>
      </c>
      <c r="D132" s="218" t="s">
        <v>139</v>
      </c>
      <c r="E132" s="219" t="s">
        <v>1207</v>
      </c>
      <c r="F132" s="220" t="s">
        <v>1208</v>
      </c>
      <c r="G132" s="221" t="s">
        <v>334</v>
      </c>
      <c r="H132" s="222">
        <v>6</v>
      </c>
      <c r="I132" s="223"/>
      <c r="J132" s="224">
        <f>ROUND(I132*H132,2)</f>
        <v>0</v>
      </c>
      <c r="K132" s="220" t="s">
        <v>143</v>
      </c>
      <c r="L132" s="44"/>
      <c r="M132" s="225" t="s">
        <v>1</v>
      </c>
      <c r="N132" s="226" t="s">
        <v>41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268</v>
      </c>
      <c r="AT132" s="229" t="s">
        <v>139</v>
      </c>
      <c r="AU132" s="229" t="s">
        <v>86</v>
      </c>
      <c r="AY132" s="17" t="s">
        <v>136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84</v>
      </c>
      <c r="BK132" s="230">
        <f>ROUND(I132*H132,2)</f>
        <v>0</v>
      </c>
      <c r="BL132" s="17" t="s">
        <v>268</v>
      </c>
      <c r="BM132" s="229" t="s">
        <v>1209</v>
      </c>
    </row>
    <row r="133" s="2" customFormat="1">
      <c r="A133" s="38"/>
      <c r="B133" s="39"/>
      <c r="C133" s="40"/>
      <c r="D133" s="231" t="s">
        <v>146</v>
      </c>
      <c r="E133" s="40"/>
      <c r="F133" s="232" t="s">
        <v>1210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146</v>
      </c>
      <c r="AU133" s="17" t="s">
        <v>86</v>
      </c>
    </row>
    <row r="134" s="2" customFormat="1">
      <c r="A134" s="38"/>
      <c r="B134" s="39"/>
      <c r="C134" s="40"/>
      <c r="D134" s="236" t="s">
        <v>148</v>
      </c>
      <c r="E134" s="40"/>
      <c r="F134" s="237" t="s">
        <v>1211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148</v>
      </c>
      <c r="AU134" s="17" t="s">
        <v>86</v>
      </c>
    </row>
    <row r="135" s="2" customFormat="1" ht="24.15" customHeight="1">
      <c r="A135" s="38"/>
      <c r="B135" s="39"/>
      <c r="C135" s="218" t="s">
        <v>144</v>
      </c>
      <c r="D135" s="218" t="s">
        <v>139</v>
      </c>
      <c r="E135" s="219" t="s">
        <v>1212</v>
      </c>
      <c r="F135" s="220" t="s">
        <v>1213</v>
      </c>
      <c r="G135" s="221" t="s">
        <v>1133</v>
      </c>
      <c r="H135" s="284"/>
      <c r="I135" s="223"/>
      <c r="J135" s="224">
        <f>ROUND(I135*H135,2)</f>
        <v>0</v>
      </c>
      <c r="K135" s="220" t="s">
        <v>143</v>
      </c>
      <c r="L135" s="44"/>
      <c r="M135" s="225" t="s">
        <v>1</v>
      </c>
      <c r="N135" s="226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268</v>
      </c>
      <c r="AT135" s="229" t="s">
        <v>139</v>
      </c>
      <c r="AU135" s="229" t="s">
        <v>86</v>
      </c>
      <c r="AY135" s="17" t="s">
        <v>136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268</v>
      </c>
      <c r="BM135" s="229" t="s">
        <v>1214</v>
      </c>
    </row>
    <row r="136" s="2" customFormat="1">
      <c r="A136" s="38"/>
      <c r="B136" s="39"/>
      <c r="C136" s="40"/>
      <c r="D136" s="231" t="s">
        <v>146</v>
      </c>
      <c r="E136" s="40"/>
      <c r="F136" s="232" t="s">
        <v>1215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146</v>
      </c>
      <c r="AU136" s="17" t="s">
        <v>86</v>
      </c>
    </row>
    <row r="137" s="2" customFormat="1">
      <c r="A137" s="38"/>
      <c r="B137" s="39"/>
      <c r="C137" s="40"/>
      <c r="D137" s="236" t="s">
        <v>148</v>
      </c>
      <c r="E137" s="40"/>
      <c r="F137" s="237" t="s">
        <v>1216</v>
      </c>
      <c r="G137" s="40"/>
      <c r="H137" s="40"/>
      <c r="I137" s="233"/>
      <c r="J137" s="40"/>
      <c r="K137" s="40"/>
      <c r="L137" s="44"/>
      <c r="M137" s="234"/>
      <c r="N137" s="23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148</v>
      </c>
      <c r="AU137" s="17" t="s">
        <v>86</v>
      </c>
    </row>
    <row r="138" s="12" customFormat="1" ht="22.8" customHeight="1">
      <c r="A138" s="12"/>
      <c r="B138" s="202"/>
      <c r="C138" s="203"/>
      <c r="D138" s="204" t="s">
        <v>75</v>
      </c>
      <c r="E138" s="216" t="s">
        <v>1217</v>
      </c>
      <c r="F138" s="216" t="s">
        <v>1218</v>
      </c>
      <c r="G138" s="203"/>
      <c r="H138" s="203"/>
      <c r="I138" s="206"/>
      <c r="J138" s="217">
        <f>BK138</f>
        <v>0</v>
      </c>
      <c r="K138" s="203"/>
      <c r="L138" s="208"/>
      <c r="M138" s="209"/>
      <c r="N138" s="210"/>
      <c r="O138" s="210"/>
      <c r="P138" s="211">
        <f>SUM(P139:P159)</f>
        <v>0</v>
      </c>
      <c r="Q138" s="210"/>
      <c r="R138" s="211">
        <f>SUM(R139:R159)</f>
        <v>0.12688000000000002</v>
      </c>
      <c r="S138" s="210"/>
      <c r="T138" s="212">
        <f>SUM(T139:T159)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3" t="s">
        <v>86</v>
      </c>
      <c r="AT138" s="214" t="s">
        <v>75</v>
      </c>
      <c r="AU138" s="214" t="s">
        <v>84</v>
      </c>
      <c r="AY138" s="213" t="s">
        <v>136</v>
      </c>
      <c r="BK138" s="215">
        <f>SUM(BK139:BK159)</f>
        <v>0</v>
      </c>
    </row>
    <row r="139" s="2" customFormat="1" ht="24.15" customHeight="1">
      <c r="A139" s="38"/>
      <c r="B139" s="39"/>
      <c r="C139" s="218" t="s">
        <v>179</v>
      </c>
      <c r="D139" s="218" t="s">
        <v>139</v>
      </c>
      <c r="E139" s="219" t="s">
        <v>1219</v>
      </c>
      <c r="F139" s="220" t="s">
        <v>1220</v>
      </c>
      <c r="G139" s="221" t="s">
        <v>334</v>
      </c>
      <c r="H139" s="222">
        <v>52</v>
      </c>
      <c r="I139" s="223"/>
      <c r="J139" s="224">
        <f>ROUND(I139*H139,2)</f>
        <v>0</v>
      </c>
      <c r="K139" s="220" t="s">
        <v>143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0.00075000000000000002</v>
      </c>
      <c r="R139" s="227">
        <f>Q139*H139</f>
        <v>0.039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268</v>
      </c>
      <c r="AT139" s="229" t="s">
        <v>139</v>
      </c>
      <c r="AU139" s="229" t="s">
        <v>86</v>
      </c>
      <c r="AY139" s="17" t="s">
        <v>136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268</v>
      </c>
      <c r="BM139" s="229" t="s">
        <v>1221</v>
      </c>
    </row>
    <row r="140" s="2" customFormat="1">
      <c r="A140" s="38"/>
      <c r="B140" s="39"/>
      <c r="C140" s="40"/>
      <c r="D140" s="231" t="s">
        <v>146</v>
      </c>
      <c r="E140" s="40"/>
      <c r="F140" s="232" t="s">
        <v>1222</v>
      </c>
      <c r="G140" s="40"/>
      <c r="H140" s="40"/>
      <c r="I140" s="233"/>
      <c r="J140" s="40"/>
      <c r="K140" s="40"/>
      <c r="L140" s="44"/>
      <c r="M140" s="234"/>
      <c r="N140" s="23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146</v>
      </c>
      <c r="AU140" s="17" t="s">
        <v>86</v>
      </c>
    </row>
    <row r="141" s="2" customFormat="1">
      <c r="A141" s="38"/>
      <c r="B141" s="39"/>
      <c r="C141" s="40"/>
      <c r="D141" s="236" t="s">
        <v>148</v>
      </c>
      <c r="E141" s="40"/>
      <c r="F141" s="237" t="s">
        <v>1223</v>
      </c>
      <c r="G141" s="40"/>
      <c r="H141" s="40"/>
      <c r="I141" s="233"/>
      <c r="J141" s="40"/>
      <c r="K141" s="40"/>
      <c r="L141" s="44"/>
      <c r="M141" s="234"/>
      <c r="N141" s="23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148</v>
      </c>
      <c r="AU141" s="17" t="s">
        <v>86</v>
      </c>
    </row>
    <row r="142" s="13" customFormat="1">
      <c r="A142" s="13"/>
      <c r="B142" s="238"/>
      <c r="C142" s="239"/>
      <c r="D142" s="231" t="s">
        <v>150</v>
      </c>
      <c r="E142" s="240" t="s">
        <v>1</v>
      </c>
      <c r="F142" s="241" t="s">
        <v>1224</v>
      </c>
      <c r="G142" s="239"/>
      <c r="H142" s="242">
        <v>52</v>
      </c>
      <c r="I142" s="243"/>
      <c r="J142" s="239"/>
      <c r="K142" s="239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150</v>
      </c>
      <c r="AU142" s="248" t="s">
        <v>86</v>
      </c>
      <c r="AV142" s="13" t="s">
        <v>86</v>
      </c>
      <c r="AW142" s="13" t="s">
        <v>32</v>
      </c>
      <c r="AX142" s="13" t="s">
        <v>84</v>
      </c>
      <c r="AY142" s="248" t="s">
        <v>136</v>
      </c>
    </row>
    <row r="143" s="2" customFormat="1" ht="24.15" customHeight="1">
      <c r="A143" s="38"/>
      <c r="B143" s="39"/>
      <c r="C143" s="218" t="s">
        <v>188</v>
      </c>
      <c r="D143" s="218" t="s">
        <v>139</v>
      </c>
      <c r="E143" s="219" t="s">
        <v>1225</v>
      </c>
      <c r="F143" s="220" t="s">
        <v>1226</v>
      </c>
      <c r="G143" s="221" t="s">
        <v>334</v>
      </c>
      <c r="H143" s="222">
        <v>104</v>
      </c>
      <c r="I143" s="223"/>
      <c r="J143" s="224">
        <f>ROUND(I143*H143,2)</f>
        <v>0</v>
      </c>
      <c r="K143" s="220" t="s">
        <v>143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0.00072999999999999996</v>
      </c>
      <c r="R143" s="227">
        <f>Q143*H143</f>
        <v>0.075920000000000001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268</v>
      </c>
      <c r="AT143" s="229" t="s">
        <v>139</v>
      </c>
      <c r="AU143" s="229" t="s">
        <v>86</v>
      </c>
      <c r="AY143" s="17" t="s">
        <v>136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268</v>
      </c>
      <c r="BM143" s="229" t="s">
        <v>1227</v>
      </c>
    </row>
    <row r="144" s="2" customFormat="1">
      <c r="A144" s="38"/>
      <c r="B144" s="39"/>
      <c r="C144" s="40"/>
      <c r="D144" s="231" t="s">
        <v>146</v>
      </c>
      <c r="E144" s="40"/>
      <c r="F144" s="232" t="s">
        <v>1228</v>
      </c>
      <c r="G144" s="40"/>
      <c r="H144" s="40"/>
      <c r="I144" s="233"/>
      <c r="J144" s="40"/>
      <c r="K144" s="40"/>
      <c r="L144" s="44"/>
      <c r="M144" s="234"/>
      <c r="N144" s="23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146</v>
      </c>
      <c r="AU144" s="17" t="s">
        <v>86</v>
      </c>
    </row>
    <row r="145" s="2" customFormat="1">
      <c r="A145" s="38"/>
      <c r="B145" s="39"/>
      <c r="C145" s="40"/>
      <c r="D145" s="236" t="s">
        <v>148</v>
      </c>
      <c r="E145" s="40"/>
      <c r="F145" s="237" t="s">
        <v>1229</v>
      </c>
      <c r="G145" s="40"/>
      <c r="H145" s="40"/>
      <c r="I145" s="233"/>
      <c r="J145" s="40"/>
      <c r="K145" s="40"/>
      <c r="L145" s="44"/>
      <c r="M145" s="234"/>
      <c r="N145" s="235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148</v>
      </c>
      <c r="AU145" s="17" t="s">
        <v>86</v>
      </c>
    </row>
    <row r="146" s="14" customFormat="1">
      <c r="A146" s="14"/>
      <c r="B146" s="249"/>
      <c r="C146" s="250"/>
      <c r="D146" s="231" t="s">
        <v>150</v>
      </c>
      <c r="E146" s="251" t="s">
        <v>1</v>
      </c>
      <c r="F146" s="252" t="s">
        <v>1230</v>
      </c>
      <c r="G146" s="250"/>
      <c r="H146" s="251" t="s">
        <v>1</v>
      </c>
      <c r="I146" s="253"/>
      <c r="J146" s="250"/>
      <c r="K146" s="250"/>
      <c r="L146" s="254"/>
      <c r="M146" s="255"/>
      <c r="N146" s="256"/>
      <c r="O146" s="256"/>
      <c r="P146" s="256"/>
      <c r="Q146" s="256"/>
      <c r="R146" s="256"/>
      <c r="S146" s="256"/>
      <c r="T146" s="25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8" t="s">
        <v>150</v>
      </c>
      <c r="AU146" s="258" t="s">
        <v>86</v>
      </c>
      <c r="AV146" s="14" t="s">
        <v>84</v>
      </c>
      <c r="AW146" s="14" t="s">
        <v>32</v>
      </c>
      <c r="AX146" s="14" t="s">
        <v>76</v>
      </c>
      <c r="AY146" s="258" t="s">
        <v>136</v>
      </c>
    </row>
    <row r="147" s="13" customFormat="1">
      <c r="A147" s="13"/>
      <c r="B147" s="238"/>
      <c r="C147" s="239"/>
      <c r="D147" s="231" t="s">
        <v>150</v>
      </c>
      <c r="E147" s="240" t="s">
        <v>1</v>
      </c>
      <c r="F147" s="241" t="s">
        <v>1231</v>
      </c>
      <c r="G147" s="239"/>
      <c r="H147" s="242">
        <v>104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150</v>
      </c>
      <c r="AU147" s="248" t="s">
        <v>86</v>
      </c>
      <c r="AV147" s="13" t="s">
        <v>86</v>
      </c>
      <c r="AW147" s="13" t="s">
        <v>32</v>
      </c>
      <c r="AX147" s="13" t="s">
        <v>84</v>
      </c>
      <c r="AY147" s="248" t="s">
        <v>136</v>
      </c>
    </row>
    <row r="148" s="2" customFormat="1" ht="37.8" customHeight="1">
      <c r="A148" s="38"/>
      <c r="B148" s="39"/>
      <c r="C148" s="218" t="s">
        <v>198</v>
      </c>
      <c r="D148" s="218" t="s">
        <v>139</v>
      </c>
      <c r="E148" s="219" t="s">
        <v>1232</v>
      </c>
      <c r="F148" s="220" t="s">
        <v>1233</v>
      </c>
      <c r="G148" s="221" t="s">
        <v>334</v>
      </c>
      <c r="H148" s="222">
        <v>104</v>
      </c>
      <c r="I148" s="223"/>
      <c r="J148" s="224">
        <f>ROUND(I148*H148,2)</f>
        <v>0</v>
      </c>
      <c r="K148" s="220" t="s">
        <v>143</v>
      </c>
      <c r="L148" s="44"/>
      <c r="M148" s="225" t="s">
        <v>1</v>
      </c>
      <c r="N148" s="226" t="s">
        <v>41</v>
      </c>
      <c r="O148" s="91"/>
      <c r="P148" s="227">
        <f>O148*H148</f>
        <v>0</v>
      </c>
      <c r="Q148" s="227">
        <v>6.9999999999999994E-05</v>
      </c>
      <c r="R148" s="227">
        <f>Q148*H148</f>
        <v>0.0072799999999999991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268</v>
      </c>
      <c r="AT148" s="229" t="s">
        <v>139</v>
      </c>
      <c r="AU148" s="229" t="s">
        <v>86</v>
      </c>
      <c r="AY148" s="17" t="s">
        <v>136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84</v>
      </c>
      <c r="BK148" s="230">
        <f>ROUND(I148*H148,2)</f>
        <v>0</v>
      </c>
      <c r="BL148" s="17" t="s">
        <v>268</v>
      </c>
      <c r="BM148" s="229" t="s">
        <v>1234</v>
      </c>
    </row>
    <row r="149" s="2" customFormat="1">
      <c r="A149" s="38"/>
      <c r="B149" s="39"/>
      <c r="C149" s="40"/>
      <c r="D149" s="231" t="s">
        <v>146</v>
      </c>
      <c r="E149" s="40"/>
      <c r="F149" s="232" t="s">
        <v>1235</v>
      </c>
      <c r="G149" s="40"/>
      <c r="H149" s="40"/>
      <c r="I149" s="233"/>
      <c r="J149" s="40"/>
      <c r="K149" s="40"/>
      <c r="L149" s="44"/>
      <c r="M149" s="234"/>
      <c r="N149" s="23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146</v>
      </c>
      <c r="AU149" s="17" t="s">
        <v>86</v>
      </c>
    </row>
    <row r="150" s="2" customFormat="1">
      <c r="A150" s="38"/>
      <c r="B150" s="39"/>
      <c r="C150" s="40"/>
      <c r="D150" s="236" t="s">
        <v>148</v>
      </c>
      <c r="E150" s="40"/>
      <c r="F150" s="237" t="s">
        <v>1236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148</v>
      </c>
      <c r="AU150" s="17" t="s">
        <v>86</v>
      </c>
    </row>
    <row r="151" s="2" customFormat="1" ht="24.15" customHeight="1">
      <c r="A151" s="38"/>
      <c r="B151" s="39"/>
      <c r="C151" s="218" t="s">
        <v>224</v>
      </c>
      <c r="D151" s="218" t="s">
        <v>139</v>
      </c>
      <c r="E151" s="219" t="s">
        <v>1237</v>
      </c>
      <c r="F151" s="220" t="s">
        <v>1238</v>
      </c>
      <c r="G151" s="221" t="s">
        <v>334</v>
      </c>
      <c r="H151" s="222">
        <v>156</v>
      </c>
      <c r="I151" s="223"/>
      <c r="J151" s="224">
        <f>ROUND(I151*H151,2)</f>
        <v>0</v>
      </c>
      <c r="K151" s="220" t="s">
        <v>143</v>
      </c>
      <c r="L151" s="44"/>
      <c r="M151" s="225" t="s">
        <v>1</v>
      </c>
      <c r="N151" s="226" t="s">
        <v>41</v>
      </c>
      <c r="O151" s="91"/>
      <c r="P151" s="227">
        <f>O151*H151</f>
        <v>0</v>
      </c>
      <c r="Q151" s="227">
        <v>1.0000000000000001E-05</v>
      </c>
      <c r="R151" s="227">
        <f>Q151*H151</f>
        <v>0.0015600000000000002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268</v>
      </c>
      <c r="AT151" s="229" t="s">
        <v>139</v>
      </c>
      <c r="AU151" s="229" t="s">
        <v>86</v>
      </c>
      <c r="AY151" s="17" t="s">
        <v>136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84</v>
      </c>
      <c r="BK151" s="230">
        <f>ROUND(I151*H151,2)</f>
        <v>0</v>
      </c>
      <c r="BL151" s="17" t="s">
        <v>268</v>
      </c>
      <c r="BM151" s="229" t="s">
        <v>1239</v>
      </c>
    </row>
    <row r="152" s="2" customFormat="1">
      <c r="A152" s="38"/>
      <c r="B152" s="39"/>
      <c r="C152" s="40"/>
      <c r="D152" s="231" t="s">
        <v>146</v>
      </c>
      <c r="E152" s="40"/>
      <c r="F152" s="232" t="s">
        <v>1240</v>
      </c>
      <c r="G152" s="40"/>
      <c r="H152" s="40"/>
      <c r="I152" s="233"/>
      <c r="J152" s="40"/>
      <c r="K152" s="40"/>
      <c r="L152" s="44"/>
      <c r="M152" s="234"/>
      <c r="N152" s="235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146</v>
      </c>
      <c r="AU152" s="17" t="s">
        <v>86</v>
      </c>
    </row>
    <row r="153" s="2" customFormat="1">
      <c r="A153" s="38"/>
      <c r="B153" s="39"/>
      <c r="C153" s="40"/>
      <c r="D153" s="236" t="s">
        <v>148</v>
      </c>
      <c r="E153" s="40"/>
      <c r="F153" s="237" t="s">
        <v>1241</v>
      </c>
      <c r="G153" s="40"/>
      <c r="H153" s="40"/>
      <c r="I153" s="233"/>
      <c r="J153" s="40"/>
      <c r="K153" s="40"/>
      <c r="L153" s="44"/>
      <c r="M153" s="234"/>
      <c r="N153" s="23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148</v>
      </c>
      <c r="AU153" s="17" t="s">
        <v>86</v>
      </c>
    </row>
    <row r="154" s="2" customFormat="1" ht="24.15" customHeight="1">
      <c r="A154" s="38"/>
      <c r="B154" s="39"/>
      <c r="C154" s="218" t="s">
        <v>137</v>
      </c>
      <c r="D154" s="218" t="s">
        <v>139</v>
      </c>
      <c r="E154" s="219" t="s">
        <v>1242</v>
      </c>
      <c r="F154" s="220" t="s">
        <v>1243</v>
      </c>
      <c r="G154" s="221" t="s">
        <v>334</v>
      </c>
      <c r="H154" s="222">
        <v>156</v>
      </c>
      <c r="I154" s="223"/>
      <c r="J154" s="224">
        <f>ROUND(I154*H154,2)</f>
        <v>0</v>
      </c>
      <c r="K154" s="220" t="s">
        <v>143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2.0000000000000002E-05</v>
      </c>
      <c r="R154" s="227">
        <f>Q154*H154</f>
        <v>0.0031200000000000004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268</v>
      </c>
      <c r="AT154" s="229" t="s">
        <v>139</v>
      </c>
      <c r="AU154" s="229" t="s">
        <v>86</v>
      </c>
      <c r="AY154" s="17" t="s">
        <v>136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268</v>
      </c>
      <c r="BM154" s="229" t="s">
        <v>1244</v>
      </c>
    </row>
    <row r="155" s="2" customFormat="1">
      <c r="A155" s="38"/>
      <c r="B155" s="39"/>
      <c r="C155" s="40"/>
      <c r="D155" s="231" t="s">
        <v>146</v>
      </c>
      <c r="E155" s="40"/>
      <c r="F155" s="232" t="s">
        <v>1245</v>
      </c>
      <c r="G155" s="40"/>
      <c r="H155" s="40"/>
      <c r="I155" s="233"/>
      <c r="J155" s="40"/>
      <c r="K155" s="40"/>
      <c r="L155" s="44"/>
      <c r="M155" s="234"/>
      <c r="N155" s="23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146</v>
      </c>
      <c r="AU155" s="17" t="s">
        <v>86</v>
      </c>
    </row>
    <row r="156" s="2" customFormat="1">
      <c r="A156" s="38"/>
      <c r="B156" s="39"/>
      <c r="C156" s="40"/>
      <c r="D156" s="236" t="s">
        <v>148</v>
      </c>
      <c r="E156" s="40"/>
      <c r="F156" s="237" t="s">
        <v>1246</v>
      </c>
      <c r="G156" s="40"/>
      <c r="H156" s="40"/>
      <c r="I156" s="233"/>
      <c r="J156" s="40"/>
      <c r="K156" s="40"/>
      <c r="L156" s="44"/>
      <c r="M156" s="234"/>
      <c r="N156" s="23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148</v>
      </c>
      <c r="AU156" s="17" t="s">
        <v>86</v>
      </c>
    </row>
    <row r="157" s="2" customFormat="1" ht="24.15" customHeight="1">
      <c r="A157" s="38"/>
      <c r="B157" s="39"/>
      <c r="C157" s="218" t="s">
        <v>236</v>
      </c>
      <c r="D157" s="218" t="s">
        <v>139</v>
      </c>
      <c r="E157" s="219" t="s">
        <v>1247</v>
      </c>
      <c r="F157" s="220" t="s">
        <v>1248</v>
      </c>
      <c r="G157" s="221" t="s">
        <v>1133</v>
      </c>
      <c r="H157" s="284"/>
      <c r="I157" s="223"/>
      <c r="J157" s="224">
        <f>ROUND(I157*H157,2)</f>
        <v>0</v>
      </c>
      <c r="K157" s="220" t="s">
        <v>143</v>
      </c>
      <c r="L157" s="44"/>
      <c r="M157" s="225" t="s">
        <v>1</v>
      </c>
      <c r="N157" s="226" t="s">
        <v>41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268</v>
      </c>
      <c r="AT157" s="229" t="s">
        <v>139</v>
      </c>
      <c r="AU157" s="229" t="s">
        <v>86</v>
      </c>
      <c r="AY157" s="17" t="s">
        <v>136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84</v>
      </c>
      <c r="BK157" s="230">
        <f>ROUND(I157*H157,2)</f>
        <v>0</v>
      </c>
      <c r="BL157" s="17" t="s">
        <v>268</v>
      </c>
      <c r="BM157" s="229" t="s">
        <v>1249</v>
      </c>
    </row>
    <row r="158" s="2" customFormat="1">
      <c r="A158" s="38"/>
      <c r="B158" s="39"/>
      <c r="C158" s="40"/>
      <c r="D158" s="231" t="s">
        <v>146</v>
      </c>
      <c r="E158" s="40"/>
      <c r="F158" s="232" t="s">
        <v>1250</v>
      </c>
      <c r="G158" s="40"/>
      <c r="H158" s="40"/>
      <c r="I158" s="233"/>
      <c r="J158" s="40"/>
      <c r="K158" s="40"/>
      <c r="L158" s="44"/>
      <c r="M158" s="234"/>
      <c r="N158" s="23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146</v>
      </c>
      <c r="AU158" s="17" t="s">
        <v>86</v>
      </c>
    </row>
    <row r="159" s="2" customFormat="1">
      <c r="A159" s="38"/>
      <c r="B159" s="39"/>
      <c r="C159" s="40"/>
      <c r="D159" s="236" t="s">
        <v>148</v>
      </c>
      <c r="E159" s="40"/>
      <c r="F159" s="237" t="s">
        <v>1251</v>
      </c>
      <c r="G159" s="40"/>
      <c r="H159" s="40"/>
      <c r="I159" s="233"/>
      <c r="J159" s="40"/>
      <c r="K159" s="40"/>
      <c r="L159" s="44"/>
      <c r="M159" s="234"/>
      <c r="N159" s="23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148</v>
      </c>
      <c r="AU159" s="17" t="s">
        <v>86</v>
      </c>
    </row>
    <row r="160" s="12" customFormat="1" ht="22.8" customHeight="1">
      <c r="A160" s="12"/>
      <c r="B160" s="202"/>
      <c r="C160" s="203"/>
      <c r="D160" s="204" t="s">
        <v>75</v>
      </c>
      <c r="E160" s="216" t="s">
        <v>262</v>
      </c>
      <c r="F160" s="216" t="s">
        <v>263</v>
      </c>
      <c r="G160" s="203"/>
      <c r="H160" s="203"/>
      <c r="I160" s="206"/>
      <c r="J160" s="217">
        <f>BK160</f>
        <v>0</v>
      </c>
      <c r="K160" s="203"/>
      <c r="L160" s="208"/>
      <c r="M160" s="209"/>
      <c r="N160" s="210"/>
      <c r="O160" s="210"/>
      <c r="P160" s="211">
        <f>SUM(P161:P206)</f>
        <v>0</v>
      </c>
      <c r="Q160" s="210"/>
      <c r="R160" s="211">
        <f>SUM(R161:R206)</f>
        <v>0.12844559999999999</v>
      </c>
      <c r="S160" s="210"/>
      <c r="T160" s="212">
        <f>SUM(T161:T206)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3" t="s">
        <v>86</v>
      </c>
      <c r="AT160" s="214" t="s">
        <v>75</v>
      </c>
      <c r="AU160" s="214" t="s">
        <v>84</v>
      </c>
      <c r="AY160" s="213" t="s">
        <v>136</v>
      </c>
      <c r="BK160" s="215">
        <f>SUM(BK161:BK206)</f>
        <v>0</v>
      </c>
    </row>
    <row r="161" s="2" customFormat="1" ht="24.15" customHeight="1">
      <c r="A161" s="38"/>
      <c r="B161" s="39"/>
      <c r="C161" s="218" t="s">
        <v>243</v>
      </c>
      <c r="D161" s="218" t="s">
        <v>139</v>
      </c>
      <c r="E161" s="219" t="s">
        <v>1252</v>
      </c>
      <c r="F161" s="220" t="s">
        <v>1253</v>
      </c>
      <c r="G161" s="221" t="s">
        <v>267</v>
      </c>
      <c r="H161" s="222">
        <v>1</v>
      </c>
      <c r="I161" s="223"/>
      <c r="J161" s="224">
        <f>ROUND(I161*H161,2)</f>
        <v>0</v>
      </c>
      <c r="K161" s="220" t="s">
        <v>143</v>
      </c>
      <c r="L161" s="44"/>
      <c r="M161" s="225" t="s">
        <v>1</v>
      </c>
      <c r="N161" s="226" t="s">
        <v>41</v>
      </c>
      <c r="O161" s="91"/>
      <c r="P161" s="227">
        <f>O161*H161</f>
        <v>0</v>
      </c>
      <c r="Q161" s="227">
        <v>0.029440000000000001</v>
      </c>
      <c r="R161" s="227">
        <f>Q161*H161</f>
        <v>0.029440000000000001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268</v>
      </c>
      <c r="AT161" s="229" t="s">
        <v>139</v>
      </c>
      <c r="AU161" s="229" t="s">
        <v>86</v>
      </c>
      <c r="AY161" s="17" t="s">
        <v>136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84</v>
      </c>
      <c r="BK161" s="230">
        <f>ROUND(I161*H161,2)</f>
        <v>0</v>
      </c>
      <c r="BL161" s="17" t="s">
        <v>268</v>
      </c>
      <c r="BM161" s="229" t="s">
        <v>1254</v>
      </c>
    </row>
    <row r="162" s="2" customFormat="1">
      <c r="A162" s="38"/>
      <c r="B162" s="39"/>
      <c r="C162" s="40"/>
      <c r="D162" s="231" t="s">
        <v>146</v>
      </c>
      <c r="E162" s="40"/>
      <c r="F162" s="232" t="s">
        <v>1255</v>
      </c>
      <c r="G162" s="40"/>
      <c r="H162" s="40"/>
      <c r="I162" s="233"/>
      <c r="J162" s="40"/>
      <c r="K162" s="40"/>
      <c r="L162" s="44"/>
      <c r="M162" s="234"/>
      <c r="N162" s="23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146</v>
      </c>
      <c r="AU162" s="17" t="s">
        <v>86</v>
      </c>
    </row>
    <row r="163" s="2" customFormat="1">
      <c r="A163" s="38"/>
      <c r="B163" s="39"/>
      <c r="C163" s="40"/>
      <c r="D163" s="236" t="s">
        <v>148</v>
      </c>
      <c r="E163" s="40"/>
      <c r="F163" s="237" t="s">
        <v>1256</v>
      </c>
      <c r="G163" s="40"/>
      <c r="H163" s="40"/>
      <c r="I163" s="233"/>
      <c r="J163" s="40"/>
      <c r="K163" s="40"/>
      <c r="L163" s="44"/>
      <c r="M163" s="234"/>
      <c r="N163" s="235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148</v>
      </c>
      <c r="AU163" s="17" t="s">
        <v>86</v>
      </c>
    </row>
    <row r="164" s="2" customFormat="1" ht="24.15" customHeight="1">
      <c r="A164" s="38"/>
      <c r="B164" s="39"/>
      <c r="C164" s="218" t="s">
        <v>8</v>
      </c>
      <c r="D164" s="218" t="s">
        <v>139</v>
      </c>
      <c r="E164" s="219" t="s">
        <v>1257</v>
      </c>
      <c r="F164" s="220" t="s">
        <v>1258</v>
      </c>
      <c r="G164" s="221" t="s">
        <v>267</v>
      </c>
      <c r="H164" s="222">
        <v>2</v>
      </c>
      <c r="I164" s="223"/>
      <c r="J164" s="224">
        <f>ROUND(I164*H164,2)</f>
        <v>0</v>
      </c>
      <c r="K164" s="220" t="s">
        <v>143</v>
      </c>
      <c r="L164" s="44"/>
      <c r="M164" s="225" t="s">
        <v>1</v>
      </c>
      <c r="N164" s="226" t="s">
        <v>41</v>
      </c>
      <c r="O164" s="91"/>
      <c r="P164" s="227">
        <f>O164*H164</f>
        <v>0</v>
      </c>
      <c r="Q164" s="227">
        <v>0.027629999999999998</v>
      </c>
      <c r="R164" s="227">
        <f>Q164*H164</f>
        <v>0.055259999999999997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268</v>
      </c>
      <c r="AT164" s="229" t="s">
        <v>139</v>
      </c>
      <c r="AU164" s="229" t="s">
        <v>86</v>
      </c>
      <c r="AY164" s="17" t="s">
        <v>136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84</v>
      </c>
      <c r="BK164" s="230">
        <f>ROUND(I164*H164,2)</f>
        <v>0</v>
      </c>
      <c r="BL164" s="17" t="s">
        <v>268</v>
      </c>
      <c r="BM164" s="229" t="s">
        <v>1259</v>
      </c>
    </row>
    <row r="165" s="2" customFormat="1">
      <c r="A165" s="38"/>
      <c r="B165" s="39"/>
      <c r="C165" s="40"/>
      <c r="D165" s="231" t="s">
        <v>146</v>
      </c>
      <c r="E165" s="40"/>
      <c r="F165" s="232" t="s">
        <v>1260</v>
      </c>
      <c r="G165" s="40"/>
      <c r="H165" s="40"/>
      <c r="I165" s="233"/>
      <c r="J165" s="40"/>
      <c r="K165" s="40"/>
      <c r="L165" s="44"/>
      <c r="M165" s="234"/>
      <c r="N165" s="235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146</v>
      </c>
      <c r="AU165" s="17" t="s">
        <v>86</v>
      </c>
    </row>
    <row r="166" s="2" customFormat="1">
      <c r="A166" s="38"/>
      <c r="B166" s="39"/>
      <c r="C166" s="40"/>
      <c r="D166" s="236" t="s">
        <v>148</v>
      </c>
      <c r="E166" s="40"/>
      <c r="F166" s="237" t="s">
        <v>1261</v>
      </c>
      <c r="G166" s="40"/>
      <c r="H166" s="40"/>
      <c r="I166" s="233"/>
      <c r="J166" s="40"/>
      <c r="K166" s="40"/>
      <c r="L166" s="44"/>
      <c r="M166" s="234"/>
      <c r="N166" s="235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148</v>
      </c>
      <c r="AU166" s="17" t="s">
        <v>86</v>
      </c>
    </row>
    <row r="167" s="2" customFormat="1" ht="16.5" customHeight="1">
      <c r="A167" s="38"/>
      <c r="B167" s="39"/>
      <c r="C167" s="218" t="s">
        <v>254</v>
      </c>
      <c r="D167" s="218" t="s">
        <v>139</v>
      </c>
      <c r="E167" s="219" t="s">
        <v>1262</v>
      </c>
      <c r="F167" s="220" t="s">
        <v>1263</v>
      </c>
      <c r="G167" s="221" t="s">
        <v>267</v>
      </c>
      <c r="H167" s="222">
        <v>1</v>
      </c>
      <c r="I167" s="223"/>
      <c r="J167" s="224">
        <f>ROUND(I167*H167,2)</f>
        <v>0</v>
      </c>
      <c r="K167" s="220" t="s">
        <v>143</v>
      </c>
      <c r="L167" s="44"/>
      <c r="M167" s="225" t="s">
        <v>1</v>
      </c>
      <c r="N167" s="226" t="s">
        <v>41</v>
      </c>
      <c r="O167" s="91"/>
      <c r="P167" s="227">
        <f>O167*H167</f>
        <v>0</v>
      </c>
      <c r="Q167" s="227">
        <v>0.0038300000000000001</v>
      </c>
      <c r="R167" s="227">
        <f>Q167*H167</f>
        <v>0.0038300000000000001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268</v>
      </c>
      <c r="AT167" s="229" t="s">
        <v>139</v>
      </c>
      <c r="AU167" s="229" t="s">
        <v>86</v>
      </c>
      <c r="AY167" s="17" t="s">
        <v>136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84</v>
      </c>
      <c r="BK167" s="230">
        <f>ROUND(I167*H167,2)</f>
        <v>0</v>
      </c>
      <c r="BL167" s="17" t="s">
        <v>268</v>
      </c>
      <c r="BM167" s="229" t="s">
        <v>1264</v>
      </c>
    </row>
    <row r="168" s="2" customFormat="1">
      <c r="A168" s="38"/>
      <c r="B168" s="39"/>
      <c r="C168" s="40"/>
      <c r="D168" s="231" t="s">
        <v>146</v>
      </c>
      <c r="E168" s="40"/>
      <c r="F168" s="232" t="s">
        <v>1265</v>
      </c>
      <c r="G168" s="40"/>
      <c r="H168" s="40"/>
      <c r="I168" s="233"/>
      <c r="J168" s="40"/>
      <c r="K168" s="40"/>
      <c r="L168" s="44"/>
      <c r="M168" s="234"/>
      <c r="N168" s="23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146</v>
      </c>
      <c r="AU168" s="17" t="s">
        <v>86</v>
      </c>
    </row>
    <row r="169" s="2" customFormat="1">
      <c r="A169" s="38"/>
      <c r="B169" s="39"/>
      <c r="C169" s="40"/>
      <c r="D169" s="236" t="s">
        <v>148</v>
      </c>
      <c r="E169" s="40"/>
      <c r="F169" s="237" t="s">
        <v>1266</v>
      </c>
      <c r="G169" s="40"/>
      <c r="H169" s="40"/>
      <c r="I169" s="233"/>
      <c r="J169" s="40"/>
      <c r="K169" s="40"/>
      <c r="L169" s="44"/>
      <c r="M169" s="234"/>
      <c r="N169" s="235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148</v>
      </c>
      <c r="AU169" s="17" t="s">
        <v>86</v>
      </c>
    </row>
    <row r="170" s="14" customFormat="1">
      <c r="A170" s="14"/>
      <c r="B170" s="249"/>
      <c r="C170" s="250"/>
      <c r="D170" s="231" t="s">
        <v>150</v>
      </c>
      <c r="E170" s="251" t="s">
        <v>1</v>
      </c>
      <c r="F170" s="252" t="s">
        <v>1267</v>
      </c>
      <c r="G170" s="250"/>
      <c r="H170" s="251" t="s">
        <v>1</v>
      </c>
      <c r="I170" s="253"/>
      <c r="J170" s="250"/>
      <c r="K170" s="250"/>
      <c r="L170" s="254"/>
      <c r="M170" s="255"/>
      <c r="N170" s="256"/>
      <c r="O170" s="256"/>
      <c r="P170" s="256"/>
      <c r="Q170" s="256"/>
      <c r="R170" s="256"/>
      <c r="S170" s="256"/>
      <c r="T170" s="25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8" t="s">
        <v>150</v>
      </c>
      <c r="AU170" s="258" t="s">
        <v>86</v>
      </c>
      <c r="AV170" s="14" t="s">
        <v>84</v>
      </c>
      <c r="AW170" s="14" t="s">
        <v>32</v>
      </c>
      <c r="AX170" s="14" t="s">
        <v>76</v>
      </c>
      <c r="AY170" s="258" t="s">
        <v>136</v>
      </c>
    </row>
    <row r="171" s="13" customFormat="1">
      <c r="A171" s="13"/>
      <c r="B171" s="238"/>
      <c r="C171" s="239"/>
      <c r="D171" s="231" t="s">
        <v>150</v>
      </c>
      <c r="E171" s="240" t="s">
        <v>1</v>
      </c>
      <c r="F171" s="241" t="s">
        <v>84</v>
      </c>
      <c r="G171" s="239"/>
      <c r="H171" s="242">
        <v>1</v>
      </c>
      <c r="I171" s="243"/>
      <c r="J171" s="239"/>
      <c r="K171" s="239"/>
      <c r="L171" s="244"/>
      <c r="M171" s="245"/>
      <c r="N171" s="246"/>
      <c r="O171" s="246"/>
      <c r="P171" s="246"/>
      <c r="Q171" s="246"/>
      <c r="R171" s="246"/>
      <c r="S171" s="246"/>
      <c r="T171" s="24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8" t="s">
        <v>150</v>
      </c>
      <c r="AU171" s="248" t="s">
        <v>86</v>
      </c>
      <c r="AV171" s="13" t="s">
        <v>86</v>
      </c>
      <c r="AW171" s="13" t="s">
        <v>32</v>
      </c>
      <c r="AX171" s="13" t="s">
        <v>84</v>
      </c>
      <c r="AY171" s="248" t="s">
        <v>136</v>
      </c>
    </row>
    <row r="172" s="2" customFormat="1" ht="16.5" customHeight="1">
      <c r="A172" s="38"/>
      <c r="B172" s="39"/>
      <c r="C172" s="274" t="s">
        <v>534</v>
      </c>
      <c r="D172" s="274" t="s">
        <v>456</v>
      </c>
      <c r="E172" s="275" t="s">
        <v>1268</v>
      </c>
      <c r="F172" s="276" t="s">
        <v>1269</v>
      </c>
      <c r="G172" s="277" t="s">
        <v>321</v>
      </c>
      <c r="H172" s="278">
        <v>1</v>
      </c>
      <c r="I172" s="279"/>
      <c r="J172" s="280">
        <f>ROUND(I172*H172,2)</f>
        <v>0</v>
      </c>
      <c r="K172" s="276" t="s">
        <v>1</v>
      </c>
      <c r="L172" s="281"/>
      <c r="M172" s="282" t="s">
        <v>1</v>
      </c>
      <c r="N172" s="283" t="s">
        <v>41</v>
      </c>
      <c r="O172" s="91"/>
      <c r="P172" s="227">
        <f>O172*H172</f>
        <v>0</v>
      </c>
      <c r="Q172" s="227">
        <v>0.0054999999999999997</v>
      </c>
      <c r="R172" s="227">
        <f>Q172*H172</f>
        <v>0.0054999999999999997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224</v>
      </c>
      <c r="AT172" s="229" t="s">
        <v>456</v>
      </c>
      <c r="AU172" s="229" t="s">
        <v>86</v>
      </c>
      <c r="AY172" s="17" t="s">
        <v>136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84</v>
      </c>
      <c r="BK172" s="230">
        <f>ROUND(I172*H172,2)</f>
        <v>0</v>
      </c>
      <c r="BL172" s="17" t="s">
        <v>144</v>
      </c>
      <c r="BM172" s="229" t="s">
        <v>1270</v>
      </c>
    </row>
    <row r="173" s="2" customFormat="1">
      <c r="A173" s="38"/>
      <c r="B173" s="39"/>
      <c r="C173" s="40"/>
      <c r="D173" s="231" t="s">
        <v>146</v>
      </c>
      <c r="E173" s="40"/>
      <c r="F173" s="232" t="s">
        <v>1269</v>
      </c>
      <c r="G173" s="40"/>
      <c r="H173" s="40"/>
      <c r="I173" s="233"/>
      <c r="J173" s="40"/>
      <c r="K173" s="40"/>
      <c r="L173" s="44"/>
      <c r="M173" s="234"/>
      <c r="N173" s="235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146</v>
      </c>
      <c r="AU173" s="17" t="s">
        <v>86</v>
      </c>
    </row>
    <row r="174" s="14" customFormat="1">
      <c r="A174" s="14"/>
      <c r="B174" s="249"/>
      <c r="C174" s="250"/>
      <c r="D174" s="231" t="s">
        <v>150</v>
      </c>
      <c r="E174" s="251" t="s">
        <v>1</v>
      </c>
      <c r="F174" s="252" t="s">
        <v>1267</v>
      </c>
      <c r="G174" s="250"/>
      <c r="H174" s="251" t="s">
        <v>1</v>
      </c>
      <c r="I174" s="253"/>
      <c r="J174" s="250"/>
      <c r="K174" s="250"/>
      <c r="L174" s="254"/>
      <c r="M174" s="255"/>
      <c r="N174" s="256"/>
      <c r="O174" s="256"/>
      <c r="P174" s="256"/>
      <c r="Q174" s="256"/>
      <c r="R174" s="256"/>
      <c r="S174" s="256"/>
      <c r="T174" s="25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8" t="s">
        <v>150</v>
      </c>
      <c r="AU174" s="258" t="s">
        <v>86</v>
      </c>
      <c r="AV174" s="14" t="s">
        <v>84</v>
      </c>
      <c r="AW174" s="14" t="s">
        <v>32</v>
      </c>
      <c r="AX174" s="14" t="s">
        <v>76</v>
      </c>
      <c r="AY174" s="258" t="s">
        <v>136</v>
      </c>
    </row>
    <row r="175" s="13" customFormat="1">
      <c r="A175" s="13"/>
      <c r="B175" s="238"/>
      <c r="C175" s="239"/>
      <c r="D175" s="231" t="s">
        <v>150</v>
      </c>
      <c r="E175" s="240" t="s">
        <v>1</v>
      </c>
      <c r="F175" s="241" t="s">
        <v>84</v>
      </c>
      <c r="G175" s="239"/>
      <c r="H175" s="242">
        <v>1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8" t="s">
        <v>150</v>
      </c>
      <c r="AU175" s="248" t="s">
        <v>86</v>
      </c>
      <c r="AV175" s="13" t="s">
        <v>86</v>
      </c>
      <c r="AW175" s="13" t="s">
        <v>32</v>
      </c>
      <c r="AX175" s="13" t="s">
        <v>84</v>
      </c>
      <c r="AY175" s="248" t="s">
        <v>136</v>
      </c>
    </row>
    <row r="176" s="2" customFormat="1" ht="24.15" customHeight="1">
      <c r="A176" s="38"/>
      <c r="B176" s="39"/>
      <c r="C176" s="218" t="s">
        <v>264</v>
      </c>
      <c r="D176" s="218" t="s">
        <v>139</v>
      </c>
      <c r="E176" s="219" t="s">
        <v>1271</v>
      </c>
      <c r="F176" s="220" t="s">
        <v>1272</v>
      </c>
      <c r="G176" s="221" t="s">
        <v>267</v>
      </c>
      <c r="H176" s="222">
        <v>4</v>
      </c>
      <c r="I176" s="223"/>
      <c r="J176" s="224">
        <f>ROUND(I176*H176,2)</f>
        <v>0</v>
      </c>
      <c r="K176" s="220" t="s">
        <v>1</v>
      </c>
      <c r="L176" s="44"/>
      <c r="M176" s="225" t="s">
        <v>1</v>
      </c>
      <c r="N176" s="226" t="s">
        <v>41</v>
      </c>
      <c r="O176" s="91"/>
      <c r="P176" s="227">
        <f>O176*H176</f>
        <v>0</v>
      </c>
      <c r="Q176" s="227">
        <v>1.8199999999999999E-05</v>
      </c>
      <c r="R176" s="227">
        <f>Q176*H176</f>
        <v>7.2799999999999994E-05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268</v>
      </c>
      <c r="AT176" s="229" t="s">
        <v>139</v>
      </c>
      <c r="AU176" s="229" t="s">
        <v>86</v>
      </c>
      <c r="AY176" s="17" t="s">
        <v>136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84</v>
      </c>
      <c r="BK176" s="230">
        <f>ROUND(I176*H176,2)</f>
        <v>0</v>
      </c>
      <c r="BL176" s="17" t="s">
        <v>268</v>
      </c>
      <c r="BM176" s="229" t="s">
        <v>1273</v>
      </c>
    </row>
    <row r="177" s="2" customFormat="1">
      <c r="A177" s="38"/>
      <c r="B177" s="39"/>
      <c r="C177" s="40"/>
      <c r="D177" s="231" t="s">
        <v>146</v>
      </c>
      <c r="E177" s="40"/>
      <c r="F177" s="232" t="s">
        <v>1274</v>
      </c>
      <c r="G177" s="40"/>
      <c r="H177" s="40"/>
      <c r="I177" s="233"/>
      <c r="J177" s="40"/>
      <c r="K177" s="40"/>
      <c r="L177" s="44"/>
      <c r="M177" s="234"/>
      <c r="N177" s="235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146</v>
      </c>
      <c r="AU177" s="17" t="s">
        <v>86</v>
      </c>
    </row>
    <row r="178" s="2" customFormat="1" ht="24.15" customHeight="1">
      <c r="A178" s="38"/>
      <c r="B178" s="39"/>
      <c r="C178" s="218" t="s">
        <v>304</v>
      </c>
      <c r="D178" s="218" t="s">
        <v>139</v>
      </c>
      <c r="E178" s="219" t="s">
        <v>1275</v>
      </c>
      <c r="F178" s="220" t="s">
        <v>1276</v>
      </c>
      <c r="G178" s="221" t="s">
        <v>267</v>
      </c>
      <c r="H178" s="222">
        <v>4</v>
      </c>
      <c r="I178" s="223"/>
      <c r="J178" s="224">
        <f>ROUND(I178*H178,2)</f>
        <v>0</v>
      </c>
      <c r="K178" s="220" t="s">
        <v>143</v>
      </c>
      <c r="L178" s="44"/>
      <c r="M178" s="225" t="s">
        <v>1</v>
      </c>
      <c r="N178" s="226" t="s">
        <v>41</v>
      </c>
      <c r="O178" s="91"/>
      <c r="P178" s="227">
        <f>O178*H178</f>
        <v>0</v>
      </c>
      <c r="Q178" s="227">
        <v>1.8199999999999999E-05</v>
      </c>
      <c r="R178" s="227">
        <f>Q178*H178</f>
        <v>7.2799999999999994E-05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268</v>
      </c>
      <c r="AT178" s="229" t="s">
        <v>139</v>
      </c>
      <c r="AU178" s="229" t="s">
        <v>86</v>
      </c>
      <c r="AY178" s="17" t="s">
        <v>136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84</v>
      </c>
      <c r="BK178" s="230">
        <f>ROUND(I178*H178,2)</f>
        <v>0</v>
      </c>
      <c r="BL178" s="17" t="s">
        <v>268</v>
      </c>
      <c r="BM178" s="229" t="s">
        <v>1277</v>
      </c>
    </row>
    <row r="179" s="2" customFormat="1">
      <c r="A179" s="38"/>
      <c r="B179" s="39"/>
      <c r="C179" s="40"/>
      <c r="D179" s="231" t="s">
        <v>146</v>
      </c>
      <c r="E179" s="40"/>
      <c r="F179" s="232" t="s">
        <v>1278</v>
      </c>
      <c r="G179" s="40"/>
      <c r="H179" s="40"/>
      <c r="I179" s="233"/>
      <c r="J179" s="40"/>
      <c r="K179" s="40"/>
      <c r="L179" s="44"/>
      <c r="M179" s="234"/>
      <c r="N179" s="235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146</v>
      </c>
      <c r="AU179" s="17" t="s">
        <v>86</v>
      </c>
    </row>
    <row r="180" s="2" customFormat="1">
      <c r="A180" s="38"/>
      <c r="B180" s="39"/>
      <c r="C180" s="40"/>
      <c r="D180" s="236" t="s">
        <v>148</v>
      </c>
      <c r="E180" s="40"/>
      <c r="F180" s="237" t="s">
        <v>1279</v>
      </c>
      <c r="G180" s="40"/>
      <c r="H180" s="40"/>
      <c r="I180" s="233"/>
      <c r="J180" s="40"/>
      <c r="K180" s="40"/>
      <c r="L180" s="44"/>
      <c r="M180" s="234"/>
      <c r="N180" s="23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148</v>
      </c>
      <c r="AU180" s="17" t="s">
        <v>86</v>
      </c>
    </row>
    <row r="181" s="2" customFormat="1" ht="24.15" customHeight="1">
      <c r="A181" s="38"/>
      <c r="B181" s="39"/>
      <c r="C181" s="274" t="s">
        <v>7</v>
      </c>
      <c r="D181" s="274" t="s">
        <v>456</v>
      </c>
      <c r="E181" s="275" t="s">
        <v>1280</v>
      </c>
      <c r="F181" s="276" t="s">
        <v>1281</v>
      </c>
      <c r="G181" s="277" t="s">
        <v>321</v>
      </c>
      <c r="H181" s="278">
        <v>1</v>
      </c>
      <c r="I181" s="279"/>
      <c r="J181" s="280">
        <f>ROUND(I181*H181,2)</f>
        <v>0</v>
      </c>
      <c r="K181" s="276" t="s">
        <v>143</v>
      </c>
      <c r="L181" s="281"/>
      <c r="M181" s="282" t="s">
        <v>1</v>
      </c>
      <c r="N181" s="283" t="s">
        <v>41</v>
      </c>
      <c r="O181" s="91"/>
      <c r="P181" s="227">
        <f>O181*H181</f>
        <v>0</v>
      </c>
      <c r="Q181" s="227">
        <v>0.0012999999999999999</v>
      </c>
      <c r="R181" s="227">
        <f>Q181*H181</f>
        <v>0.0012999999999999999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419</v>
      </c>
      <c r="AT181" s="229" t="s">
        <v>456</v>
      </c>
      <c r="AU181" s="229" t="s">
        <v>86</v>
      </c>
      <c r="AY181" s="17" t="s">
        <v>136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84</v>
      </c>
      <c r="BK181" s="230">
        <f>ROUND(I181*H181,2)</f>
        <v>0</v>
      </c>
      <c r="BL181" s="17" t="s">
        <v>268</v>
      </c>
      <c r="BM181" s="229" t="s">
        <v>1282</v>
      </c>
    </row>
    <row r="182" s="2" customFormat="1">
      <c r="A182" s="38"/>
      <c r="B182" s="39"/>
      <c r="C182" s="40"/>
      <c r="D182" s="231" t="s">
        <v>146</v>
      </c>
      <c r="E182" s="40"/>
      <c r="F182" s="232" t="s">
        <v>1281</v>
      </c>
      <c r="G182" s="40"/>
      <c r="H182" s="40"/>
      <c r="I182" s="233"/>
      <c r="J182" s="40"/>
      <c r="K182" s="40"/>
      <c r="L182" s="44"/>
      <c r="M182" s="234"/>
      <c r="N182" s="23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146</v>
      </c>
      <c r="AU182" s="17" t="s">
        <v>86</v>
      </c>
    </row>
    <row r="183" s="2" customFormat="1" ht="37.8" customHeight="1">
      <c r="A183" s="38"/>
      <c r="B183" s="39"/>
      <c r="C183" s="218" t="s">
        <v>325</v>
      </c>
      <c r="D183" s="218" t="s">
        <v>139</v>
      </c>
      <c r="E183" s="219" t="s">
        <v>1283</v>
      </c>
      <c r="F183" s="220" t="s">
        <v>1284</v>
      </c>
      <c r="G183" s="221" t="s">
        <v>267</v>
      </c>
      <c r="H183" s="222">
        <v>2</v>
      </c>
      <c r="I183" s="223"/>
      <c r="J183" s="224">
        <f>ROUND(I183*H183,2)</f>
        <v>0</v>
      </c>
      <c r="K183" s="220" t="s">
        <v>143</v>
      </c>
      <c r="L183" s="44"/>
      <c r="M183" s="225" t="s">
        <v>1</v>
      </c>
      <c r="N183" s="226" t="s">
        <v>41</v>
      </c>
      <c r="O183" s="91"/>
      <c r="P183" s="227">
        <f>O183*H183</f>
        <v>0</v>
      </c>
      <c r="Q183" s="227">
        <v>0.0050600000000000003</v>
      </c>
      <c r="R183" s="227">
        <f>Q183*H183</f>
        <v>0.010120000000000001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268</v>
      </c>
      <c r="AT183" s="229" t="s">
        <v>139</v>
      </c>
      <c r="AU183" s="229" t="s">
        <v>86</v>
      </c>
      <c r="AY183" s="17" t="s">
        <v>136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84</v>
      </c>
      <c r="BK183" s="230">
        <f>ROUND(I183*H183,2)</f>
        <v>0</v>
      </c>
      <c r="BL183" s="17" t="s">
        <v>268</v>
      </c>
      <c r="BM183" s="229" t="s">
        <v>1285</v>
      </c>
    </row>
    <row r="184" s="2" customFormat="1">
      <c r="A184" s="38"/>
      <c r="B184" s="39"/>
      <c r="C184" s="40"/>
      <c r="D184" s="231" t="s">
        <v>146</v>
      </c>
      <c r="E184" s="40"/>
      <c r="F184" s="232" t="s">
        <v>1286</v>
      </c>
      <c r="G184" s="40"/>
      <c r="H184" s="40"/>
      <c r="I184" s="233"/>
      <c r="J184" s="40"/>
      <c r="K184" s="40"/>
      <c r="L184" s="44"/>
      <c r="M184" s="234"/>
      <c r="N184" s="235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146</v>
      </c>
      <c r="AU184" s="17" t="s">
        <v>86</v>
      </c>
    </row>
    <row r="185" s="2" customFormat="1">
      <c r="A185" s="38"/>
      <c r="B185" s="39"/>
      <c r="C185" s="40"/>
      <c r="D185" s="236" t="s">
        <v>148</v>
      </c>
      <c r="E185" s="40"/>
      <c r="F185" s="237" t="s">
        <v>1287</v>
      </c>
      <c r="G185" s="40"/>
      <c r="H185" s="40"/>
      <c r="I185" s="233"/>
      <c r="J185" s="40"/>
      <c r="K185" s="40"/>
      <c r="L185" s="44"/>
      <c r="M185" s="234"/>
      <c r="N185" s="235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148</v>
      </c>
      <c r="AU185" s="17" t="s">
        <v>86</v>
      </c>
    </row>
    <row r="186" s="14" customFormat="1">
      <c r="A186" s="14"/>
      <c r="B186" s="249"/>
      <c r="C186" s="250"/>
      <c r="D186" s="231" t="s">
        <v>150</v>
      </c>
      <c r="E186" s="251" t="s">
        <v>1</v>
      </c>
      <c r="F186" s="252" t="s">
        <v>1288</v>
      </c>
      <c r="G186" s="250"/>
      <c r="H186" s="251" t="s">
        <v>1</v>
      </c>
      <c r="I186" s="253"/>
      <c r="J186" s="250"/>
      <c r="K186" s="250"/>
      <c r="L186" s="254"/>
      <c r="M186" s="255"/>
      <c r="N186" s="256"/>
      <c r="O186" s="256"/>
      <c r="P186" s="256"/>
      <c r="Q186" s="256"/>
      <c r="R186" s="256"/>
      <c r="S186" s="256"/>
      <c r="T186" s="25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8" t="s">
        <v>150</v>
      </c>
      <c r="AU186" s="258" t="s">
        <v>86</v>
      </c>
      <c r="AV186" s="14" t="s">
        <v>84</v>
      </c>
      <c r="AW186" s="14" t="s">
        <v>32</v>
      </c>
      <c r="AX186" s="14" t="s">
        <v>76</v>
      </c>
      <c r="AY186" s="258" t="s">
        <v>136</v>
      </c>
    </row>
    <row r="187" s="13" customFormat="1">
      <c r="A187" s="13"/>
      <c r="B187" s="238"/>
      <c r="C187" s="239"/>
      <c r="D187" s="231" t="s">
        <v>150</v>
      </c>
      <c r="E187" s="240" t="s">
        <v>1</v>
      </c>
      <c r="F187" s="241" t="s">
        <v>84</v>
      </c>
      <c r="G187" s="239"/>
      <c r="H187" s="242">
        <v>1</v>
      </c>
      <c r="I187" s="243"/>
      <c r="J187" s="239"/>
      <c r="K187" s="239"/>
      <c r="L187" s="244"/>
      <c r="M187" s="245"/>
      <c r="N187" s="246"/>
      <c r="O187" s="246"/>
      <c r="P187" s="246"/>
      <c r="Q187" s="246"/>
      <c r="R187" s="246"/>
      <c r="S187" s="246"/>
      <c r="T187" s="24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8" t="s">
        <v>150</v>
      </c>
      <c r="AU187" s="248" t="s">
        <v>86</v>
      </c>
      <c r="AV187" s="13" t="s">
        <v>86</v>
      </c>
      <c r="AW187" s="13" t="s">
        <v>32</v>
      </c>
      <c r="AX187" s="13" t="s">
        <v>76</v>
      </c>
      <c r="AY187" s="248" t="s">
        <v>136</v>
      </c>
    </row>
    <row r="188" s="14" customFormat="1">
      <c r="A188" s="14"/>
      <c r="B188" s="249"/>
      <c r="C188" s="250"/>
      <c r="D188" s="231" t="s">
        <v>150</v>
      </c>
      <c r="E188" s="251" t="s">
        <v>1</v>
      </c>
      <c r="F188" s="252" t="s">
        <v>161</v>
      </c>
      <c r="G188" s="250"/>
      <c r="H188" s="251" t="s">
        <v>1</v>
      </c>
      <c r="I188" s="253"/>
      <c r="J188" s="250"/>
      <c r="K188" s="250"/>
      <c r="L188" s="254"/>
      <c r="M188" s="255"/>
      <c r="N188" s="256"/>
      <c r="O188" s="256"/>
      <c r="P188" s="256"/>
      <c r="Q188" s="256"/>
      <c r="R188" s="256"/>
      <c r="S188" s="256"/>
      <c r="T188" s="257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8" t="s">
        <v>150</v>
      </c>
      <c r="AU188" s="258" t="s">
        <v>86</v>
      </c>
      <c r="AV188" s="14" t="s">
        <v>84</v>
      </c>
      <c r="AW188" s="14" t="s">
        <v>32</v>
      </c>
      <c r="AX188" s="14" t="s">
        <v>76</v>
      </c>
      <c r="AY188" s="258" t="s">
        <v>136</v>
      </c>
    </row>
    <row r="189" s="13" customFormat="1">
      <c r="A189" s="13"/>
      <c r="B189" s="238"/>
      <c r="C189" s="239"/>
      <c r="D189" s="231" t="s">
        <v>150</v>
      </c>
      <c r="E189" s="240" t="s">
        <v>1</v>
      </c>
      <c r="F189" s="241" t="s">
        <v>84</v>
      </c>
      <c r="G189" s="239"/>
      <c r="H189" s="242">
        <v>1</v>
      </c>
      <c r="I189" s="243"/>
      <c r="J189" s="239"/>
      <c r="K189" s="239"/>
      <c r="L189" s="244"/>
      <c r="M189" s="245"/>
      <c r="N189" s="246"/>
      <c r="O189" s="246"/>
      <c r="P189" s="246"/>
      <c r="Q189" s="246"/>
      <c r="R189" s="246"/>
      <c r="S189" s="246"/>
      <c r="T189" s="24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8" t="s">
        <v>150</v>
      </c>
      <c r="AU189" s="248" t="s">
        <v>86</v>
      </c>
      <c r="AV189" s="13" t="s">
        <v>86</v>
      </c>
      <c r="AW189" s="13" t="s">
        <v>32</v>
      </c>
      <c r="AX189" s="13" t="s">
        <v>76</v>
      </c>
      <c r="AY189" s="248" t="s">
        <v>136</v>
      </c>
    </row>
    <row r="190" s="15" customFormat="1">
      <c r="A190" s="15"/>
      <c r="B190" s="259"/>
      <c r="C190" s="260"/>
      <c r="D190" s="231" t="s">
        <v>150</v>
      </c>
      <c r="E190" s="261" t="s">
        <v>1</v>
      </c>
      <c r="F190" s="262" t="s">
        <v>167</v>
      </c>
      <c r="G190" s="260"/>
      <c r="H190" s="263">
        <v>2</v>
      </c>
      <c r="I190" s="264"/>
      <c r="J190" s="260"/>
      <c r="K190" s="260"/>
      <c r="L190" s="265"/>
      <c r="M190" s="266"/>
      <c r="N190" s="267"/>
      <c r="O190" s="267"/>
      <c r="P190" s="267"/>
      <c r="Q190" s="267"/>
      <c r="R190" s="267"/>
      <c r="S190" s="267"/>
      <c r="T190" s="268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9" t="s">
        <v>150</v>
      </c>
      <c r="AU190" s="269" t="s">
        <v>86</v>
      </c>
      <c r="AV190" s="15" t="s">
        <v>144</v>
      </c>
      <c r="AW190" s="15" t="s">
        <v>32</v>
      </c>
      <c r="AX190" s="15" t="s">
        <v>84</v>
      </c>
      <c r="AY190" s="269" t="s">
        <v>136</v>
      </c>
    </row>
    <row r="191" s="2" customFormat="1" ht="33" customHeight="1">
      <c r="A191" s="38"/>
      <c r="B191" s="39"/>
      <c r="C191" s="218" t="s">
        <v>331</v>
      </c>
      <c r="D191" s="218" t="s">
        <v>139</v>
      </c>
      <c r="E191" s="219" t="s">
        <v>1289</v>
      </c>
      <c r="F191" s="220" t="s">
        <v>1290</v>
      </c>
      <c r="G191" s="221" t="s">
        <v>267</v>
      </c>
      <c r="H191" s="222">
        <v>1</v>
      </c>
      <c r="I191" s="223"/>
      <c r="J191" s="224">
        <f>ROUND(I191*H191,2)</f>
        <v>0</v>
      </c>
      <c r="K191" s="220" t="s">
        <v>143</v>
      </c>
      <c r="L191" s="44"/>
      <c r="M191" s="225" t="s">
        <v>1</v>
      </c>
      <c r="N191" s="226" t="s">
        <v>41</v>
      </c>
      <c r="O191" s="91"/>
      <c r="P191" s="227">
        <f>O191*H191</f>
        <v>0</v>
      </c>
      <c r="Q191" s="227">
        <v>0.01525</v>
      </c>
      <c r="R191" s="227">
        <f>Q191*H191</f>
        <v>0.01525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268</v>
      </c>
      <c r="AT191" s="229" t="s">
        <v>139</v>
      </c>
      <c r="AU191" s="229" t="s">
        <v>86</v>
      </c>
      <c r="AY191" s="17" t="s">
        <v>136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84</v>
      </c>
      <c r="BK191" s="230">
        <f>ROUND(I191*H191,2)</f>
        <v>0</v>
      </c>
      <c r="BL191" s="17" t="s">
        <v>268</v>
      </c>
      <c r="BM191" s="229" t="s">
        <v>1291</v>
      </c>
    </row>
    <row r="192" s="2" customFormat="1">
      <c r="A192" s="38"/>
      <c r="B192" s="39"/>
      <c r="C192" s="40"/>
      <c r="D192" s="231" t="s">
        <v>146</v>
      </c>
      <c r="E192" s="40"/>
      <c r="F192" s="232" t="s">
        <v>1292</v>
      </c>
      <c r="G192" s="40"/>
      <c r="H192" s="40"/>
      <c r="I192" s="233"/>
      <c r="J192" s="40"/>
      <c r="K192" s="40"/>
      <c r="L192" s="44"/>
      <c r="M192" s="234"/>
      <c r="N192" s="235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146</v>
      </c>
      <c r="AU192" s="17" t="s">
        <v>86</v>
      </c>
    </row>
    <row r="193" s="2" customFormat="1">
      <c r="A193" s="38"/>
      <c r="B193" s="39"/>
      <c r="C193" s="40"/>
      <c r="D193" s="236" t="s">
        <v>148</v>
      </c>
      <c r="E193" s="40"/>
      <c r="F193" s="237" t="s">
        <v>1293</v>
      </c>
      <c r="G193" s="40"/>
      <c r="H193" s="40"/>
      <c r="I193" s="233"/>
      <c r="J193" s="40"/>
      <c r="K193" s="40"/>
      <c r="L193" s="44"/>
      <c r="M193" s="234"/>
      <c r="N193" s="235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148</v>
      </c>
      <c r="AU193" s="17" t="s">
        <v>86</v>
      </c>
    </row>
    <row r="194" s="14" customFormat="1">
      <c r="A194" s="14"/>
      <c r="B194" s="249"/>
      <c r="C194" s="250"/>
      <c r="D194" s="231" t="s">
        <v>150</v>
      </c>
      <c r="E194" s="251" t="s">
        <v>1</v>
      </c>
      <c r="F194" s="252" t="s">
        <v>161</v>
      </c>
      <c r="G194" s="250"/>
      <c r="H194" s="251" t="s">
        <v>1</v>
      </c>
      <c r="I194" s="253"/>
      <c r="J194" s="250"/>
      <c r="K194" s="250"/>
      <c r="L194" s="254"/>
      <c r="M194" s="255"/>
      <c r="N194" s="256"/>
      <c r="O194" s="256"/>
      <c r="P194" s="256"/>
      <c r="Q194" s="256"/>
      <c r="R194" s="256"/>
      <c r="S194" s="256"/>
      <c r="T194" s="257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8" t="s">
        <v>150</v>
      </c>
      <c r="AU194" s="258" t="s">
        <v>86</v>
      </c>
      <c r="AV194" s="14" t="s">
        <v>84</v>
      </c>
      <c r="AW194" s="14" t="s">
        <v>32</v>
      </c>
      <c r="AX194" s="14" t="s">
        <v>76</v>
      </c>
      <c r="AY194" s="258" t="s">
        <v>136</v>
      </c>
    </row>
    <row r="195" s="13" customFormat="1">
      <c r="A195" s="13"/>
      <c r="B195" s="238"/>
      <c r="C195" s="239"/>
      <c r="D195" s="231" t="s">
        <v>150</v>
      </c>
      <c r="E195" s="240" t="s">
        <v>1</v>
      </c>
      <c r="F195" s="241" t="s">
        <v>84</v>
      </c>
      <c r="G195" s="239"/>
      <c r="H195" s="242">
        <v>1</v>
      </c>
      <c r="I195" s="243"/>
      <c r="J195" s="239"/>
      <c r="K195" s="239"/>
      <c r="L195" s="244"/>
      <c r="M195" s="245"/>
      <c r="N195" s="246"/>
      <c r="O195" s="246"/>
      <c r="P195" s="246"/>
      <c r="Q195" s="246"/>
      <c r="R195" s="246"/>
      <c r="S195" s="246"/>
      <c r="T195" s="247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8" t="s">
        <v>150</v>
      </c>
      <c r="AU195" s="248" t="s">
        <v>86</v>
      </c>
      <c r="AV195" s="13" t="s">
        <v>86</v>
      </c>
      <c r="AW195" s="13" t="s">
        <v>32</v>
      </c>
      <c r="AX195" s="13" t="s">
        <v>84</v>
      </c>
      <c r="AY195" s="248" t="s">
        <v>136</v>
      </c>
    </row>
    <row r="196" s="2" customFormat="1" ht="24.15" customHeight="1">
      <c r="A196" s="38"/>
      <c r="B196" s="39"/>
      <c r="C196" s="218" t="s">
        <v>339</v>
      </c>
      <c r="D196" s="218" t="s">
        <v>139</v>
      </c>
      <c r="E196" s="219" t="s">
        <v>1294</v>
      </c>
      <c r="F196" s="220" t="s">
        <v>1295</v>
      </c>
      <c r="G196" s="221" t="s">
        <v>267</v>
      </c>
      <c r="H196" s="222">
        <v>2</v>
      </c>
      <c r="I196" s="223"/>
      <c r="J196" s="224">
        <f>ROUND(I196*H196,2)</f>
        <v>0</v>
      </c>
      <c r="K196" s="220" t="s">
        <v>143</v>
      </c>
      <c r="L196" s="44"/>
      <c r="M196" s="225" t="s">
        <v>1</v>
      </c>
      <c r="N196" s="226" t="s">
        <v>41</v>
      </c>
      <c r="O196" s="91"/>
      <c r="P196" s="227">
        <f>O196*H196</f>
        <v>0</v>
      </c>
      <c r="Q196" s="227">
        <v>0.0018400000000000001</v>
      </c>
      <c r="R196" s="227">
        <f>Q196*H196</f>
        <v>0.0036800000000000001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268</v>
      </c>
      <c r="AT196" s="229" t="s">
        <v>139</v>
      </c>
      <c r="AU196" s="229" t="s">
        <v>86</v>
      </c>
      <c r="AY196" s="17" t="s">
        <v>136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84</v>
      </c>
      <c r="BK196" s="230">
        <f>ROUND(I196*H196,2)</f>
        <v>0</v>
      </c>
      <c r="BL196" s="17" t="s">
        <v>268</v>
      </c>
      <c r="BM196" s="229" t="s">
        <v>1296</v>
      </c>
    </row>
    <row r="197" s="2" customFormat="1">
      <c r="A197" s="38"/>
      <c r="B197" s="39"/>
      <c r="C197" s="40"/>
      <c r="D197" s="231" t="s">
        <v>146</v>
      </c>
      <c r="E197" s="40"/>
      <c r="F197" s="232" t="s">
        <v>1297</v>
      </c>
      <c r="G197" s="40"/>
      <c r="H197" s="40"/>
      <c r="I197" s="233"/>
      <c r="J197" s="40"/>
      <c r="K197" s="40"/>
      <c r="L197" s="44"/>
      <c r="M197" s="234"/>
      <c r="N197" s="235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146</v>
      </c>
      <c r="AU197" s="17" t="s">
        <v>86</v>
      </c>
    </row>
    <row r="198" s="2" customFormat="1">
      <c r="A198" s="38"/>
      <c r="B198" s="39"/>
      <c r="C198" s="40"/>
      <c r="D198" s="236" t="s">
        <v>148</v>
      </c>
      <c r="E198" s="40"/>
      <c r="F198" s="237" t="s">
        <v>1298</v>
      </c>
      <c r="G198" s="40"/>
      <c r="H198" s="40"/>
      <c r="I198" s="233"/>
      <c r="J198" s="40"/>
      <c r="K198" s="40"/>
      <c r="L198" s="44"/>
      <c r="M198" s="234"/>
      <c r="N198" s="235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148</v>
      </c>
      <c r="AU198" s="17" t="s">
        <v>86</v>
      </c>
    </row>
    <row r="199" s="2" customFormat="1" ht="24.15" customHeight="1">
      <c r="A199" s="38"/>
      <c r="B199" s="39"/>
      <c r="C199" s="218" t="s">
        <v>345</v>
      </c>
      <c r="D199" s="218" t="s">
        <v>139</v>
      </c>
      <c r="E199" s="219" t="s">
        <v>1299</v>
      </c>
      <c r="F199" s="220" t="s">
        <v>1300</v>
      </c>
      <c r="G199" s="221" t="s">
        <v>321</v>
      </c>
      <c r="H199" s="222">
        <v>2</v>
      </c>
      <c r="I199" s="223"/>
      <c r="J199" s="224">
        <f>ROUND(I199*H199,2)</f>
        <v>0</v>
      </c>
      <c r="K199" s="220" t="s">
        <v>143</v>
      </c>
      <c r="L199" s="44"/>
      <c r="M199" s="225" t="s">
        <v>1</v>
      </c>
      <c r="N199" s="226" t="s">
        <v>41</v>
      </c>
      <c r="O199" s="91"/>
      <c r="P199" s="227">
        <f>O199*H199</f>
        <v>0</v>
      </c>
      <c r="Q199" s="227">
        <v>0.00016000000000000001</v>
      </c>
      <c r="R199" s="227">
        <f>Q199*H199</f>
        <v>0.00032000000000000003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268</v>
      </c>
      <c r="AT199" s="229" t="s">
        <v>139</v>
      </c>
      <c r="AU199" s="229" t="s">
        <v>86</v>
      </c>
      <c r="AY199" s="17" t="s">
        <v>136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84</v>
      </c>
      <c r="BK199" s="230">
        <f>ROUND(I199*H199,2)</f>
        <v>0</v>
      </c>
      <c r="BL199" s="17" t="s">
        <v>268</v>
      </c>
      <c r="BM199" s="229" t="s">
        <v>1301</v>
      </c>
    </row>
    <row r="200" s="2" customFormat="1">
      <c r="A200" s="38"/>
      <c r="B200" s="39"/>
      <c r="C200" s="40"/>
      <c r="D200" s="231" t="s">
        <v>146</v>
      </c>
      <c r="E200" s="40"/>
      <c r="F200" s="232" t="s">
        <v>1302</v>
      </c>
      <c r="G200" s="40"/>
      <c r="H200" s="40"/>
      <c r="I200" s="233"/>
      <c r="J200" s="40"/>
      <c r="K200" s="40"/>
      <c r="L200" s="44"/>
      <c r="M200" s="234"/>
      <c r="N200" s="23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146</v>
      </c>
      <c r="AU200" s="17" t="s">
        <v>86</v>
      </c>
    </row>
    <row r="201" s="2" customFormat="1">
      <c r="A201" s="38"/>
      <c r="B201" s="39"/>
      <c r="C201" s="40"/>
      <c r="D201" s="236" t="s">
        <v>148</v>
      </c>
      <c r="E201" s="40"/>
      <c r="F201" s="237" t="s">
        <v>1303</v>
      </c>
      <c r="G201" s="40"/>
      <c r="H201" s="40"/>
      <c r="I201" s="233"/>
      <c r="J201" s="40"/>
      <c r="K201" s="40"/>
      <c r="L201" s="44"/>
      <c r="M201" s="234"/>
      <c r="N201" s="235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148</v>
      </c>
      <c r="AU201" s="17" t="s">
        <v>86</v>
      </c>
    </row>
    <row r="202" s="2" customFormat="1" ht="24.15" customHeight="1">
      <c r="A202" s="38"/>
      <c r="B202" s="39"/>
      <c r="C202" s="274" t="s">
        <v>353</v>
      </c>
      <c r="D202" s="274" t="s">
        <v>456</v>
      </c>
      <c r="E202" s="275" t="s">
        <v>1304</v>
      </c>
      <c r="F202" s="276" t="s">
        <v>1305</v>
      </c>
      <c r="G202" s="277" t="s">
        <v>321</v>
      </c>
      <c r="H202" s="278">
        <v>2</v>
      </c>
      <c r="I202" s="279"/>
      <c r="J202" s="280">
        <f>ROUND(I202*H202,2)</f>
        <v>0</v>
      </c>
      <c r="K202" s="276" t="s">
        <v>143</v>
      </c>
      <c r="L202" s="281"/>
      <c r="M202" s="282" t="s">
        <v>1</v>
      </c>
      <c r="N202" s="283" t="s">
        <v>41</v>
      </c>
      <c r="O202" s="91"/>
      <c r="P202" s="227">
        <f>O202*H202</f>
        <v>0</v>
      </c>
      <c r="Q202" s="227">
        <v>0.0018</v>
      </c>
      <c r="R202" s="227">
        <f>Q202*H202</f>
        <v>0.0035999999999999999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419</v>
      </c>
      <c r="AT202" s="229" t="s">
        <v>456</v>
      </c>
      <c r="AU202" s="229" t="s">
        <v>86</v>
      </c>
      <c r="AY202" s="17" t="s">
        <v>136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84</v>
      </c>
      <c r="BK202" s="230">
        <f>ROUND(I202*H202,2)</f>
        <v>0</v>
      </c>
      <c r="BL202" s="17" t="s">
        <v>268</v>
      </c>
      <c r="BM202" s="229" t="s">
        <v>1306</v>
      </c>
    </row>
    <row r="203" s="2" customFormat="1">
      <c r="A203" s="38"/>
      <c r="B203" s="39"/>
      <c r="C203" s="40"/>
      <c r="D203" s="231" t="s">
        <v>146</v>
      </c>
      <c r="E203" s="40"/>
      <c r="F203" s="232" t="s">
        <v>1305</v>
      </c>
      <c r="G203" s="40"/>
      <c r="H203" s="40"/>
      <c r="I203" s="233"/>
      <c r="J203" s="40"/>
      <c r="K203" s="40"/>
      <c r="L203" s="44"/>
      <c r="M203" s="234"/>
      <c r="N203" s="235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146</v>
      </c>
      <c r="AU203" s="17" t="s">
        <v>86</v>
      </c>
    </row>
    <row r="204" s="2" customFormat="1" ht="24.15" customHeight="1">
      <c r="A204" s="38"/>
      <c r="B204" s="39"/>
      <c r="C204" s="218" t="s">
        <v>361</v>
      </c>
      <c r="D204" s="218" t="s">
        <v>139</v>
      </c>
      <c r="E204" s="219" t="s">
        <v>1307</v>
      </c>
      <c r="F204" s="220" t="s">
        <v>1308</v>
      </c>
      <c r="G204" s="221" t="s">
        <v>1133</v>
      </c>
      <c r="H204" s="284"/>
      <c r="I204" s="223"/>
      <c r="J204" s="224">
        <f>ROUND(I204*H204,2)</f>
        <v>0</v>
      </c>
      <c r="K204" s="220" t="s">
        <v>143</v>
      </c>
      <c r="L204" s="44"/>
      <c r="M204" s="225" t="s">
        <v>1</v>
      </c>
      <c r="N204" s="226" t="s">
        <v>41</v>
      </c>
      <c r="O204" s="91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268</v>
      </c>
      <c r="AT204" s="229" t="s">
        <v>139</v>
      </c>
      <c r="AU204" s="229" t="s">
        <v>86</v>
      </c>
      <c r="AY204" s="17" t="s">
        <v>136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84</v>
      </c>
      <c r="BK204" s="230">
        <f>ROUND(I204*H204,2)</f>
        <v>0</v>
      </c>
      <c r="BL204" s="17" t="s">
        <v>268</v>
      </c>
      <c r="BM204" s="229" t="s">
        <v>1309</v>
      </c>
    </row>
    <row r="205" s="2" customFormat="1">
      <c r="A205" s="38"/>
      <c r="B205" s="39"/>
      <c r="C205" s="40"/>
      <c r="D205" s="231" t="s">
        <v>146</v>
      </c>
      <c r="E205" s="40"/>
      <c r="F205" s="232" t="s">
        <v>1310</v>
      </c>
      <c r="G205" s="40"/>
      <c r="H205" s="40"/>
      <c r="I205" s="233"/>
      <c r="J205" s="40"/>
      <c r="K205" s="40"/>
      <c r="L205" s="44"/>
      <c r="M205" s="234"/>
      <c r="N205" s="235"/>
      <c r="O205" s="91"/>
      <c r="P205" s="91"/>
      <c r="Q205" s="91"/>
      <c r="R205" s="91"/>
      <c r="S205" s="91"/>
      <c r="T205" s="92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146</v>
      </c>
      <c r="AU205" s="17" t="s">
        <v>86</v>
      </c>
    </row>
    <row r="206" s="2" customFormat="1">
      <c r="A206" s="38"/>
      <c r="B206" s="39"/>
      <c r="C206" s="40"/>
      <c r="D206" s="236" t="s">
        <v>148</v>
      </c>
      <c r="E206" s="40"/>
      <c r="F206" s="237" t="s">
        <v>1311</v>
      </c>
      <c r="G206" s="40"/>
      <c r="H206" s="40"/>
      <c r="I206" s="233"/>
      <c r="J206" s="40"/>
      <c r="K206" s="40"/>
      <c r="L206" s="44"/>
      <c r="M206" s="234"/>
      <c r="N206" s="23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148</v>
      </c>
      <c r="AU206" s="17" t="s">
        <v>86</v>
      </c>
    </row>
    <row r="207" s="12" customFormat="1" ht="22.8" customHeight="1">
      <c r="A207" s="12"/>
      <c r="B207" s="202"/>
      <c r="C207" s="203"/>
      <c r="D207" s="204" t="s">
        <v>75</v>
      </c>
      <c r="E207" s="216" t="s">
        <v>1312</v>
      </c>
      <c r="F207" s="216" t="s">
        <v>1313</v>
      </c>
      <c r="G207" s="203"/>
      <c r="H207" s="203"/>
      <c r="I207" s="206"/>
      <c r="J207" s="217">
        <f>BK207</f>
        <v>0</v>
      </c>
      <c r="K207" s="203"/>
      <c r="L207" s="208"/>
      <c r="M207" s="209"/>
      <c r="N207" s="210"/>
      <c r="O207" s="210"/>
      <c r="P207" s="211">
        <f>SUM(P208:P235)</f>
        <v>0</v>
      </c>
      <c r="Q207" s="210"/>
      <c r="R207" s="211">
        <f>SUM(R208:R235)</f>
        <v>0.14118</v>
      </c>
      <c r="S207" s="210"/>
      <c r="T207" s="212">
        <f>SUM(T208:T235)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3" t="s">
        <v>86</v>
      </c>
      <c r="AT207" s="214" t="s">
        <v>75</v>
      </c>
      <c r="AU207" s="214" t="s">
        <v>84</v>
      </c>
      <c r="AY207" s="213" t="s">
        <v>136</v>
      </c>
      <c r="BK207" s="215">
        <f>SUM(BK208:BK235)</f>
        <v>0</v>
      </c>
    </row>
    <row r="208" s="2" customFormat="1" ht="24.15" customHeight="1">
      <c r="A208" s="38"/>
      <c r="B208" s="39"/>
      <c r="C208" s="218" t="s">
        <v>368</v>
      </c>
      <c r="D208" s="218" t="s">
        <v>139</v>
      </c>
      <c r="E208" s="219" t="s">
        <v>1314</v>
      </c>
      <c r="F208" s="220" t="s">
        <v>1315</v>
      </c>
      <c r="G208" s="221" t="s">
        <v>321</v>
      </c>
      <c r="H208" s="222">
        <v>2</v>
      </c>
      <c r="I208" s="223"/>
      <c r="J208" s="224">
        <f>ROUND(I208*H208,2)</f>
        <v>0</v>
      </c>
      <c r="K208" s="220" t="s">
        <v>143</v>
      </c>
      <c r="L208" s="44"/>
      <c r="M208" s="225" t="s">
        <v>1</v>
      </c>
      <c r="N208" s="226" t="s">
        <v>41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268</v>
      </c>
      <c r="AT208" s="229" t="s">
        <v>139</v>
      </c>
      <c r="AU208" s="229" t="s">
        <v>86</v>
      </c>
      <c r="AY208" s="17" t="s">
        <v>136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84</v>
      </c>
      <c r="BK208" s="230">
        <f>ROUND(I208*H208,2)</f>
        <v>0</v>
      </c>
      <c r="BL208" s="17" t="s">
        <v>268</v>
      </c>
      <c r="BM208" s="229" t="s">
        <v>1316</v>
      </c>
    </row>
    <row r="209" s="2" customFormat="1">
      <c r="A209" s="38"/>
      <c r="B209" s="39"/>
      <c r="C209" s="40"/>
      <c r="D209" s="231" t="s">
        <v>146</v>
      </c>
      <c r="E209" s="40"/>
      <c r="F209" s="232" t="s">
        <v>1317</v>
      </c>
      <c r="G209" s="40"/>
      <c r="H209" s="40"/>
      <c r="I209" s="233"/>
      <c r="J209" s="40"/>
      <c r="K209" s="40"/>
      <c r="L209" s="44"/>
      <c r="M209" s="234"/>
      <c r="N209" s="235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146</v>
      </c>
      <c r="AU209" s="17" t="s">
        <v>86</v>
      </c>
    </row>
    <row r="210" s="2" customFormat="1">
      <c r="A210" s="38"/>
      <c r="B210" s="39"/>
      <c r="C210" s="40"/>
      <c r="D210" s="236" t="s">
        <v>148</v>
      </c>
      <c r="E210" s="40"/>
      <c r="F210" s="237" t="s">
        <v>1318</v>
      </c>
      <c r="G210" s="40"/>
      <c r="H210" s="40"/>
      <c r="I210" s="233"/>
      <c r="J210" s="40"/>
      <c r="K210" s="40"/>
      <c r="L210" s="44"/>
      <c r="M210" s="234"/>
      <c r="N210" s="235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148</v>
      </c>
      <c r="AU210" s="17" t="s">
        <v>86</v>
      </c>
    </row>
    <row r="211" s="2" customFormat="1" ht="21.75" customHeight="1">
      <c r="A211" s="38"/>
      <c r="B211" s="39"/>
      <c r="C211" s="274" t="s">
        <v>377</v>
      </c>
      <c r="D211" s="274" t="s">
        <v>456</v>
      </c>
      <c r="E211" s="275" t="s">
        <v>1319</v>
      </c>
      <c r="F211" s="276" t="s">
        <v>1320</v>
      </c>
      <c r="G211" s="277" t="s">
        <v>321</v>
      </c>
      <c r="H211" s="278">
        <v>2</v>
      </c>
      <c r="I211" s="279"/>
      <c r="J211" s="280">
        <f>ROUND(I211*H211,2)</f>
        <v>0</v>
      </c>
      <c r="K211" s="276" t="s">
        <v>143</v>
      </c>
      <c r="L211" s="281"/>
      <c r="M211" s="282" t="s">
        <v>1</v>
      </c>
      <c r="N211" s="283" t="s">
        <v>41</v>
      </c>
      <c r="O211" s="91"/>
      <c r="P211" s="227">
        <f>O211*H211</f>
        <v>0</v>
      </c>
      <c r="Q211" s="227">
        <v>0.029000000000000001</v>
      </c>
      <c r="R211" s="227">
        <f>Q211*H211</f>
        <v>0.058000000000000003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419</v>
      </c>
      <c r="AT211" s="229" t="s">
        <v>456</v>
      </c>
      <c r="AU211" s="229" t="s">
        <v>86</v>
      </c>
      <c r="AY211" s="17" t="s">
        <v>136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84</v>
      </c>
      <c r="BK211" s="230">
        <f>ROUND(I211*H211,2)</f>
        <v>0</v>
      </c>
      <c r="BL211" s="17" t="s">
        <v>268</v>
      </c>
      <c r="BM211" s="229" t="s">
        <v>1321</v>
      </c>
    </row>
    <row r="212" s="2" customFormat="1">
      <c r="A212" s="38"/>
      <c r="B212" s="39"/>
      <c r="C212" s="40"/>
      <c r="D212" s="231" t="s">
        <v>146</v>
      </c>
      <c r="E212" s="40"/>
      <c r="F212" s="232" t="s">
        <v>1320</v>
      </c>
      <c r="G212" s="40"/>
      <c r="H212" s="40"/>
      <c r="I212" s="233"/>
      <c r="J212" s="40"/>
      <c r="K212" s="40"/>
      <c r="L212" s="44"/>
      <c r="M212" s="234"/>
      <c r="N212" s="235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146</v>
      </c>
      <c r="AU212" s="17" t="s">
        <v>86</v>
      </c>
    </row>
    <row r="213" s="2" customFormat="1" ht="24.15" customHeight="1">
      <c r="A213" s="38"/>
      <c r="B213" s="39"/>
      <c r="C213" s="218" t="s">
        <v>403</v>
      </c>
      <c r="D213" s="218" t="s">
        <v>139</v>
      </c>
      <c r="E213" s="219" t="s">
        <v>1322</v>
      </c>
      <c r="F213" s="220" t="s">
        <v>1323</v>
      </c>
      <c r="G213" s="221" t="s">
        <v>321</v>
      </c>
      <c r="H213" s="222">
        <v>1</v>
      </c>
      <c r="I213" s="223"/>
      <c r="J213" s="224">
        <f>ROUND(I213*H213,2)</f>
        <v>0</v>
      </c>
      <c r="K213" s="220" t="s">
        <v>143</v>
      </c>
      <c r="L213" s="44"/>
      <c r="M213" s="225" t="s">
        <v>1</v>
      </c>
      <c r="N213" s="226" t="s">
        <v>41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268</v>
      </c>
      <c r="AT213" s="229" t="s">
        <v>139</v>
      </c>
      <c r="AU213" s="229" t="s">
        <v>86</v>
      </c>
      <c r="AY213" s="17" t="s">
        <v>136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84</v>
      </c>
      <c r="BK213" s="230">
        <f>ROUND(I213*H213,2)</f>
        <v>0</v>
      </c>
      <c r="BL213" s="17" t="s">
        <v>268</v>
      </c>
      <c r="BM213" s="229" t="s">
        <v>1324</v>
      </c>
    </row>
    <row r="214" s="2" customFormat="1">
      <c r="A214" s="38"/>
      <c r="B214" s="39"/>
      <c r="C214" s="40"/>
      <c r="D214" s="231" t="s">
        <v>146</v>
      </c>
      <c r="E214" s="40"/>
      <c r="F214" s="232" t="s">
        <v>1325</v>
      </c>
      <c r="G214" s="40"/>
      <c r="H214" s="40"/>
      <c r="I214" s="233"/>
      <c r="J214" s="40"/>
      <c r="K214" s="40"/>
      <c r="L214" s="44"/>
      <c r="M214" s="234"/>
      <c r="N214" s="235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146</v>
      </c>
      <c r="AU214" s="17" t="s">
        <v>86</v>
      </c>
    </row>
    <row r="215" s="2" customFormat="1">
      <c r="A215" s="38"/>
      <c r="B215" s="39"/>
      <c r="C215" s="40"/>
      <c r="D215" s="236" t="s">
        <v>148</v>
      </c>
      <c r="E215" s="40"/>
      <c r="F215" s="237" t="s">
        <v>1326</v>
      </c>
      <c r="G215" s="40"/>
      <c r="H215" s="40"/>
      <c r="I215" s="233"/>
      <c r="J215" s="40"/>
      <c r="K215" s="40"/>
      <c r="L215" s="44"/>
      <c r="M215" s="234"/>
      <c r="N215" s="235"/>
      <c r="O215" s="91"/>
      <c r="P215" s="91"/>
      <c r="Q215" s="91"/>
      <c r="R215" s="91"/>
      <c r="S215" s="91"/>
      <c r="T215" s="92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148</v>
      </c>
      <c r="AU215" s="17" t="s">
        <v>86</v>
      </c>
    </row>
    <row r="216" s="2" customFormat="1" ht="33" customHeight="1">
      <c r="A216" s="38"/>
      <c r="B216" s="39"/>
      <c r="C216" s="274" t="s">
        <v>414</v>
      </c>
      <c r="D216" s="274" t="s">
        <v>456</v>
      </c>
      <c r="E216" s="275" t="s">
        <v>1327</v>
      </c>
      <c r="F216" s="276" t="s">
        <v>1328</v>
      </c>
      <c r="G216" s="277" t="s">
        <v>321</v>
      </c>
      <c r="H216" s="278">
        <v>1</v>
      </c>
      <c r="I216" s="279"/>
      <c r="J216" s="280">
        <f>ROUND(I216*H216,2)</f>
        <v>0</v>
      </c>
      <c r="K216" s="276" t="s">
        <v>143</v>
      </c>
      <c r="L216" s="281"/>
      <c r="M216" s="282" t="s">
        <v>1</v>
      </c>
      <c r="N216" s="283" t="s">
        <v>41</v>
      </c>
      <c r="O216" s="91"/>
      <c r="P216" s="227">
        <f>O216*H216</f>
        <v>0</v>
      </c>
      <c r="Q216" s="227">
        <v>0.050000000000000003</v>
      </c>
      <c r="R216" s="227">
        <f>Q216*H216</f>
        <v>0.050000000000000003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419</v>
      </c>
      <c r="AT216" s="229" t="s">
        <v>456</v>
      </c>
      <c r="AU216" s="229" t="s">
        <v>86</v>
      </c>
      <c r="AY216" s="17" t="s">
        <v>136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84</v>
      </c>
      <c r="BK216" s="230">
        <f>ROUND(I216*H216,2)</f>
        <v>0</v>
      </c>
      <c r="BL216" s="17" t="s">
        <v>268</v>
      </c>
      <c r="BM216" s="229" t="s">
        <v>1329</v>
      </c>
    </row>
    <row r="217" s="2" customFormat="1">
      <c r="A217" s="38"/>
      <c r="B217" s="39"/>
      <c r="C217" s="40"/>
      <c r="D217" s="231" t="s">
        <v>146</v>
      </c>
      <c r="E217" s="40"/>
      <c r="F217" s="232" t="s">
        <v>1328</v>
      </c>
      <c r="G217" s="40"/>
      <c r="H217" s="40"/>
      <c r="I217" s="233"/>
      <c r="J217" s="40"/>
      <c r="K217" s="40"/>
      <c r="L217" s="44"/>
      <c r="M217" s="234"/>
      <c r="N217" s="235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146</v>
      </c>
      <c r="AU217" s="17" t="s">
        <v>86</v>
      </c>
    </row>
    <row r="218" s="2" customFormat="1" ht="24.15" customHeight="1">
      <c r="A218" s="38"/>
      <c r="B218" s="39"/>
      <c r="C218" s="218" t="s">
        <v>419</v>
      </c>
      <c r="D218" s="218" t="s">
        <v>139</v>
      </c>
      <c r="E218" s="219" t="s">
        <v>1330</v>
      </c>
      <c r="F218" s="220" t="s">
        <v>1331</v>
      </c>
      <c r="G218" s="221" t="s">
        <v>334</v>
      </c>
      <c r="H218" s="222">
        <v>40</v>
      </c>
      <c r="I218" s="223"/>
      <c r="J218" s="224">
        <f>ROUND(I218*H218,2)</f>
        <v>0</v>
      </c>
      <c r="K218" s="220" t="s">
        <v>143</v>
      </c>
      <c r="L218" s="44"/>
      <c r="M218" s="225" t="s">
        <v>1</v>
      </c>
      <c r="N218" s="226" t="s">
        <v>41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268</v>
      </c>
      <c r="AT218" s="229" t="s">
        <v>139</v>
      </c>
      <c r="AU218" s="229" t="s">
        <v>86</v>
      </c>
      <c r="AY218" s="17" t="s">
        <v>136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84</v>
      </c>
      <c r="BK218" s="230">
        <f>ROUND(I218*H218,2)</f>
        <v>0</v>
      </c>
      <c r="BL218" s="17" t="s">
        <v>268</v>
      </c>
      <c r="BM218" s="229" t="s">
        <v>1332</v>
      </c>
    </row>
    <row r="219" s="2" customFormat="1">
      <c r="A219" s="38"/>
      <c r="B219" s="39"/>
      <c r="C219" s="40"/>
      <c r="D219" s="231" t="s">
        <v>146</v>
      </c>
      <c r="E219" s="40"/>
      <c r="F219" s="232" t="s">
        <v>1333</v>
      </c>
      <c r="G219" s="40"/>
      <c r="H219" s="40"/>
      <c r="I219" s="233"/>
      <c r="J219" s="40"/>
      <c r="K219" s="40"/>
      <c r="L219" s="44"/>
      <c r="M219" s="234"/>
      <c r="N219" s="235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146</v>
      </c>
      <c r="AU219" s="17" t="s">
        <v>86</v>
      </c>
    </row>
    <row r="220" s="2" customFormat="1">
      <c r="A220" s="38"/>
      <c r="B220" s="39"/>
      <c r="C220" s="40"/>
      <c r="D220" s="236" t="s">
        <v>148</v>
      </c>
      <c r="E220" s="40"/>
      <c r="F220" s="237" t="s">
        <v>1334</v>
      </c>
      <c r="G220" s="40"/>
      <c r="H220" s="40"/>
      <c r="I220" s="233"/>
      <c r="J220" s="40"/>
      <c r="K220" s="40"/>
      <c r="L220" s="44"/>
      <c r="M220" s="234"/>
      <c r="N220" s="235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148</v>
      </c>
      <c r="AU220" s="17" t="s">
        <v>86</v>
      </c>
    </row>
    <row r="221" s="13" customFormat="1">
      <c r="A221" s="13"/>
      <c r="B221" s="238"/>
      <c r="C221" s="239"/>
      <c r="D221" s="231" t="s">
        <v>150</v>
      </c>
      <c r="E221" s="240" t="s">
        <v>1</v>
      </c>
      <c r="F221" s="241" t="s">
        <v>1335</v>
      </c>
      <c r="G221" s="239"/>
      <c r="H221" s="242">
        <v>40</v>
      </c>
      <c r="I221" s="243"/>
      <c r="J221" s="239"/>
      <c r="K221" s="239"/>
      <c r="L221" s="244"/>
      <c r="M221" s="245"/>
      <c r="N221" s="246"/>
      <c r="O221" s="246"/>
      <c r="P221" s="246"/>
      <c r="Q221" s="246"/>
      <c r="R221" s="246"/>
      <c r="S221" s="246"/>
      <c r="T221" s="24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8" t="s">
        <v>150</v>
      </c>
      <c r="AU221" s="248" t="s">
        <v>86</v>
      </c>
      <c r="AV221" s="13" t="s">
        <v>86</v>
      </c>
      <c r="AW221" s="13" t="s">
        <v>32</v>
      </c>
      <c r="AX221" s="13" t="s">
        <v>84</v>
      </c>
      <c r="AY221" s="248" t="s">
        <v>136</v>
      </c>
    </row>
    <row r="222" s="2" customFormat="1" ht="24.15" customHeight="1">
      <c r="A222" s="38"/>
      <c r="B222" s="39"/>
      <c r="C222" s="274" t="s">
        <v>424</v>
      </c>
      <c r="D222" s="274" t="s">
        <v>456</v>
      </c>
      <c r="E222" s="275" t="s">
        <v>1336</v>
      </c>
      <c r="F222" s="276" t="s">
        <v>1337</v>
      </c>
      <c r="G222" s="277" t="s">
        <v>334</v>
      </c>
      <c r="H222" s="278">
        <v>41.200000000000003</v>
      </c>
      <c r="I222" s="279"/>
      <c r="J222" s="280">
        <f>ROUND(I222*H222,2)</f>
        <v>0</v>
      </c>
      <c r="K222" s="276" t="s">
        <v>143</v>
      </c>
      <c r="L222" s="281"/>
      <c r="M222" s="282" t="s">
        <v>1</v>
      </c>
      <c r="N222" s="283" t="s">
        <v>41</v>
      </c>
      <c r="O222" s="91"/>
      <c r="P222" s="227">
        <f>O222*H222</f>
        <v>0</v>
      </c>
      <c r="Q222" s="227">
        <v>0.00069999999999999999</v>
      </c>
      <c r="R222" s="227">
        <f>Q222*H222</f>
        <v>0.028840000000000001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419</v>
      </c>
      <c r="AT222" s="229" t="s">
        <v>456</v>
      </c>
      <c r="AU222" s="229" t="s">
        <v>86</v>
      </c>
      <c r="AY222" s="17" t="s">
        <v>136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84</v>
      </c>
      <c r="BK222" s="230">
        <f>ROUND(I222*H222,2)</f>
        <v>0</v>
      </c>
      <c r="BL222" s="17" t="s">
        <v>268</v>
      </c>
      <c r="BM222" s="229" t="s">
        <v>1338</v>
      </c>
    </row>
    <row r="223" s="2" customFormat="1">
      <c r="A223" s="38"/>
      <c r="B223" s="39"/>
      <c r="C223" s="40"/>
      <c r="D223" s="231" t="s">
        <v>146</v>
      </c>
      <c r="E223" s="40"/>
      <c r="F223" s="232" t="s">
        <v>1337</v>
      </c>
      <c r="G223" s="40"/>
      <c r="H223" s="40"/>
      <c r="I223" s="233"/>
      <c r="J223" s="40"/>
      <c r="K223" s="40"/>
      <c r="L223" s="44"/>
      <c r="M223" s="234"/>
      <c r="N223" s="235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146</v>
      </c>
      <c r="AU223" s="17" t="s">
        <v>86</v>
      </c>
    </row>
    <row r="224" s="13" customFormat="1">
      <c r="A224" s="13"/>
      <c r="B224" s="238"/>
      <c r="C224" s="239"/>
      <c r="D224" s="231" t="s">
        <v>150</v>
      </c>
      <c r="E224" s="240" t="s">
        <v>1</v>
      </c>
      <c r="F224" s="241" t="s">
        <v>1339</v>
      </c>
      <c r="G224" s="239"/>
      <c r="H224" s="242">
        <v>41.200000000000003</v>
      </c>
      <c r="I224" s="243"/>
      <c r="J224" s="239"/>
      <c r="K224" s="239"/>
      <c r="L224" s="244"/>
      <c r="M224" s="245"/>
      <c r="N224" s="246"/>
      <c r="O224" s="246"/>
      <c r="P224" s="246"/>
      <c r="Q224" s="246"/>
      <c r="R224" s="246"/>
      <c r="S224" s="246"/>
      <c r="T224" s="24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8" t="s">
        <v>150</v>
      </c>
      <c r="AU224" s="248" t="s">
        <v>86</v>
      </c>
      <c r="AV224" s="13" t="s">
        <v>86</v>
      </c>
      <c r="AW224" s="13" t="s">
        <v>32</v>
      </c>
      <c r="AX224" s="13" t="s">
        <v>84</v>
      </c>
      <c r="AY224" s="248" t="s">
        <v>136</v>
      </c>
    </row>
    <row r="225" s="2" customFormat="1" ht="16.5" customHeight="1">
      <c r="A225" s="38"/>
      <c r="B225" s="39"/>
      <c r="C225" s="218" t="s">
        <v>393</v>
      </c>
      <c r="D225" s="218" t="s">
        <v>139</v>
      </c>
      <c r="E225" s="219" t="s">
        <v>1340</v>
      </c>
      <c r="F225" s="220" t="s">
        <v>1341</v>
      </c>
      <c r="G225" s="221" t="s">
        <v>321</v>
      </c>
      <c r="H225" s="222">
        <v>2</v>
      </c>
      <c r="I225" s="223"/>
      <c r="J225" s="224">
        <f>ROUND(I225*H225,2)</f>
        <v>0</v>
      </c>
      <c r="K225" s="220" t="s">
        <v>143</v>
      </c>
      <c r="L225" s="44"/>
      <c r="M225" s="225" t="s">
        <v>1</v>
      </c>
      <c r="N225" s="226" t="s">
        <v>41</v>
      </c>
      <c r="O225" s="91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268</v>
      </c>
      <c r="AT225" s="229" t="s">
        <v>139</v>
      </c>
      <c r="AU225" s="229" t="s">
        <v>86</v>
      </c>
      <c r="AY225" s="17" t="s">
        <v>136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84</v>
      </c>
      <c r="BK225" s="230">
        <f>ROUND(I225*H225,2)</f>
        <v>0</v>
      </c>
      <c r="BL225" s="17" t="s">
        <v>268</v>
      </c>
      <c r="BM225" s="229" t="s">
        <v>1342</v>
      </c>
    </row>
    <row r="226" s="2" customFormat="1">
      <c r="A226" s="38"/>
      <c r="B226" s="39"/>
      <c r="C226" s="40"/>
      <c r="D226" s="231" t="s">
        <v>146</v>
      </c>
      <c r="E226" s="40"/>
      <c r="F226" s="232" t="s">
        <v>1343</v>
      </c>
      <c r="G226" s="40"/>
      <c r="H226" s="40"/>
      <c r="I226" s="233"/>
      <c r="J226" s="40"/>
      <c r="K226" s="40"/>
      <c r="L226" s="44"/>
      <c r="M226" s="234"/>
      <c r="N226" s="235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146</v>
      </c>
      <c r="AU226" s="17" t="s">
        <v>86</v>
      </c>
    </row>
    <row r="227" s="2" customFormat="1">
      <c r="A227" s="38"/>
      <c r="B227" s="39"/>
      <c r="C227" s="40"/>
      <c r="D227" s="236" t="s">
        <v>148</v>
      </c>
      <c r="E227" s="40"/>
      <c r="F227" s="237" t="s">
        <v>1344</v>
      </c>
      <c r="G227" s="40"/>
      <c r="H227" s="40"/>
      <c r="I227" s="233"/>
      <c r="J227" s="40"/>
      <c r="K227" s="40"/>
      <c r="L227" s="44"/>
      <c r="M227" s="234"/>
      <c r="N227" s="235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148</v>
      </c>
      <c r="AU227" s="17" t="s">
        <v>86</v>
      </c>
    </row>
    <row r="228" s="2" customFormat="1" ht="16.5" customHeight="1">
      <c r="A228" s="38"/>
      <c r="B228" s="39"/>
      <c r="C228" s="274" t="s">
        <v>410</v>
      </c>
      <c r="D228" s="274" t="s">
        <v>456</v>
      </c>
      <c r="E228" s="275" t="s">
        <v>1345</v>
      </c>
      <c r="F228" s="276" t="s">
        <v>1346</v>
      </c>
      <c r="G228" s="277" t="s">
        <v>321</v>
      </c>
      <c r="H228" s="278">
        <v>2</v>
      </c>
      <c r="I228" s="279"/>
      <c r="J228" s="280">
        <f>ROUND(I228*H228,2)</f>
        <v>0</v>
      </c>
      <c r="K228" s="276" t="s">
        <v>143</v>
      </c>
      <c r="L228" s="281"/>
      <c r="M228" s="282" t="s">
        <v>1</v>
      </c>
      <c r="N228" s="283" t="s">
        <v>41</v>
      </c>
      <c r="O228" s="91"/>
      <c r="P228" s="227">
        <f>O228*H228</f>
        <v>0</v>
      </c>
      <c r="Q228" s="227">
        <v>0.00012</v>
      </c>
      <c r="R228" s="227">
        <f>Q228*H228</f>
        <v>0.00024000000000000001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419</v>
      </c>
      <c r="AT228" s="229" t="s">
        <v>456</v>
      </c>
      <c r="AU228" s="229" t="s">
        <v>86</v>
      </c>
      <c r="AY228" s="17" t="s">
        <v>136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84</v>
      </c>
      <c r="BK228" s="230">
        <f>ROUND(I228*H228,2)</f>
        <v>0</v>
      </c>
      <c r="BL228" s="17" t="s">
        <v>268</v>
      </c>
      <c r="BM228" s="229" t="s">
        <v>1347</v>
      </c>
    </row>
    <row r="229" s="2" customFormat="1">
      <c r="A229" s="38"/>
      <c r="B229" s="39"/>
      <c r="C229" s="40"/>
      <c r="D229" s="231" t="s">
        <v>146</v>
      </c>
      <c r="E229" s="40"/>
      <c r="F229" s="232" t="s">
        <v>1346</v>
      </c>
      <c r="G229" s="40"/>
      <c r="H229" s="40"/>
      <c r="I229" s="233"/>
      <c r="J229" s="40"/>
      <c r="K229" s="40"/>
      <c r="L229" s="44"/>
      <c r="M229" s="234"/>
      <c r="N229" s="235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146</v>
      </c>
      <c r="AU229" s="17" t="s">
        <v>86</v>
      </c>
    </row>
    <row r="230" s="2" customFormat="1" ht="16.5" customHeight="1">
      <c r="A230" s="38"/>
      <c r="B230" s="39"/>
      <c r="C230" s="218" t="s">
        <v>281</v>
      </c>
      <c r="D230" s="218" t="s">
        <v>139</v>
      </c>
      <c r="E230" s="219" t="s">
        <v>1348</v>
      </c>
      <c r="F230" s="220" t="s">
        <v>1349</v>
      </c>
      <c r="G230" s="221" t="s">
        <v>321</v>
      </c>
      <c r="H230" s="222">
        <v>2</v>
      </c>
      <c r="I230" s="223"/>
      <c r="J230" s="224">
        <f>ROUND(I230*H230,2)</f>
        <v>0</v>
      </c>
      <c r="K230" s="220" t="s">
        <v>143</v>
      </c>
      <c r="L230" s="44"/>
      <c r="M230" s="225" t="s">
        <v>1</v>
      </c>
      <c r="N230" s="226" t="s">
        <v>41</v>
      </c>
      <c r="O230" s="91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268</v>
      </c>
      <c r="AT230" s="229" t="s">
        <v>139</v>
      </c>
      <c r="AU230" s="229" t="s">
        <v>86</v>
      </c>
      <c r="AY230" s="17" t="s">
        <v>136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84</v>
      </c>
      <c r="BK230" s="230">
        <f>ROUND(I230*H230,2)</f>
        <v>0</v>
      </c>
      <c r="BL230" s="17" t="s">
        <v>268</v>
      </c>
      <c r="BM230" s="229" t="s">
        <v>1350</v>
      </c>
    </row>
    <row r="231" s="2" customFormat="1">
      <c r="A231" s="38"/>
      <c r="B231" s="39"/>
      <c r="C231" s="40"/>
      <c r="D231" s="231" t="s">
        <v>146</v>
      </c>
      <c r="E231" s="40"/>
      <c r="F231" s="232" t="s">
        <v>1351</v>
      </c>
      <c r="G231" s="40"/>
      <c r="H231" s="40"/>
      <c r="I231" s="233"/>
      <c r="J231" s="40"/>
      <c r="K231" s="40"/>
      <c r="L231" s="44"/>
      <c r="M231" s="234"/>
      <c r="N231" s="235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146</v>
      </c>
      <c r="AU231" s="17" t="s">
        <v>86</v>
      </c>
    </row>
    <row r="232" s="2" customFormat="1">
      <c r="A232" s="38"/>
      <c r="B232" s="39"/>
      <c r="C232" s="40"/>
      <c r="D232" s="236" t="s">
        <v>148</v>
      </c>
      <c r="E232" s="40"/>
      <c r="F232" s="237" t="s">
        <v>1352</v>
      </c>
      <c r="G232" s="40"/>
      <c r="H232" s="40"/>
      <c r="I232" s="233"/>
      <c r="J232" s="40"/>
      <c r="K232" s="40"/>
      <c r="L232" s="44"/>
      <c r="M232" s="234"/>
      <c r="N232" s="235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148</v>
      </c>
      <c r="AU232" s="17" t="s">
        <v>86</v>
      </c>
    </row>
    <row r="233" s="2" customFormat="1" ht="16.5" customHeight="1">
      <c r="A233" s="38"/>
      <c r="B233" s="39"/>
      <c r="C233" s="274" t="s">
        <v>288</v>
      </c>
      <c r="D233" s="274" t="s">
        <v>456</v>
      </c>
      <c r="E233" s="275" t="s">
        <v>1353</v>
      </c>
      <c r="F233" s="276" t="s">
        <v>1354</v>
      </c>
      <c r="G233" s="277" t="s">
        <v>334</v>
      </c>
      <c r="H233" s="278">
        <v>10</v>
      </c>
      <c r="I233" s="279"/>
      <c r="J233" s="280">
        <f>ROUND(I233*H233,2)</f>
        <v>0</v>
      </c>
      <c r="K233" s="276" t="s">
        <v>143</v>
      </c>
      <c r="L233" s="281"/>
      <c r="M233" s="282" t="s">
        <v>1</v>
      </c>
      <c r="N233" s="283" t="s">
        <v>41</v>
      </c>
      <c r="O233" s="91"/>
      <c r="P233" s="227">
        <f>O233*H233</f>
        <v>0</v>
      </c>
      <c r="Q233" s="227">
        <v>0.00040999999999999999</v>
      </c>
      <c r="R233" s="227">
        <f>Q233*H233</f>
        <v>0.0040999999999999995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419</v>
      </c>
      <c r="AT233" s="229" t="s">
        <v>456</v>
      </c>
      <c r="AU233" s="229" t="s">
        <v>86</v>
      </c>
      <c r="AY233" s="17" t="s">
        <v>136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84</v>
      </c>
      <c r="BK233" s="230">
        <f>ROUND(I233*H233,2)</f>
        <v>0</v>
      </c>
      <c r="BL233" s="17" t="s">
        <v>268</v>
      </c>
      <c r="BM233" s="229" t="s">
        <v>1355</v>
      </c>
    </row>
    <row r="234" s="2" customFormat="1">
      <c r="A234" s="38"/>
      <c r="B234" s="39"/>
      <c r="C234" s="40"/>
      <c r="D234" s="231" t="s">
        <v>146</v>
      </c>
      <c r="E234" s="40"/>
      <c r="F234" s="232" t="s">
        <v>1354</v>
      </c>
      <c r="G234" s="40"/>
      <c r="H234" s="40"/>
      <c r="I234" s="233"/>
      <c r="J234" s="40"/>
      <c r="K234" s="40"/>
      <c r="L234" s="44"/>
      <c r="M234" s="234"/>
      <c r="N234" s="235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146</v>
      </c>
      <c r="AU234" s="17" t="s">
        <v>86</v>
      </c>
    </row>
    <row r="235" s="13" customFormat="1">
      <c r="A235" s="13"/>
      <c r="B235" s="238"/>
      <c r="C235" s="239"/>
      <c r="D235" s="231" t="s">
        <v>150</v>
      </c>
      <c r="E235" s="240" t="s">
        <v>1</v>
      </c>
      <c r="F235" s="241" t="s">
        <v>1356</v>
      </c>
      <c r="G235" s="239"/>
      <c r="H235" s="242">
        <v>10</v>
      </c>
      <c r="I235" s="243"/>
      <c r="J235" s="239"/>
      <c r="K235" s="239"/>
      <c r="L235" s="244"/>
      <c r="M235" s="285"/>
      <c r="N235" s="286"/>
      <c r="O235" s="286"/>
      <c r="P235" s="286"/>
      <c r="Q235" s="286"/>
      <c r="R235" s="286"/>
      <c r="S235" s="286"/>
      <c r="T235" s="28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8" t="s">
        <v>150</v>
      </c>
      <c r="AU235" s="248" t="s">
        <v>86</v>
      </c>
      <c r="AV235" s="13" t="s">
        <v>86</v>
      </c>
      <c r="AW235" s="13" t="s">
        <v>32</v>
      </c>
      <c r="AX235" s="13" t="s">
        <v>84</v>
      </c>
      <c r="AY235" s="248" t="s">
        <v>136</v>
      </c>
    </row>
    <row r="236" s="2" customFormat="1" ht="6.96" customHeight="1">
      <c r="A236" s="38"/>
      <c r="B236" s="66"/>
      <c r="C236" s="67"/>
      <c r="D236" s="67"/>
      <c r="E236" s="67"/>
      <c r="F236" s="67"/>
      <c r="G236" s="67"/>
      <c r="H236" s="67"/>
      <c r="I236" s="67"/>
      <c r="J236" s="67"/>
      <c r="K236" s="67"/>
      <c r="L236" s="44"/>
      <c r="M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</row>
  </sheetData>
  <sheetProtection sheet="1" autoFilter="0" formatColumns="0" formatRows="0" objects="1" scenarios="1" spinCount="100000" saltValue="RmlsPbFViQJu4x3WNTmpmIeT7Qmrh70mp9+Ie4CiIm/Q3rYk9xosgXMHp2MY3oOiJrDAATWulYeu3VRecE8RTQ==" hashValue="Gr+lMsx2r0hwDnfixE+9bEJ3YlOFVBeyBuMQYn6RNYRCdc8pLV/pz1jm37SxqOFLk72bghQx3GSVAS5cpJKHLA==" algorithmName="SHA-512" password="CC63"/>
  <autoFilter ref="C120:K235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126" r:id="rId1" display="https://podminky.urs.cz/item/CS_URS_2025_01/721175001"/>
    <hyperlink ref="F130" r:id="rId2" display="https://podminky.urs.cz/item/CS_URS_2025_01/721175003"/>
    <hyperlink ref="F134" r:id="rId3" display="https://podminky.urs.cz/item/CS_URS_2025_01/721290111"/>
    <hyperlink ref="F137" r:id="rId4" display="https://podminky.urs.cz/item/CS_URS_2025_01/998721201"/>
    <hyperlink ref="F141" r:id="rId5" display="https://podminky.urs.cz/item/CS_URS_2025_01/722174002"/>
    <hyperlink ref="F145" r:id="rId6" display="https://podminky.urs.cz/item/CS_URS_2025_01/722175002"/>
    <hyperlink ref="F150" r:id="rId7" display="https://podminky.urs.cz/item/CS_URS_2025_01/722181231"/>
    <hyperlink ref="F153" r:id="rId8" display="https://podminky.urs.cz/item/CS_URS_2025_01/722290234"/>
    <hyperlink ref="F156" r:id="rId9" display="https://podminky.urs.cz/item/CS_URS_2025_01/722290246"/>
    <hyperlink ref="F159" r:id="rId10" display="https://podminky.urs.cz/item/CS_URS_2025_01/998722201"/>
    <hyperlink ref="F163" r:id="rId11" display="https://podminky.urs.cz/item/CS_URS_2025_01/725112171"/>
    <hyperlink ref="F166" r:id="rId12" display="https://podminky.urs.cz/item/CS_URS_2025_01/725211624"/>
    <hyperlink ref="F169" r:id="rId13" display="https://podminky.urs.cz/item/CS_URS_2025_01/725219101"/>
    <hyperlink ref="F180" r:id="rId14" display="https://podminky.urs.cz/item/CS_URS_2025_01/725291621"/>
    <hyperlink ref="F185" r:id="rId15" display="https://podminky.urs.cz/item/CS_URS_2025_01/725311121"/>
    <hyperlink ref="F193" r:id="rId16" display="https://podminky.urs.cz/item/CS_URS_2025_01/725331111"/>
    <hyperlink ref="F198" r:id="rId17" display="https://podminky.urs.cz/item/CS_URS_2025_01/725822613"/>
    <hyperlink ref="F201" r:id="rId18" display="https://podminky.urs.cz/item/CS_URS_2025_01/725829101"/>
    <hyperlink ref="F206" r:id="rId19" display="https://podminky.urs.cz/item/CS_URS_2025_01/998725201"/>
    <hyperlink ref="F210" r:id="rId20" display="https://podminky.urs.cz/item/CS_URS_2025_01/751711111"/>
    <hyperlink ref="F215" r:id="rId21" display="https://podminky.urs.cz/item/CS_URS_2025_01/751721111"/>
    <hyperlink ref="F220" r:id="rId22" display="https://podminky.urs.cz/item/CS_URS_2025_01/751791112"/>
    <hyperlink ref="F227" r:id="rId23" display="https://podminky.urs.cz/item/CS_URS_2025_01/751792007"/>
    <hyperlink ref="F232" r:id="rId24" display="https://podminky.urs.cz/item/CS_URS_2025_01/751792008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5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ADAPTACE LŮŽKOVÉ STANICE F - SÁLY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1357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ROUND((SUM(BE116:BE126)),  2)</f>
        <v>0</v>
      </c>
      <c r="G33" s="38"/>
      <c r="H33" s="38"/>
      <c r="I33" s="155">
        <v>0.20999999999999999</v>
      </c>
      <c r="J33" s="154">
        <f>ROUND(((SUM(BE116:BE126))*I33),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ROUND((SUM(BF116:BF126)),  2)</f>
        <v>0</v>
      </c>
      <c r="G34" s="38"/>
      <c r="H34" s="38"/>
      <c r="I34" s="155">
        <v>0.12</v>
      </c>
      <c r="J34" s="154">
        <f>ROUND(((SUM(BF116:BF126))*I34),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ROUND((SUM(BG116:BG126)),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ROUND((SUM(BH116:BH126)),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ROUND((SUM(BI116:BI126)),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ADAPTACE LŮŽKOVÉ STANICE F - SÁLY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05 - Lékařská technologie-nábytek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Teplice</v>
      </c>
      <c r="G89" s="40"/>
      <c r="H89" s="40"/>
      <c r="I89" s="32" t="s">
        <v>22</v>
      </c>
      <c r="J89" s="79" t="str">
        <f>IF(J12="","",J12)</f>
        <v>3. 4. 2025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Krajská zdravotní, a.s.</v>
      </c>
      <c r="G91" s="40"/>
      <c r="H91" s="40"/>
      <c r="I91" s="32" t="s">
        <v>30</v>
      </c>
      <c r="J91" s="36" t="str">
        <f>E21</f>
        <v>Ing. Ondřej Hampejs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Hampejs projekty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106</v>
      </c>
      <c r="D94" s="176"/>
      <c r="E94" s="176"/>
      <c r="F94" s="176"/>
      <c r="G94" s="176"/>
      <c r="H94" s="176"/>
      <c r="I94" s="176"/>
      <c r="J94" s="177" t="s">
        <v>107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108</v>
      </c>
      <c r="D96" s="40"/>
      <c r="E96" s="40"/>
      <c r="F96" s="40"/>
      <c r="G96" s="40"/>
      <c r="H96" s="40"/>
      <c r="I96" s="40"/>
      <c r="J96" s="110">
        <f>J116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109</v>
      </c>
    </row>
    <row r="97" s="2" customFormat="1" ht="21.84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102" s="2" customFormat="1" ht="6.96" customHeight="1">
      <c r="A102" s="38"/>
      <c r="B102" s="68"/>
      <c r="C102" s="69"/>
      <c r="D102" s="69"/>
      <c r="E102" s="69"/>
      <c r="F102" s="69"/>
      <c r="G102" s="69"/>
      <c r="H102" s="69"/>
      <c r="I102" s="69"/>
      <c r="J102" s="69"/>
      <c r="K102" s="69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24.96" customHeight="1">
      <c r="A103" s="38"/>
      <c r="B103" s="39"/>
      <c r="C103" s="23" t="s">
        <v>121</v>
      </c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12" customHeight="1">
      <c r="A105" s="38"/>
      <c r="B105" s="39"/>
      <c r="C105" s="32" t="s">
        <v>16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6.5" customHeight="1">
      <c r="A106" s="38"/>
      <c r="B106" s="39"/>
      <c r="C106" s="40"/>
      <c r="D106" s="40"/>
      <c r="E106" s="174" t="str">
        <f>E7</f>
        <v>ADAPTACE LŮŽKOVÉ STANICE F - SÁLY</v>
      </c>
      <c r="F106" s="32"/>
      <c r="G106" s="32"/>
      <c r="H106" s="32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103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76" t="str">
        <f>E9</f>
        <v>05 - Lékařská technologie-nábytek</v>
      </c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20</v>
      </c>
      <c r="D110" s="40"/>
      <c r="E110" s="40"/>
      <c r="F110" s="27" t="str">
        <f>F12</f>
        <v>Teplice</v>
      </c>
      <c r="G110" s="40"/>
      <c r="H110" s="40"/>
      <c r="I110" s="32" t="s">
        <v>22</v>
      </c>
      <c r="J110" s="79" t="str">
        <f>IF(J12="","",J12)</f>
        <v>3. 4. 2025</v>
      </c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5.15" customHeight="1">
      <c r="A112" s="38"/>
      <c r="B112" s="39"/>
      <c r="C112" s="32" t="s">
        <v>24</v>
      </c>
      <c r="D112" s="40"/>
      <c r="E112" s="40"/>
      <c r="F112" s="27" t="str">
        <f>E15</f>
        <v>Krajská zdravotní, a.s.</v>
      </c>
      <c r="G112" s="40"/>
      <c r="H112" s="40"/>
      <c r="I112" s="32" t="s">
        <v>30</v>
      </c>
      <c r="J112" s="36" t="str">
        <f>E21</f>
        <v>Ing. Ondřej Hampejs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5.65" customHeight="1">
      <c r="A113" s="38"/>
      <c r="B113" s="39"/>
      <c r="C113" s="32" t="s">
        <v>28</v>
      </c>
      <c r="D113" s="40"/>
      <c r="E113" s="40"/>
      <c r="F113" s="27" t="str">
        <f>IF(E18="","",E18)</f>
        <v>Vyplň údaj</v>
      </c>
      <c r="G113" s="40"/>
      <c r="H113" s="40"/>
      <c r="I113" s="32" t="s">
        <v>33</v>
      </c>
      <c r="J113" s="36" t="str">
        <f>E24</f>
        <v>Hampejs projekty s.r.o.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0.32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1" customFormat="1" ht="29.28" customHeight="1">
      <c r="A115" s="191"/>
      <c r="B115" s="192"/>
      <c r="C115" s="193" t="s">
        <v>122</v>
      </c>
      <c r="D115" s="194" t="s">
        <v>61</v>
      </c>
      <c r="E115" s="194" t="s">
        <v>57</v>
      </c>
      <c r="F115" s="194" t="s">
        <v>58</v>
      </c>
      <c r="G115" s="194" t="s">
        <v>123</v>
      </c>
      <c r="H115" s="194" t="s">
        <v>124</v>
      </c>
      <c r="I115" s="194" t="s">
        <v>125</v>
      </c>
      <c r="J115" s="194" t="s">
        <v>107</v>
      </c>
      <c r="K115" s="195" t="s">
        <v>126</v>
      </c>
      <c r="L115" s="196"/>
      <c r="M115" s="100" t="s">
        <v>1</v>
      </c>
      <c r="N115" s="101" t="s">
        <v>40</v>
      </c>
      <c r="O115" s="101" t="s">
        <v>127</v>
      </c>
      <c r="P115" s="101" t="s">
        <v>128</v>
      </c>
      <c r="Q115" s="101" t="s">
        <v>129</v>
      </c>
      <c r="R115" s="101" t="s">
        <v>130</v>
      </c>
      <c r="S115" s="101" t="s">
        <v>131</v>
      </c>
      <c r="T115" s="102" t="s">
        <v>132</v>
      </c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</row>
    <row r="116" s="2" customFormat="1" ht="22.8" customHeight="1">
      <c r="A116" s="38"/>
      <c r="B116" s="39"/>
      <c r="C116" s="107" t="s">
        <v>133</v>
      </c>
      <c r="D116" s="40"/>
      <c r="E116" s="40"/>
      <c r="F116" s="40"/>
      <c r="G116" s="40"/>
      <c r="H116" s="40"/>
      <c r="I116" s="40"/>
      <c r="J116" s="197">
        <f>BK116</f>
        <v>0</v>
      </c>
      <c r="K116" s="40"/>
      <c r="L116" s="44"/>
      <c r="M116" s="103"/>
      <c r="N116" s="198"/>
      <c r="O116" s="104"/>
      <c r="P116" s="199">
        <f>SUM(P117:P126)</f>
        <v>0</v>
      </c>
      <c r="Q116" s="104"/>
      <c r="R116" s="199">
        <f>SUM(R117:R126)</f>
        <v>0.065200000000000008</v>
      </c>
      <c r="S116" s="104"/>
      <c r="T116" s="200">
        <f>SUM(T117:T126)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75</v>
      </c>
      <c r="AU116" s="17" t="s">
        <v>109</v>
      </c>
      <c r="BK116" s="201">
        <f>SUM(BK117:BK126)</f>
        <v>0</v>
      </c>
    </row>
    <row r="117" s="2" customFormat="1" ht="16.5" customHeight="1">
      <c r="A117" s="38"/>
      <c r="B117" s="39"/>
      <c r="C117" s="274" t="s">
        <v>254</v>
      </c>
      <c r="D117" s="274" t="s">
        <v>456</v>
      </c>
      <c r="E117" s="275" t="s">
        <v>1358</v>
      </c>
      <c r="F117" s="276" t="s">
        <v>1359</v>
      </c>
      <c r="G117" s="277" t="s">
        <v>321</v>
      </c>
      <c r="H117" s="278">
        <v>2</v>
      </c>
      <c r="I117" s="279"/>
      <c r="J117" s="280">
        <f>ROUND(I117*H117,2)</f>
        <v>0</v>
      </c>
      <c r="K117" s="276" t="s">
        <v>1</v>
      </c>
      <c r="L117" s="281"/>
      <c r="M117" s="282" t="s">
        <v>1</v>
      </c>
      <c r="N117" s="283" t="s">
        <v>41</v>
      </c>
      <c r="O117" s="91"/>
      <c r="P117" s="227">
        <f>O117*H117</f>
        <v>0</v>
      </c>
      <c r="Q117" s="227">
        <v>0.011599999999999999</v>
      </c>
      <c r="R117" s="227">
        <f>Q117*H117</f>
        <v>0.023199999999999998</v>
      </c>
      <c r="S117" s="227">
        <v>0</v>
      </c>
      <c r="T117" s="228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29" t="s">
        <v>419</v>
      </c>
      <c r="AT117" s="229" t="s">
        <v>456</v>
      </c>
      <c r="AU117" s="229" t="s">
        <v>76</v>
      </c>
      <c r="AY117" s="17" t="s">
        <v>136</v>
      </c>
      <c r="BE117" s="230">
        <f>IF(N117="základní",J117,0)</f>
        <v>0</v>
      </c>
      <c r="BF117" s="230">
        <f>IF(N117="snížená",J117,0)</f>
        <v>0</v>
      </c>
      <c r="BG117" s="230">
        <f>IF(N117="zákl. přenesená",J117,0)</f>
        <v>0</v>
      </c>
      <c r="BH117" s="230">
        <f>IF(N117="sníž. přenesená",J117,0)</f>
        <v>0</v>
      </c>
      <c r="BI117" s="230">
        <f>IF(N117="nulová",J117,0)</f>
        <v>0</v>
      </c>
      <c r="BJ117" s="17" t="s">
        <v>84</v>
      </c>
      <c r="BK117" s="230">
        <f>ROUND(I117*H117,2)</f>
        <v>0</v>
      </c>
      <c r="BL117" s="17" t="s">
        <v>268</v>
      </c>
      <c r="BM117" s="229" t="s">
        <v>1360</v>
      </c>
    </row>
    <row r="118" s="2" customFormat="1">
      <c r="A118" s="38"/>
      <c r="B118" s="39"/>
      <c r="C118" s="40"/>
      <c r="D118" s="231" t="s">
        <v>146</v>
      </c>
      <c r="E118" s="40"/>
      <c r="F118" s="232" t="s">
        <v>1361</v>
      </c>
      <c r="G118" s="40"/>
      <c r="H118" s="40"/>
      <c r="I118" s="233"/>
      <c r="J118" s="40"/>
      <c r="K118" s="40"/>
      <c r="L118" s="44"/>
      <c r="M118" s="234"/>
      <c r="N118" s="235"/>
      <c r="O118" s="91"/>
      <c r="P118" s="91"/>
      <c r="Q118" s="91"/>
      <c r="R118" s="91"/>
      <c r="S118" s="91"/>
      <c r="T118" s="92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146</v>
      </c>
      <c r="AU118" s="17" t="s">
        <v>76</v>
      </c>
    </row>
    <row r="119" s="2" customFormat="1" ht="16.5" customHeight="1">
      <c r="A119" s="38"/>
      <c r="B119" s="39"/>
      <c r="C119" s="274" t="s">
        <v>137</v>
      </c>
      <c r="D119" s="274" t="s">
        <v>456</v>
      </c>
      <c r="E119" s="275" t="s">
        <v>1362</v>
      </c>
      <c r="F119" s="276" t="s">
        <v>1363</v>
      </c>
      <c r="G119" s="277" t="s">
        <v>321</v>
      </c>
      <c r="H119" s="278">
        <v>2</v>
      </c>
      <c r="I119" s="279"/>
      <c r="J119" s="280">
        <f>ROUND(I119*H119,2)</f>
        <v>0</v>
      </c>
      <c r="K119" s="276" t="s">
        <v>1</v>
      </c>
      <c r="L119" s="281"/>
      <c r="M119" s="282" t="s">
        <v>1</v>
      </c>
      <c r="N119" s="283" t="s">
        <v>41</v>
      </c>
      <c r="O119" s="91"/>
      <c r="P119" s="227">
        <f>O119*H119</f>
        <v>0</v>
      </c>
      <c r="Q119" s="227">
        <v>0.010500000000000001</v>
      </c>
      <c r="R119" s="227">
        <f>Q119*H119</f>
        <v>0.021000000000000001</v>
      </c>
      <c r="S119" s="227">
        <v>0</v>
      </c>
      <c r="T119" s="228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9" t="s">
        <v>224</v>
      </c>
      <c r="AT119" s="229" t="s">
        <v>456</v>
      </c>
      <c r="AU119" s="229" t="s">
        <v>76</v>
      </c>
      <c r="AY119" s="17" t="s">
        <v>136</v>
      </c>
      <c r="BE119" s="230">
        <f>IF(N119="základní",J119,0)</f>
        <v>0</v>
      </c>
      <c r="BF119" s="230">
        <f>IF(N119="snížená",J119,0)</f>
        <v>0</v>
      </c>
      <c r="BG119" s="230">
        <f>IF(N119="zákl. přenesená",J119,0)</f>
        <v>0</v>
      </c>
      <c r="BH119" s="230">
        <f>IF(N119="sníž. přenesená",J119,0)</f>
        <v>0</v>
      </c>
      <c r="BI119" s="230">
        <f>IF(N119="nulová",J119,0)</f>
        <v>0</v>
      </c>
      <c r="BJ119" s="17" t="s">
        <v>84</v>
      </c>
      <c r="BK119" s="230">
        <f>ROUND(I119*H119,2)</f>
        <v>0</v>
      </c>
      <c r="BL119" s="17" t="s">
        <v>144</v>
      </c>
      <c r="BM119" s="229" t="s">
        <v>1364</v>
      </c>
    </row>
    <row r="120" s="2" customFormat="1">
      <c r="A120" s="38"/>
      <c r="B120" s="39"/>
      <c r="C120" s="40"/>
      <c r="D120" s="231" t="s">
        <v>146</v>
      </c>
      <c r="E120" s="40"/>
      <c r="F120" s="232" t="s">
        <v>1365</v>
      </c>
      <c r="G120" s="40"/>
      <c r="H120" s="40"/>
      <c r="I120" s="233"/>
      <c r="J120" s="40"/>
      <c r="K120" s="40"/>
      <c r="L120" s="44"/>
      <c r="M120" s="234"/>
      <c r="N120" s="235"/>
      <c r="O120" s="91"/>
      <c r="P120" s="91"/>
      <c r="Q120" s="91"/>
      <c r="R120" s="91"/>
      <c r="S120" s="91"/>
      <c r="T120" s="92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146</v>
      </c>
      <c r="AU120" s="17" t="s">
        <v>76</v>
      </c>
    </row>
    <row r="121" s="14" customFormat="1">
      <c r="A121" s="14"/>
      <c r="B121" s="249"/>
      <c r="C121" s="250"/>
      <c r="D121" s="231" t="s">
        <v>150</v>
      </c>
      <c r="E121" s="251" t="s">
        <v>1</v>
      </c>
      <c r="F121" s="252" t="s">
        <v>1366</v>
      </c>
      <c r="G121" s="250"/>
      <c r="H121" s="251" t="s">
        <v>1</v>
      </c>
      <c r="I121" s="253"/>
      <c r="J121" s="250"/>
      <c r="K121" s="250"/>
      <c r="L121" s="254"/>
      <c r="M121" s="255"/>
      <c r="N121" s="256"/>
      <c r="O121" s="256"/>
      <c r="P121" s="256"/>
      <c r="Q121" s="256"/>
      <c r="R121" s="256"/>
      <c r="S121" s="256"/>
      <c r="T121" s="257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8" t="s">
        <v>150</v>
      </c>
      <c r="AU121" s="258" t="s">
        <v>76</v>
      </c>
      <c r="AV121" s="14" t="s">
        <v>84</v>
      </c>
      <c r="AW121" s="14" t="s">
        <v>32</v>
      </c>
      <c r="AX121" s="14" t="s">
        <v>76</v>
      </c>
      <c r="AY121" s="258" t="s">
        <v>136</v>
      </c>
    </row>
    <row r="122" s="13" customFormat="1">
      <c r="A122" s="13"/>
      <c r="B122" s="238"/>
      <c r="C122" s="239"/>
      <c r="D122" s="231" t="s">
        <v>150</v>
      </c>
      <c r="E122" s="240" t="s">
        <v>1</v>
      </c>
      <c r="F122" s="241" t="s">
        <v>86</v>
      </c>
      <c r="G122" s="239"/>
      <c r="H122" s="242">
        <v>2</v>
      </c>
      <c r="I122" s="243"/>
      <c r="J122" s="239"/>
      <c r="K122" s="239"/>
      <c r="L122" s="244"/>
      <c r="M122" s="245"/>
      <c r="N122" s="246"/>
      <c r="O122" s="246"/>
      <c r="P122" s="246"/>
      <c r="Q122" s="246"/>
      <c r="R122" s="246"/>
      <c r="S122" s="246"/>
      <c r="T122" s="24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8" t="s">
        <v>150</v>
      </c>
      <c r="AU122" s="248" t="s">
        <v>76</v>
      </c>
      <c r="AV122" s="13" t="s">
        <v>86</v>
      </c>
      <c r="AW122" s="13" t="s">
        <v>32</v>
      </c>
      <c r="AX122" s="13" t="s">
        <v>84</v>
      </c>
      <c r="AY122" s="248" t="s">
        <v>136</v>
      </c>
    </row>
    <row r="123" s="2" customFormat="1" ht="16.5" customHeight="1">
      <c r="A123" s="38"/>
      <c r="B123" s="39"/>
      <c r="C123" s="274" t="s">
        <v>236</v>
      </c>
      <c r="D123" s="274" t="s">
        <v>456</v>
      </c>
      <c r="E123" s="275" t="s">
        <v>1367</v>
      </c>
      <c r="F123" s="276" t="s">
        <v>1368</v>
      </c>
      <c r="G123" s="277" t="s">
        <v>321</v>
      </c>
      <c r="H123" s="278">
        <v>2</v>
      </c>
      <c r="I123" s="279"/>
      <c r="J123" s="280">
        <f>ROUND(I123*H123,2)</f>
        <v>0</v>
      </c>
      <c r="K123" s="276" t="s">
        <v>1</v>
      </c>
      <c r="L123" s="281"/>
      <c r="M123" s="282" t="s">
        <v>1</v>
      </c>
      <c r="N123" s="283" t="s">
        <v>41</v>
      </c>
      <c r="O123" s="91"/>
      <c r="P123" s="227">
        <f>O123*H123</f>
        <v>0</v>
      </c>
      <c r="Q123" s="227">
        <v>0.010500000000000001</v>
      </c>
      <c r="R123" s="227">
        <f>Q123*H123</f>
        <v>0.021000000000000001</v>
      </c>
      <c r="S123" s="227">
        <v>0</v>
      </c>
      <c r="T123" s="22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224</v>
      </c>
      <c r="AT123" s="229" t="s">
        <v>456</v>
      </c>
      <c r="AU123" s="229" t="s">
        <v>76</v>
      </c>
      <c r="AY123" s="17" t="s">
        <v>136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84</v>
      </c>
      <c r="BK123" s="230">
        <f>ROUND(I123*H123,2)</f>
        <v>0</v>
      </c>
      <c r="BL123" s="17" t="s">
        <v>144</v>
      </c>
      <c r="BM123" s="229" t="s">
        <v>1369</v>
      </c>
    </row>
    <row r="124" s="2" customFormat="1">
      <c r="A124" s="38"/>
      <c r="B124" s="39"/>
      <c r="C124" s="40"/>
      <c r="D124" s="231" t="s">
        <v>146</v>
      </c>
      <c r="E124" s="40"/>
      <c r="F124" s="232" t="s">
        <v>1365</v>
      </c>
      <c r="G124" s="40"/>
      <c r="H124" s="40"/>
      <c r="I124" s="233"/>
      <c r="J124" s="40"/>
      <c r="K124" s="40"/>
      <c r="L124" s="44"/>
      <c r="M124" s="234"/>
      <c r="N124" s="235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146</v>
      </c>
      <c r="AU124" s="17" t="s">
        <v>76</v>
      </c>
    </row>
    <row r="125" s="14" customFormat="1">
      <c r="A125" s="14"/>
      <c r="B125" s="249"/>
      <c r="C125" s="250"/>
      <c r="D125" s="231" t="s">
        <v>150</v>
      </c>
      <c r="E125" s="251" t="s">
        <v>1</v>
      </c>
      <c r="F125" s="252" t="s">
        <v>1366</v>
      </c>
      <c r="G125" s="250"/>
      <c r="H125" s="251" t="s">
        <v>1</v>
      </c>
      <c r="I125" s="253"/>
      <c r="J125" s="250"/>
      <c r="K125" s="250"/>
      <c r="L125" s="254"/>
      <c r="M125" s="255"/>
      <c r="N125" s="256"/>
      <c r="O125" s="256"/>
      <c r="P125" s="256"/>
      <c r="Q125" s="256"/>
      <c r="R125" s="256"/>
      <c r="S125" s="256"/>
      <c r="T125" s="257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8" t="s">
        <v>150</v>
      </c>
      <c r="AU125" s="258" t="s">
        <v>76</v>
      </c>
      <c r="AV125" s="14" t="s">
        <v>84</v>
      </c>
      <c r="AW125" s="14" t="s">
        <v>32</v>
      </c>
      <c r="AX125" s="14" t="s">
        <v>76</v>
      </c>
      <c r="AY125" s="258" t="s">
        <v>136</v>
      </c>
    </row>
    <row r="126" s="13" customFormat="1">
      <c r="A126" s="13"/>
      <c r="B126" s="238"/>
      <c r="C126" s="239"/>
      <c r="D126" s="231" t="s">
        <v>150</v>
      </c>
      <c r="E126" s="240" t="s">
        <v>1</v>
      </c>
      <c r="F126" s="241" t="s">
        <v>86</v>
      </c>
      <c r="G126" s="239"/>
      <c r="H126" s="242">
        <v>2</v>
      </c>
      <c r="I126" s="243"/>
      <c r="J126" s="239"/>
      <c r="K126" s="239"/>
      <c r="L126" s="244"/>
      <c r="M126" s="285"/>
      <c r="N126" s="286"/>
      <c r="O126" s="286"/>
      <c r="P126" s="286"/>
      <c r="Q126" s="286"/>
      <c r="R126" s="286"/>
      <c r="S126" s="286"/>
      <c r="T126" s="28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8" t="s">
        <v>150</v>
      </c>
      <c r="AU126" s="248" t="s">
        <v>76</v>
      </c>
      <c r="AV126" s="13" t="s">
        <v>86</v>
      </c>
      <c r="AW126" s="13" t="s">
        <v>32</v>
      </c>
      <c r="AX126" s="13" t="s">
        <v>84</v>
      </c>
      <c r="AY126" s="248" t="s">
        <v>136</v>
      </c>
    </row>
    <row r="127" s="2" customFormat="1" ht="6.96" customHeight="1">
      <c r="A127" s="38"/>
      <c r="B127" s="66"/>
      <c r="C127" s="67"/>
      <c r="D127" s="67"/>
      <c r="E127" s="67"/>
      <c r="F127" s="67"/>
      <c r="G127" s="67"/>
      <c r="H127" s="67"/>
      <c r="I127" s="67"/>
      <c r="J127" s="67"/>
      <c r="K127" s="67"/>
      <c r="L127" s="44"/>
      <c r="M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</sheetData>
  <sheetProtection sheet="1" autoFilter="0" formatColumns="0" formatRows="0" objects="1" scenarios="1" spinCount="100000" saltValue="LrQ06OM7cLV/2so6vtmHkLpM04jiojZpVIstYcUeYGllR4Nx2jj6rqyAPCBT0smjPrnb4T3UMbzYAhGartzagg==" hashValue="QZRYbeM/LPXu02uNpzlmLyoTI/W5Kzz/M72UrJsNHubDOzK/KHfhzxSOgsPN0x9WI1wVAN3V30kZuvKVttcnOw==" algorithmName="SHA-512" password="CC63"/>
  <autoFilter ref="C115:K126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102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ADAPTACE LŮŽKOVÉ STANICE F - SÁLY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1370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ROUND((SUM(BE120:BE133)),  2)</f>
        <v>0</v>
      </c>
      <c r="G33" s="38"/>
      <c r="H33" s="38"/>
      <c r="I33" s="155">
        <v>0.20999999999999999</v>
      </c>
      <c r="J33" s="154">
        <f>ROUND(((SUM(BE120:BE133))*I33),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ROUND((SUM(BF120:BF133)),  2)</f>
        <v>0</v>
      </c>
      <c r="G34" s="38"/>
      <c r="H34" s="38"/>
      <c r="I34" s="155">
        <v>0.12</v>
      </c>
      <c r="J34" s="154">
        <f>ROUND(((SUM(BF120:BF133))*I34),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ROUND((SUM(BG120:BG133)),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ROUND((SUM(BH120:BH133)),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ROUND((SUM(BI120:BI133)),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ADAPTACE LŮŽKOVÉ STANICE F - SÁLY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06 -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Teplice</v>
      </c>
      <c r="G89" s="40"/>
      <c r="H89" s="40"/>
      <c r="I89" s="32" t="s">
        <v>22</v>
      </c>
      <c r="J89" s="79" t="str">
        <f>IF(J12="","",J12)</f>
        <v>3. 4. 2025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Krajská zdravotní, a.s.</v>
      </c>
      <c r="G91" s="40"/>
      <c r="H91" s="40"/>
      <c r="I91" s="32" t="s">
        <v>30</v>
      </c>
      <c r="J91" s="36" t="str">
        <f>E21</f>
        <v>Ing. Ondřej Hampejs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Hampejs projekty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106</v>
      </c>
      <c r="D94" s="176"/>
      <c r="E94" s="176"/>
      <c r="F94" s="176"/>
      <c r="G94" s="176"/>
      <c r="H94" s="176"/>
      <c r="I94" s="176"/>
      <c r="J94" s="177" t="s">
        <v>107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108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109</v>
      </c>
    </row>
    <row r="97" s="9" customFormat="1" ht="24.96" customHeight="1">
      <c r="A97" s="9"/>
      <c r="B97" s="179"/>
      <c r="C97" s="180"/>
      <c r="D97" s="181" t="s">
        <v>1025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1026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1371</v>
      </c>
      <c r="E99" s="188"/>
      <c r="F99" s="188"/>
      <c r="G99" s="188"/>
      <c r="H99" s="188"/>
      <c r="I99" s="188"/>
      <c r="J99" s="189">
        <f>J126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1372</v>
      </c>
      <c r="E100" s="188"/>
      <c r="F100" s="188"/>
      <c r="G100" s="188"/>
      <c r="H100" s="188"/>
      <c r="I100" s="188"/>
      <c r="J100" s="189">
        <f>J130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121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74" t="str">
        <f>E7</f>
        <v>ADAPTACE LŮŽKOVÉ STANICE F - SÁLY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103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06 - Vedlejší rozpočtové náklady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>Teplice</v>
      </c>
      <c r="G114" s="40"/>
      <c r="H114" s="40"/>
      <c r="I114" s="32" t="s">
        <v>22</v>
      </c>
      <c r="J114" s="79" t="str">
        <f>IF(J12="","",J12)</f>
        <v>3. 4. 2025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E15</f>
        <v>Krajská zdravotní, a.s.</v>
      </c>
      <c r="G116" s="40"/>
      <c r="H116" s="40"/>
      <c r="I116" s="32" t="s">
        <v>30</v>
      </c>
      <c r="J116" s="36" t="str">
        <f>E21</f>
        <v>Ing. Ondřej Hampejs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5.65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33</v>
      </c>
      <c r="J117" s="36" t="str">
        <f>E24</f>
        <v>Hampejs projekty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122</v>
      </c>
      <c r="D119" s="194" t="s">
        <v>61</v>
      </c>
      <c r="E119" s="194" t="s">
        <v>57</v>
      </c>
      <c r="F119" s="194" t="s">
        <v>58</v>
      </c>
      <c r="G119" s="194" t="s">
        <v>123</v>
      </c>
      <c r="H119" s="194" t="s">
        <v>124</v>
      </c>
      <c r="I119" s="194" t="s">
        <v>125</v>
      </c>
      <c r="J119" s="194" t="s">
        <v>107</v>
      </c>
      <c r="K119" s="195" t="s">
        <v>126</v>
      </c>
      <c r="L119" s="196"/>
      <c r="M119" s="100" t="s">
        <v>1</v>
      </c>
      <c r="N119" s="101" t="s">
        <v>40</v>
      </c>
      <c r="O119" s="101" t="s">
        <v>127</v>
      </c>
      <c r="P119" s="101" t="s">
        <v>128</v>
      </c>
      <c r="Q119" s="101" t="s">
        <v>129</v>
      </c>
      <c r="R119" s="101" t="s">
        <v>130</v>
      </c>
      <c r="S119" s="101" t="s">
        <v>131</v>
      </c>
      <c r="T119" s="102" t="s">
        <v>132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133</v>
      </c>
      <c r="D120" s="40"/>
      <c r="E120" s="40"/>
      <c r="F120" s="40"/>
      <c r="G120" s="40"/>
      <c r="H120" s="40"/>
      <c r="I120" s="40"/>
      <c r="J120" s="197">
        <f>BK120</f>
        <v>0</v>
      </c>
      <c r="K120" s="40"/>
      <c r="L120" s="44"/>
      <c r="M120" s="103"/>
      <c r="N120" s="198"/>
      <c r="O120" s="104"/>
      <c r="P120" s="199">
        <f>P121</f>
        <v>0</v>
      </c>
      <c r="Q120" s="104"/>
      <c r="R120" s="199">
        <f>R121</f>
        <v>0</v>
      </c>
      <c r="S120" s="104"/>
      <c r="T120" s="200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75</v>
      </c>
      <c r="AU120" s="17" t="s">
        <v>109</v>
      </c>
      <c r="BK120" s="201">
        <f>BK121</f>
        <v>0</v>
      </c>
    </row>
    <row r="121" s="12" customFormat="1" ht="25.92" customHeight="1">
      <c r="A121" s="12"/>
      <c r="B121" s="202"/>
      <c r="C121" s="203"/>
      <c r="D121" s="204" t="s">
        <v>75</v>
      </c>
      <c r="E121" s="205" t="s">
        <v>1183</v>
      </c>
      <c r="F121" s="205" t="s">
        <v>100</v>
      </c>
      <c r="G121" s="203"/>
      <c r="H121" s="203"/>
      <c r="I121" s="206"/>
      <c r="J121" s="207">
        <f>BK121</f>
        <v>0</v>
      </c>
      <c r="K121" s="203"/>
      <c r="L121" s="208"/>
      <c r="M121" s="209"/>
      <c r="N121" s="210"/>
      <c r="O121" s="210"/>
      <c r="P121" s="211">
        <f>P122+P126+P130</f>
        <v>0</v>
      </c>
      <c r="Q121" s="210"/>
      <c r="R121" s="211">
        <f>R122+R126+R130</f>
        <v>0</v>
      </c>
      <c r="S121" s="210"/>
      <c r="T121" s="212">
        <f>T122+T126+T130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179</v>
      </c>
      <c r="AT121" s="214" t="s">
        <v>75</v>
      </c>
      <c r="AU121" s="214" t="s">
        <v>76</v>
      </c>
      <c r="AY121" s="213" t="s">
        <v>136</v>
      </c>
      <c r="BK121" s="215">
        <f>BK122+BK126+BK130</f>
        <v>0</v>
      </c>
    </row>
    <row r="122" s="12" customFormat="1" ht="22.8" customHeight="1">
      <c r="A122" s="12"/>
      <c r="B122" s="202"/>
      <c r="C122" s="203"/>
      <c r="D122" s="204" t="s">
        <v>75</v>
      </c>
      <c r="E122" s="216" t="s">
        <v>1184</v>
      </c>
      <c r="F122" s="216" t="s">
        <v>1185</v>
      </c>
      <c r="G122" s="203"/>
      <c r="H122" s="203"/>
      <c r="I122" s="206"/>
      <c r="J122" s="217">
        <f>BK122</f>
        <v>0</v>
      </c>
      <c r="K122" s="203"/>
      <c r="L122" s="208"/>
      <c r="M122" s="209"/>
      <c r="N122" s="210"/>
      <c r="O122" s="210"/>
      <c r="P122" s="211">
        <f>SUM(P123:P125)</f>
        <v>0</v>
      </c>
      <c r="Q122" s="210"/>
      <c r="R122" s="211">
        <f>SUM(R123:R125)</f>
        <v>0</v>
      </c>
      <c r="S122" s="210"/>
      <c r="T122" s="212">
        <f>SUM(T123:T125)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179</v>
      </c>
      <c r="AT122" s="214" t="s">
        <v>75</v>
      </c>
      <c r="AU122" s="214" t="s">
        <v>84</v>
      </c>
      <c r="AY122" s="213" t="s">
        <v>136</v>
      </c>
      <c r="BK122" s="215">
        <f>SUM(BK123:BK125)</f>
        <v>0</v>
      </c>
    </row>
    <row r="123" s="2" customFormat="1" ht="16.5" customHeight="1">
      <c r="A123" s="38"/>
      <c r="B123" s="39"/>
      <c r="C123" s="218" t="s">
        <v>84</v>
      </c>
      <c r="D123" s="218" t="s">
        <v>139</v>
      </c>
      <c r="E123" s="219" t="s">
        <v>1186</v>
      </c>
      <c r="F123" s="220" t="s">
        <v>1373</v>
      </c>
      <c r="G123" s="221" t="s">
        <v>727</v>
      </c>
      <c r="H123" s="222">
        <v>1</v>
      </c>
      <c r="I123" s="223"/>
      <c r="J123" s="224">
        <f>ROUND(I123*H123,2)</f>
        <v>0</v>
      </c>
      <c r="K123" s="220" t="s">
        <v>143</v>
      </c>
      <c r="L123" s="44"/>
      <c r="M123" s="225" t="s">
        <v>1</v>
      </c>
      <c r="N123" s="226" t="s">
        <v>41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1188</v>
      </c>
      <c r="AT123" s="229" t="s">
        <v>139</v>
      </c>
      <c r="AU123" s="229" t="s">
        <v>86</v>
      </c>
      <c r="AY123" s="17" t="s">
        <v>136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84</v>
      </c>
      <c r="BK123" s="230">
        <f>ROUND(I123*H123,2)</f>
        <v>0</v>
      </c>
      <c r="BL123" s="17" t="s">
        <v>1188</v>
      </c>
      <c r="BM123" s="229" t="s">
        <v>1374</v>
      </c>
    </row>
    <row r="124" s="2" customFormat="1">
      <c r="A124" s="38"/>
      <c r="B124" s="39"/>
      <c r="C124" s="40"/>
      <c r="D124" s="231" t="s">
        <v>146</v>
      </c>
      <c r="E124" s="40"/>
      <c r="F124" s="232" t="s">
        <v>1187</v>
      </c>
      <c r="G124" s="40"/>
      <c r="H124" s="40"/>
      <c r="I124" s="233"/>
      <c r="J124" s="40"/>
      <c r="K124" s="40"/>
      <c r="L124" s="44"/>
      <c r="M124" s="234"/>
      <c r="N124" s="235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146</v>
      </c>
      <c r="AU124" s="17" t="s">
        <v>86</v>
      </c>
    </row>
    <row r="125" s="2" customFormat="1">
      <c r="A125" s="38"/>
      <c r="B125" s="39"/>
      <c r="C125" s="40"/>
      <c r="D125" s="236" t="s">
        <v>148</v>
      </c>
      <c r="E125" s="40"/>
      <c r="F125" s="237" t="s">
        <v>1190</v>
      </c>
      <c r="G125" s="40"/>
      <c r="H125" s="40"/>
      <c r="I125" s="233"/>
      <c r="J125" s="40"/>
      <c r="K125" s="40"/>
      <c r="L125" s="44"/>
      <c r="M125" s="234"/>
      <c r="N125" s="235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148</v>
      </c>
      <c r="AU125" s="17" t="s">
        <v>86</v>
      </c>
    </row>
    <row r="126" s="12" customFormat="1" ht="22.8" customHeight="1">
      <c r="A126" s="12"/>
      <c r="B126" s="202"/>
      <c r="C126" s="203"/>
      <c r="D126" s="204" t="s">
        <v>75</v>
      </c>
      <c r="E126" s="216" t="s">
        <v>1375</v>
      </c>
      <c r="F126" s="216" t="s">
        <v>1376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SUM(P127:P129)</f>
        <v>0</v>
      </c>
      <c r="Q126" s="210"/>
      <c r="R126" s="211">
        <f>SUM(R127:R129)</f>
        <v>0</v>
      </c>
      <c r="S126" s="210"/>
      <c r="T126" s="212">
        <f>SUM(T127:T129)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179</v>
      </c>
      <c r="AT126" s="214" t="s">
        <v>75</v>
      </c>
      <c r="AU126" s="214" t="s">
        <v>84</v>
      </c>
      <c r="AY126" s="213" t="s">
        <v>136</v>
      </c>
      <c r="BK126" s="215">
        <f>SUM(BK127:BK129)</f>
        <v>0</v>
      </c>
    </row>
    <row r="127" s="2" customFormat="1" ht="16.5" customHeight="1">
      <c r="A127" s="38"/>
      <c r="B127" s="39"/>
      <c r="C127" s="218" t="s">
        <v>86</v>
      </c>
      <c r="D127" s="218" t="s">
        <v>139</v>
      </c>
      <c r="E127" s="219" t="s">
        <v>1377</v>
      </c>
      <c r="F127" s="220" t="s">
        <v>1378</v>
      </c>
      <c r="G127" s="221" t="s">
        <v>727</v>
      </c>
      <c r="H127" s="222">
        <v>1</v>
      </c>
      <c r="I127" s="223"/>
      <c r="J127" s="224">
        <f>ROUND(I127*H127,2)</f>
        <v>0</v>
      </c>
      <c r="K127" s="220" t="s">
        <v>143</v>
      </c>
      <c r="L127" s="44"/>
      <c r="M127" s="225" t="s">
        <v>1</v>
      </c>
      <c r="N127" s="226" t="s">
        <v>41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1188</v>
      </c>
      <c r="AT127" s="229" t="s">
        <v>139</v>
      </c>
      <c r="AU127" s="229" t="s">
        <v>86</v>
      </c>
      <c r="AY127" s="17" t="s">
        <v>136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84</v>
      </c>
      <c r="BK127" s="230">
        <f>ROUND(I127*H127,2)</f>
        <v>0</v>
      </c>
      <c r="BL127" s="17" t="s">
        <v>1188</v>
      </c>
      <c r="BM127" s="229" t="s">
        <v>1379</v>
      </c>
    </row>
    <row r="128" s="2" customFormat="1">
      <c r="A128" s="38"/>
      <c r="B128" s="39"/>
      <c r="C128" s="40"/>
      <c r="D128" s="231" t="s">
        <v>146</v>
      </c>
      <c r="E128" s="40"/>
      <c r="F128" s="232" t="s">
        <v>1378</v>
      </c>
      <c r="G128" s="40"/>
      <c r="H128" s="40"/>
      <c r="I128" s="233"/>
      <c r="J128" s="40"/>
      <c r="K128" s="40"/>
      <c r="L128" s="44"/>
      <c r="M128" s="234"/>
      <c r="N128" s="235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146</v>
      </c>
      <c r="AU128" s="17" t="s">
        <v>86</v>
      </c>
    </row>
    <row r="129" s="2" customFormat="1">
      <c r="A129" s="38"/>
      <c r="B129" s="39"/>
      <c r="C129" s="40"/>
      <c r="D129" s="236" t="s">
        <v>148</v>
      </c>
      <c r="E129" s="40"/>
      <c r="F129" s="237" t="s">
        <v>1380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148</v>
      </c>
      <c r="AU129" s="17" t="s">
        <v>86</v>
      </c>
    </row>
    <row r="130" s="12" customFormat="1" ht="22.8" customHeight="1">
      <c r="A130" s="12"/>
      <c r="B130" s="202"/>
      <c r="C130" s="203"/>
      <c r="D130" s="204" t="s">
        <v>75</v>
      </c>
      <c r="E130" s="216" t="s">
        <v>1381</v>
      </c>
      <c r="F130" s="216" t="s">
        <v>1382</v>
      </c>
      <c r="G130" s="203"/>
      <c r="H130" s="203"/>
      <c r="I130" s="206"/>
      <c r="J130" s="217">
        <f>BK130</f>
        <v>0</v>
      </c>
      <c r="K130" s="203"/>
      <c r="L130" s="208"/>
      <c r="M130" s="209"/>
      <c r="N130" s="210"/>
      <c r="O130" s="210"/>
      <c r="P130" s="211">
        <f>SUM(P131:P133)</f>
        <v>0</v>
      </c>
      <c r="Q130" s="210"/>
      <c r="R130" s="211">
        <f>SUM(R131:R133)</f>
        <v>0</v>
      </c>
      <c r="S130" s="210"/>
      <c r="T130" s="212">
        <f>SUM(T131:T133)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179</v>
      </c>
      <c r="AT130" s="214" t="s">
        <v>75</v>
      </c>
      <c r="AU130" s="214" t="s">
        <v>84</v>
      </c>
      <c r="AY130" s="213" t="s">
        <v>136</v>
      </c>
      <c r="BK130" s="215">
        <f>SUM(BK131:BK133)</f>
        <v>0</v>
      </c>
    </row>
    <row r="131" s="2" customFormat="1" ht="16.5" customHeight="1">
      <c r="A131" s="38"/>
      <c r="B131" s="39"/>
      <c r="C131" s="218" t="s">
        <v>168</v>
      </c>
      <c r="D131" s="218" t="s">
        <v>139</v>
      </c>
      <c r="E131" s="219" t="s">
        <v>1383</v>
      </c>
      <c r="F131" s="220" t="s">
        <v>1384</v>
      </c>
      <c r="G131" s="221" t="s">
        <v>727</v>
      </c>
      <c r="H131" s="222">
        <v>1</v>
      </c>
      <c r="I131" s="223"/>
      <c r="J131" s="224">
        <f>ROUND(I131*H131,2)</f>
        <v>0</v>
      </c>
      <c r="K131" s="220" t="s">
        <v>143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1188</v>
      </c>
      <c r="AT131" s="229" t="s">
        <v>139</v>
      </c>
      <c r="AU131" s="229" t="s">
        <v>86</v>
      </c>
      <c r="AY131" s="17" t="s">
        <v>136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1188</v>
      </c>
      <c r="BM131" s="229" t="s">
        <v>1385</v>
      </c>
    </row>
    <row r="132" s="2" customFormat="1">
      <c r="A132" s="38"/>
      <c r="B132" s="39"/>
      <c r="C132" s="40"/>
      <c r="D132" s="231" t="s">
        <v>146</v>
      </c>
      <c r="E132" s="40"/>
      <c r="F132" s="232" t="s">
        <v>1384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146</v>
      </c>
      <c r="AU132" s="17" t="s">
        <v>86</v>
      </c>
    </row>
    <row r="133" s="2" customFormat="1">
      <c r="A133" s="38"/>
      <c r="B133" s="39"/>
      <c r="C133" s="40"/>
      <c r="D133" s="236" t="s">
        <v>148</v>
      </c>
      <c r="E133" s="40"/>
      <c r="F133" s="237" t="s">
        <v>1386</v>
      </c>
      <c r="G133" s="40"/>
      <c r="H133" s="40"/>
      <c r="I133" s="233"/>
      <c r="J133" s="40"/>
      <c r="K133" s="40"/>
      <c r="L133" s="44"/>
      <c r="M133" s="270"/>
      <c r="N133" s="271"/>
      <c r="O133" s="272"/>
      <c r="P133" s="272"/>
      <c r="Q133" s="272"/>
      <c r="R133" s="272"/>
      <c r="S133" s="272"/>
      <c r="T133" s="273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148</v>
      </c>
      <c r="AU133" s="17" t="s">
        <v>86</v>
      </c>
    </row>
    <row r="134" s="2" customFormat="1" ht="6.96" customHeight="1">
      <c r="A134" s="38"/>
      <c r="B134" s="66"/>
      <c r="C134" s="67"/>
      <c r="D134" s="67"/>
      <c r="E134" s="67"/>
      <c r="F134" s="67"/>
      <c r="G134" s="67"/>
      <c r="H134" s="67"/>
      <c r="I134" s="67"/>
      <c r="J134" s="67"/>
      <c r="K134" s="67"/>
      <c r="L134" s="44"/>
      <c r="M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</sheetData>
  <sheetProtection sheet="1" autoFilter="0" formatColumns="0" formatRows="0" objects="1" scenarios="1" spinCount="100000" saltValue="eyZ30u+af/s/Njb6wnJYCqXnl3KWLyhBFpjTnwGtUXg0kvlS7yKE9jZlSAmKlgsuY1SmwnagIV4Nd/6skERV1Q==" hashValue="YKiKH5aScotwmNSoXhy4Iv3Cv9egMBerxhMZSrl+i5UubCOjgxLz+BggPcP8MB2+80JBW3VenOXaOXGrsT+gXw==" algorithmName="SHA-512" password="CC63"/>
  <autoFilter ref="C119:K133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hyperlinks>
    <hyperlink ref="F125" r:id="rId1" display="https://podminky.urs.cz/item/CS_URS_2025_01/013254000"/>
    <hyperlink ref="F129" r:id="rId2" display="https://podminky.urs.cz/item/CS_URS_2025_01/020001000"/>
    <hyperlink ref="F133" r:id="rId3" display="https://podminky.urs.cz/item/CS_URS_2025_01/03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SIMA\Miroslav Šíma</dc:creator>
  <cp:lastModifiedBy>SIMA\Miroslav Šíma</cp:lastModifiedBy>
  <dcterms:created xsi:type="dcterms:W3CDTF">2025-04-03T15:30:57Z</dcterms:created>
  <dcterms:modified xsi:type="dcterms:W3CDTF">2025-04-03T15:31:05Z</dcterms:modified>
</cp:coreProperties>
</file>