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roslav Šíma\Downloads\aktual\"/>
    </mc:Choice>
  </mc:AlternateContent>
  <bookViews>
    <workbookView xWindow="0" yWindow="0" windowWidth="0" windowHeight="0"/>
  </bookViews>
  <sheets>
    <sheet name="Rekapitulace stavby" sheetId="1" r:id="rId1"/>
    <sheet name="01 - Bourací práce" sheetId="2" r:id="rId2"/>
    <sheet name="02 - Stavební práce" sheetId="3" r:id="rId3"/>
    <sheet name="03 - Svítidla, silno a sl..." sheetId="4" r:id="rId4"/>
    <sheet name="04 - Zdravotně technické ..." sheetId="5" r:id="rId5"/>
    <sheet name="05 - Komunikační systém s..." sheetId="6" r:id="rId6"/>
    <sheet name="06 - Lékařská technologie..." sheetId="7" r:id="rId7"/>
    <sheet name="07 - Vedlejší rozpočtové ...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'01 - Bourací práce'!$C$127:$K$330</definedName>
    <definedName name="_xlnm.Print_Area" localSheetId="1">'01 - Bourací práce'!$C$4:$J$76,'01 - Bourací práce'!$C$82:$J$109,'01 - Bourací práce'!$C$115:$K$330</definedName>
    <definedName name="_xlnm.Print_Titles" localSheetId="1">'01 - Bourací práce'!$127:$127</definedName>
    <definedName name="_xlnm._FilterDatabase" localSheetId="2" hidden="1">'02 - Stavební práce'!$C$131:$K$554</definedName>
    <definedName name="_xlnm.Print_Area" localSheetId="2">'02 - Stavební práce'!$C$4:$J$76,'02 - Stavební práce'!$C$82:$J$113,'02 - Stavební práce'!$C$119:$K$554</definedName>
    <definedName name="_xlnm.Print_Titles" localSheetId="2">'02 - Stavební práce'!$131:$131</definedName>
    <definedName name="_xlnm._FilterDatabase" localSheetId="3" hidden="1">'03 - Svítidla, silno a sl...'!$C$126:$K$303</definedName>
    <definedName name="_xlnm.Print_Area" localSheetId="3">'03 - Svítidla, silno a sl...'!$C$4:$J$76,'03 - Svítidla, silno a sl...'!$C$82:$J$108,'03 - Svítidla, silno a sl...'!$C$114:$K$303</definedName>
    <definedName name="_xlnm.Print_Titles" localSheetId="3">'03 - Svítidla, silno a sl...'!$126:$126</definedName>
    <definedName name="_xlnm._FilterDatabase" localSheetId="4" hidden="1">'04 - Zdravotně technické ...'!$C$125:$K$370</definedName>
    <definedName name="_xlnm.Print_Area" localSheetId="4">'04 - Zdravotně technické ...'!$C$4:$J$76,'04 - Zdravotně technické ...'!$C$82:$J$107,'04 - Zdravotně technické ...'!$C$113:$K$370</definedName>
    <definedName name="_xlnm.Print_Titles" localSheetId="4">'04 - Zdravotně technické ...'!$125:$125</definedName>
    <definedName name="_xlnm._FilterDatabase" localSheetId="5" hidden="1">'05 - Komunikační systém s...'!$C$117:$K$194</definedName>
    <definedName name="_xlnm.Print_Area" localSheetId="5">'05 - Komunikační systém s...'!$C$4:$J$76,'05 - Komunikační systém s...'!$C$82:$J$99,'05 - Komunikační systém s...'!$C$105:$K$194</definedName>
    <definedName name="_xlnm.Print_Titles" localSheetId="5">'05 - Komunikační systém s...'!$117:$117</definedName>
    <definedName name="_xlnm._FilterDatabase" localSheetId="6" hidden="1">'06 - Lékařská technologie...'!$C$115:$K$120</definedName>
    <definedName name="_xlnm.Print_Area" localSheetId="6">'06 - Lékařská technologie...'!$C$4:$J$76,'06 - Lékařská technologie...'!$C$82:$J$97,'06 - Lékařská technologie...'!$C$103:$K$120</definedName>
    <definedName name="_xlnm.Print_Titles" localSheetId="6">'06 - Lékařská technologie...'!$115:$115</definedName>
    <definedName name="_xlnm._FilterDatabase" localSheetId="7" hidden="1">'07 - Vedlejší rozpočtové ...'!$C$119:$K$133</definedName>
    <definedName name="_xlnm.Print_Area" localSheetId="7">'07 - Vedlejší rozpočtové ...'!$C$4:$J$76,'07 - Vedlejší rozpočtové ...'!$C$82:$J$101,'07 - Vedlejší rozpočtové ...'!$C$107:$K$133</definedName>
    <definedName name="_xlnm.Print_Titles" localSheetId="7">'07 - Vedlejší rozpočtové ...'!$119:$119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31"/>
  <c r="BH131"/>
  <c r="BG131"/>
  <c r="BF131"/>
  <c r="T131"/>
  <c r="T130"/>
  <c r="R131"/>
  <c r="R130"/>
  <c r="P131"/>
  <c r="P130"/>
  <c r="BI127"/>
  <c r="BH127"/>
  <c r="BG127"/>
  <c r="BF127"/>
  <c r="T127"/>
  <c r="T126"/>
  <c r="R127"/>
  <c r="R126"/>
  <c r="P127"/>
  <c r="P126"/>
  <c r="BI123"/>
  <c r="BH123"/>
  <c r="BG123"/>
  <c r="BF123"/>
  <c r="T123"/>
  <c r="T122"/>
  <c r="T121"/>
  <c r="T120"/>
  <c r="R123"/>
  <c r="R122"/>
  <c r="R121"/>
  <c r="R120"/>
  <c r="P123"/>
  <c r="P122"/>
  <c r="P121"/>
  <c r="P120"/>
  <c i="1" r="AU101"/>
  <c i="8" r="J117"/>
  <c r="J116"/>
  <c r="F116"/>
  <c r="F114"/>
  <c r="E112"/>
  <c r="J92"/>
  <c r="J91"/>
  <c r="F91"/>
  <c r="F89"/>
  <c r="E87"/>
  <c r="J18"/>
  <c r="E18"/>
  <c r="F117"/>
  <c r="J17"/>
  <c r="J12"/>
  <c r="J89"/>
  <c r="E7"/>
  <c r="E110"/>
  <c i="7" r="J37"/>
  <c r="J36"/>
  <c i="1" r="AY100"/>
  <c i="7" r="J35"/>
  <c i="1" r="AX100"/>
  <c i="7" r="BI117"/>
  <c r="BH117"/>
  <c r="BG117"/>
  <c r="BF117"/>
  <c r="T117"/>
  <c r="T116"/>
  <c r="R117"/>
  <c r="R116"/>
  <c r="P117"/>
  <c r="P116"/>
  <c i="1" r="AU100"/>
  <c i="7" r="J113"/>
  <c r="J112"/>
  <c r="F112"/>
  <c r="F110"/>
  <c r="E108"/>
  <c r="J92"/>
  <c r="J91"/>
  <c r="F91"/>
  <c r="F89"/>
  <c r="E87"/>
  <c r="J18"/>
  <c r="E18"/>
  <c r="F113"/>
  <c r="J17"/>
  <c r="J12"/>
  <c r="J89"/>
  <c r="E7"/>
  <c r="E106"/>
  <c i="6" r="J37"/>
  <c r="J36"/>
  <c i="1" r="AY99"/>
  <c i="6" r="J35"/>
  <c i="1" r="AX99"/>
  <c i="6"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89"/>
  <c r="E7"/>
  <c r="E108"/>
  <c i="5" r="J37"/>
  <c r="J36"/>
  <c i="1" r="AY98"/>
  <c i="5" r="J35"/>
  <c i="1" r="AX98"/>
  <c i="5" r="BI368"/>
  <c r="BH368"/>
  <c r="BG368"/>
  <c r="BF368"/>
  <c r="T368"/>
  <c r="R368"/>
  <c r="P368"/>
  <c r="BI363"/>
  <c r="BH363"/>
  <c r="BG363"/>
  <c r="BF363"/>
  <c r="T363"/>
  <c r="R363"/>
  <c r="P363"/>
  <c r="BI359"/>
  <c r="BH359"/>
  <c r="BG359"/>
  <c r="BF359"/>
  <c r="T359"/>
  <c r="T346"/>
  <c r="R359"/>
  <c r="R346"/>
  <c r="P359"/>
  <c r="P346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3"/>
  <c r="BH323"/>
  <c r="BG323"/>
  <c r="BF323"/>
  <c r="T323"/>
  <c r="R323"/>
  <c r="P323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R228"/>
  <c r="P22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120"/>
  <c r="E7"/>
  <c r="E116"/>
  <c i="4" r="J37"/>
  <c r="J36"/>
  <c i="1" r="AY97"/>
  <c i="4" r="J35"/>
  <c i="1" r="AX97"/>
  <c i="4" r="BI301"/>
  <c r="BH301"/>
  <c r="BG301"/>
  <c r="BF301"/>
  <c r="T301"/>
  <c r="T300"/>
  <c r="T299"/>
  <c r="R301"/>
  <c r="R300"/>
  <c r="R299"/>
  <c r="P301"/>
  <c r="P300"/>
  <c r="P299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4"/>
  <c r="BH254"/>
  <c r="BG254"/>
  <c r="BF254"/>
  <c r="T254"/>
  <c r="R254"/>
  <c r="P254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92"/>
  <c r="J17"/>
  <c r="J12"/>
  <c r="J121"/>
  <c r="E7"/>
  <c r="E117"/>
  <c i="3" r="J37"/>
  <c r="J36"/>
  <c i="1" r="AY96"/>
  <c i="3" r="J35"/>
  <c i="1" r="AX96"/>
  <c i="3" r="BI552"/>
  <c r="BH552"/>
  <c r="BG552"/>
  <c r="BF552"/>
  <c r="T552"/>
  <c r="R552"/>
  <c r="P552"/>
  <c r="BI549"/>
  <c r="BH549"/>
  <c r="BG549"/>
  <c r="BF549"/>
  <c r="T549"/>
  <c r="R549"/>
  <c r="P549"/>
  <c r="BI539"/>
  <c r="BH539"/>
  <c r="BG539"/>
  <c r="BF539"/>
  <c r="T539"/>
  <c r="R539"/>
  <c r="P539"/>
  <c r="BI533"/>
  <c r="BH533"/>
  <c r="BG533"/>
  <c r="BF533"/>
  <c r="T533"/>
  <c r="R533"/>
  <c r="P533"/>
  <c r="BI527"/>
  <c r="BH527"/>
  <c r="BG527"/>
  <c r="BF527"/>
  <c r="T527"/>
  <c r="R527"/>
  <c r="P527"/>
  <c r="BI520"/>
  <c r="BH520"/>
  <c r="BG520"/>
  <c r="BF520"/>
  <c r="T520"/>
  <c r="R520"/>
  <c r="P520"/>
  <c r="BI517"/>
  <c r="BH517"/>
  <c r="BG517"/>
  <c r="BF517"/>
  <c r="T517"/>
  <c r="R517"/>
  <c r="P517"/>
  <c r="BI514"/>
  <c r="BH514"/>
  <c r="BG514"/>
  <c r="BF514"/>
  <c r="T514"/>
  <c r="R514"/>
  <c r="P514"/>
  <c r="BI511"/>
  <c r="BH511"/>
  <c r="BG511"/>
  <c r="BF511"/>
  <c r="T511"/>
  <c r="R511"/>
  <c r="P511"/>
  <c r="BI505"/>
  <c r="BH505"/>
  <c r="BG505"/>
  <c r="BF505"/>
  <c r="T505"/>
  <c r="R505"/>
  <c r="P505"/>
  <c r="BI501"/>
  <c r="BH501"/>
  <c r="BG501"/>
  <c r="BF501"/>
  <c r="T501"/>
  <c r="R501"/>
  <c r="P501"/>
  <c r="BI494"/>
  <c r="BH494"/>
  <c r="BG494"/>
  <c r="BF494"/>
  <c r="T494"/>
  <c r="R494"/>
  <c r="P494"/>
  <c r="BI491"/>
  <c r="BH491"/>
  <c r="BG491"/>
  <c r="BF491"/>
  <c r="T491"/>
  <c r="R491"/>
  <c r="P491"/>
  <c r="BI488"/>
  <c r="BH488"/>
  <c r="BG488"/>
  <c r="BF488"/>
  <c r="T488"/>
  <c r="R488"/>
  <c r="P488"/>
  <c r="BI485"/>
  <c r="BH485"/>
  <c r="BG485"/>
  <c r="BF485"/>
  <c r="T485"/>
  <c r="R485"/>
  <c r="P485"/>
  <c r="BI482"/>
  <c r="BH482"/>
  <c r="BG482"/>
  <c r="BF482"/>
  <c r="T482"/>
  <c r="R482"/>
  <c r="P482"/>
  <c r="BI477"/>
  <c r="BH477"/>
  <c r="BG477"/>
  <c r="BF477"/>
  <c r="T477"/>
  <c r="R477"/>
  <c r="P477"/>
  <c r="BI474"/>
  <c r="BH474"/>
  <c r="BG474"/>
  <c r="BF474"/>
  <c r="T474"/>
  <c r="R474"/>
  <c r="P474"/>
  <c r="BI461"/>
  <c r="BH461"/>
  <c r="BG461"/>
  <c r="BF461"/>
  <c r="T461"/>
  <c r="R461"/>
  <c r="P461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8"/>
  <c r="BH448"/>
  <c r="BG448"/>
  <c r="BF448"/>
  <c r="T448"/>
  <c r="R448"/>
  <c r="P448"/>
  <c r="BI443"/>
  <c r="BH443"/>
  <c r="BG443"/>
  <c r="BF443"/>
  <c r="T443"/>
  <c r="R443"/>
  <c r="P443"/>
  <c r="BI437"/>
  <c r="BH437"/>
  <c r="BG437"/>
  <c r="BF437"/>
  <c r="T437"/>
  <c r="R437"/>
  <c r="P437"/>
  <c r="BI435"/>
  <c r="BH435"/>
  <c r="BG435"/>
  <c r="BF435"/>
  <c r="T435"/>
  <c r="R435"/>
  <c r="P435"/>
  <c r="BI432"/>
  <c r="BH432"/>
  <c r="BG432"/>
  <c r="BF432"/>
  <c r="T432"/>
  <c r="R432"/>
  <c r="P432"/>
  <c r="BI427"/>
  <c r="BH427"/>
  <c r="BG427"/>
  <c r="BF427"/>
  <c r="T427"/>
  <c r="R427"/>
  <c r="P427"/>
  <c r="BI423"/>
  <c r="BH423"/>
  <c r="BG423"/>
  <c r="BF423"/>
  <c r="T423"/>
  <c r="R423"/>
  <c r="P423"/>
  <c r="BI420"/>
  <c r="BH420"/>
  <c r="BG420"/>
  <c r="BF420"/>
  <c r="T420"/>
  <c r="R420"/>
  <c r="P420"/>
  <c r="BI415"/>
  <c r="BH415"/>
  <c r="BG415"/>
  <c r="BF415"/>
  <c r="T415"/>
  <c r="R415"/>
  <c r="P415"/>
  <c r="BI412"/>
  <c r="BH412"/>
  <c r="BG412"/>
  <c r="BF412"/>
  <c r="T412"/>
  <c r="R412"/>
  <c r="P412"/>
  <c r="BI407"/>
  <c r="BH407"/>
  <c r="BG407"/>
  <c r="BF407"/>
  <c r="T407"/>
  <c r="R407"/>
  <c r="P407"/>
  <c r="BI400"/>
  <c r="BH400"/>
  <c r="BG400"/>
  <c r="BF400"/>
  <c r="T400"/>
  <c r="R400"/>
  <c r="P400"/>
  <c r="BI395"/>
  <c r="BH395"/>
  <c r="BG395"/>
  <c r="BF395"/>
  <c r="T395"/>
  <c r="R395"/>
  <c r="P395"/>
  <c r="BI390"/>
  <c r="BH390"/>
  <c r="BG390"/>
  <c r="BF390"/>
  <c r="T390"/>
  <c r="R390"/>
  <c r="P390"/>
  <c r="BI387"/>
  <c r="BH387"/>
  <c r="BG387"/>
  <c r="BF387"/>
  <c r="T387"/>
  <c r="R387"/>
  <c r="P387"/>
  <c r="BI382"/>
  <c r="BH382"/>
  <c r="BG382"/>
  <c r="BF382"/>
  <c r="T382"/>
  <c r="R382"/>
  <c r="P382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7"/>
  <c r="BH337"/>
  <c r="BG337"/>
  <c r="BF337"/>
  <c r="T337"/>
  <c r="R337"/>
  <c r="P337"/>
  <c r="BI333"/>
  <c r="BH333"/>
  <c r="BG333"/>
  <c r="BF333"/>
  <c r="T333"/>
  <c r="R333"/>
  <c r="P333"/>
  <c r="BI329"/>
  <c r="BH329"/>
  <c r="BG329"/>
  <c r="BF329"/>
  <c r="T329"/>
  <c r="R329"/>
  <c r="P329"/>
  <c r="BI325"/>
  <c r="BH325"/>
  <c r="BG325"/>
  <c r="BF325"/>
  <c r="T325"/>
  <c r="R325"/>
  <c r="P325"/>
  <c r="BI321"/>
  <c r="BH321"/>
  <c r="BG321"/>
  <c r="BF321"/>
  <c r="T321"/>
  <c r="R321"/>
  <c r="P321"/>
  <c r="BI316"/>
  <c r="BH316"/>
  <c r="BG316"/>
  <c r="BF316"/>
  <c r="T316"/>
  <c r="R316"/>
  <c r="P316"/>
  <c r="BI313"/>
  <c r="BH313"/>
  <c r="BG313"/>
  <c r="BF313"/>
  <c r="T313"/>
  <c r="R313"/>
  <c r="P313"/>
  <c r="BI306"/>
  <c r="BH306"/>
  <c r="BG306"/>
  <c r="BF306"/>
  <c r="T306"/>
  <c r="R306"/>
  <c r="P306"/>
  <c r="BI303"/>
  <c r="BH303"/>
  <c r="BG303"/>
  <c r="BF303"/>
  <c r="T303"/>
  <c r="R303"/>
  <c r="P303"/>
  <c r="BI298"/>
  <c r="BH298"/>
  <c r="BG298"/>
  <c r="BF298"/>
  <c r="T298"/>
  <c r="R298"/>
  <c r="P298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8"/>
  <c r="BH258"/>
  <c r="BG258"/>
  <c r="BF258"/>
  <c r="T258"/>
  <c r="R258"/>
  <c r="P258"/>
  <c r="BI256"/>
  <c r="BH256"/>
  <c r="BG256"/>
  <c r="BF256"/>
  <c r="T256"/>
  <c r="R256"/>
  <c r="P256"/>
  <c r="BI252"/>
  <c r="BH252"/>
  <c r="BG252"/>
  <c r="BF252"/>
  <c r="T252"/>
  <c r="R252"/>
  <c r="P252"/>
  <c r="BI247"/>
  <c r="BH247"/>
  <c r="BG247"/>
  <c r="BF247"/>
  <c r="T247"/>
  <c r="R247"/>
  <c r="P247"/>
  <c r="BI242"/>
  <c r="BH242"/>
  <c r="BG242"/>
  <c r="BF242"/>
  <c r="T242"/>
  <c r="R242"/>
  <c r="P242"/>
  <c r="BI238"/>
  <c r="BH238"/>
  <c r="BG238"/>
  <c r="BF238"/>
  <c r="T238"/>
  <c r="T237"/>
  <c r="R238"/>
  <c r="R237"/>
  <c r="P238"/>
  <c r="P237"/>
  <c r="BI234"/>
  <c r="BH234"/>
  <c r="BG234"/>
  <c r="BF234"/>
  <c r="T234"/>
  <c r="R234"/>
  <c r="P234"/>
  <c r="BI231"/>
  <c r="BH231"/>
  <c r="BG231"/>
  <c r="BF231"/>
  <c r="T231"/>
  <c r="R231"/>
  <c r="P231"/>
  <c r="BI225"/>
  <c r="BH225"/>
  <c r="BG225"/>
  <c r="BF225"/>
  <c r="T225"/>
  <c r="R225"/>
  <c r="P225"/>
  <c r="BI222"/>
  <c r="BH222"/>
  <c r="BG222"/>
  <c r="BF222"/>
  <c r="T222"/>
  <c r="R222"/>
  <c r="P222"/>
  <c r="BI216"/>
  <c r="BH216"/>
  <c r="BG216"/>
  <c r="BF216"/>
  <c r="T216"/>
  <c r="R216"/>
  <c r="P216"/>
  <c r="BI211"/>
  <c r="BH211"/>
  <c r="BG211"/>
  <c r="BF211"/>
  <c r="T211"/>
  <c r="T210"/>
  <c r="R211"/>
  <c r="R210"/>
  <c r="P211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2"/>
  <c r="BH192"/>
  <c r="BG192"/>
  <c r="BF192"/>
  <c r="T192"/>
  <c r="R192"/>
  <c r="P192"/>
  <c r="BI185"/>
  <c r="BH185"/>
  <c r="BG185"/>
  <c r="BF185"/>
  <c r="T185"/>
  <c r="R185"/>
  <c r="P185"/>
  <c r="BI182"/>
  <c r="BH182"/>
  <c r="BG182"/>
  <c r="BF182"/>
  <c r="T182"/>
  <c r="R182"/>
  <c r="P182"/>
  <c r="BI174"/>
  <c r="BH174"/>
  <c r="BG174"/>
  <c r="BF174"/>
  <c r="T174"/>
  <c r="R174"/>
  <c r="P174"/>
  <c r="BI166"/>
  <c r="BH166"/>
  <c r="BG166"/>
  <c r="BF166"/>
  <c r="T166"/>
  <c r="R166"/>
  <c r="P166"/>
  <c r="BI161"/>
  <c r="BH161"/>
  <c r="BG161"/>
  <c r="BF161"/>
  <c r="T161"/>
  <c r="R161"/>
  <c r="P161"/>
  <c r="BI155"/>
  <c r="BH155"/>
  <c r="BG155"/>
  <c r="BF155"/>
  <c r="T155"/>
  <c r="R155"/>
  <c r="P155"/>
  <c r="BI143"/>
  <c r="BH143"/>
  <c r="BG143"/>
  <c r="BF143"/>
  <c r="T143"/>
  <c r="R143"/>
  <c r="P143"/>
  <c r="BI135"/>
  <c r="BH135"/>
  <c r="BG135"/>
  <c r="BF135"/>
  <c r="T135"/>
  <c r="R135"/>
  <c r="P135"/>
  <c r="J129"/>
  <c r="J128"/>
  <c r="F128"/>
  <c r="F126"/>
  <c r="E124"/>
  <c r="J92"/>
  <c r="J91"/>
  <c r="F91"/>
  <c r="F89"/>
  <c r="E87"/>
  <c r="J18"/>
  <c r="E18"/>
  <c r="F129"/>
  <c r="J17"/>
  <c r="J12"/>
  <c r="J126"/>
  <c r="E7"/>
  <c r="E85"/>
  <c i="2" r="J37"/>
  <c r="J36"/>
  <c i="1" r="AY95"/>
  <c i="2" r="J35"/>
  <c i="1" r="AX95"/>
  <c i="2"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5"/>
  <c r="BH315"/>
  <c r="BG315"/>
  <c r="BF315"/>
  <c r="T315"/>
  <c r="T314"/>
  <c r="R315"/>
  <c r="R314"/>
  <c r="P315"/>
  <c r="P314"/>
  <c r="BI296"/>
  <c r="BH296"/>
  <c r="BG296"/>
  <c r="BF296"/>
  <c r="T296"/>
  <c r="T295"/>
  <c r="R296"/>
  <c r="R295"/>
  <c r="P296"/>
  <c r="P295"/>
  <c r="BI291"/>
  <c r="BH291"/>
  <c r="BG291"/>
  <c r="BF291"/>
  <c r="T291"/>
  <c r="R291"/>
  <c r="P291"/>
  <c r="BI286"/>
  <c r="BH286"/>
  <c r="BG286"/>
  <c r="BF286"/>
  <c r="T286"/>
  <c r="R286"/>
  <c r="P286"/>
  <c r="BI280"/>
  <c r="BH280"/>
  <c r="BG280"/>
  <c r="BF280"/>
  <c r="T280"/>
  <c r="T279"/>
  <c r="R280"/>
  <c r="R279"/>
  <c r="P280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3"/>
  <c r="BH263"/>
  <c r="BG263"/>
  <c r="BF263"/>
  <c r="T263"/>
  <c r="R263"/>
  <c r="P263"/>
  <c r="BI256"/>
  <c r="BH256"/>
  <c r="BG256"/>
  <c r="BF256"/>
  <c r="T256"/>
  <c r="R256"/>
  <c r="P256"/>
  <c r="BI243"/>
  <c r="BH243"/>
  <c r="BG243"/>
  <c r="BF243"/>
  <c r="T243"/>
  <c r="R243"/>
  <c r="P243"/>
  <c r="BI239"/>
  <c r="BH239"/>
  <c r="BG239"/>
  <c r="BF239"/>
  <c r="T239"/>
  <c r="R239"/>
  <c r="P239"/>
  <c r="BI232"/>
  <c r="BH232"/>
  <c r="BG232"/>
  <c r="BF232"/>
  <c r="T232"/>
  <c r="R232"/>
  <c r="P232"/>
  <c r="BI228"/>
  <c r="BH228"/>
  <c r="BG228"/>
  <c r="BF228"/>
  <c r="T228"/>
  <c r="R228"/>
  <c r="P228"/>
  <c r="BI222"/>
  <c r="BH222"/>
  <c r="BG222"/>
  <c r="BF222"/>
  <c r="T222"/>
  <c r="R222"/>
  <c r="P222"/>
  <c r="BI210"/>
  <c r="BH210"/>
  <c r="BG210"/>
  <c r="BF210"/>
  <c r="T210"/>
  <c r="R210"/>
  <c r="P210"/>
  <c r="BI204"/>
  <c r="BH204"/>
  <c r="BG204"/>
  <c r="BF204"/>
  <c r="T204"/>
  <c r="R204"/>
  <c r="P204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54"/>
  <c r="BH154"/>
  <c r="BG154"/>
  <c r="BF154"/>
  <c r="T154"/>
  <c r="R154"/>
  <c r="P154"/>
  <c r="BI145"/>
  <c r="BH145"/>
  <c r="BG145"/>
  <c r="BF145"/>
  <c r="T145"/>
  <c r="R145"/>
  <c r="P145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T130"/>
  <c r="R131"/>
  <c r="R130"/>
  <c r="P131"/>
  <c r="P130"/>
  <c r="J125"/>
  <c r="J124"/>
  <c r="F124"/>
  <c r="F122"/>
  <c r="E120"/>
  <c r="J92"/>
  <c r="J91"/>
  <c r="F91"/>
  <c r="F89"/>
  <c r="E87"/>
  <c r="J18"/>
  <c r="E18"/>
  <c r="F125"/>
  <c r="J17"/>
  <c r="J12"/>
  <c r="J122"/>
  <c r="E7"/>
  <c r="E118"/>
  <c i="1" r="L90"/>
  <c r="AM90"/>
  <c r="AM89"/>
  <c r="L89"/>
  <c r="AM87"/>
  <c r="L87"/>
  <c r="L85"/>
  <c r="L84"/>
  <c i="2" r="J327"/>
  <c r="BK189"/>
  <c r="BK291"/>
  <c r="J239"/>
  <c r="J204"/>
  <c r="J276"/>
  <c r="J183"/>
  <c r="BK145"/>
  <c i="3" r="BK533"/>
  <c r="BK387"/>
  <c r="J306"/>
  <c r="BK514"/>
  <c r="BK407"/>
  <c r="J263"/>
  <c r="J494"/>
  <c r="J174"/>
  <c r="J451"/>
  <c r="BK367"/>
  <c r="BK207"/>
  <c r="J474"/>
  <c r="J359"/>
  <c r="BK238"/>
  <c r="J387"/>
  <c r="BK275"/>
  <c r="J485"/>
  <c r="BK477"/>
  <c r="BK435"/>
  <c r="J407"/>
  <c r="J379"/>
  <c r="BK369"/>
  <c r="J354"/>
  <c r="BK343"/>
  <c r="BK316"/>
  <c r="BK303"/>
  <c r="J166"/>
  <c r="BK451"/>
  <c r="J316"/>
  <c r="BK155"/>
  <c i="4" r="J218"/>
  <c r="BK297"/>
  <c r="J216"/>
  <c r="J232"/>
  <c r="BK152"/>
  <c r="J243"/>
  <c r="J265"/>
  <c r="BK201"/>
  <c r="J213"/>
  <c i="5" r="J286"/>
  <c r="BK159"/>
  <c r="BK338"/>
  <c r="BK278"/>
  <c r="BK162"/>
  <c r="J321"/>
  <c r="BK290"/>
  <c r="J213"/>
  <c r="BK184"/>
  <c r="J132"/>
  <c r="BK275"/>
  <c r="BK174"/>
  <c r="BK318"/>
  <c r="J143"/>
  <c r="J293"/>
  <c r="BK132"/>
  <c r="J298"/>
  <c r="BK204"/>
  <c r="J215"/>
  <c r="J159"/>
  <c i="6" r="BK189"/>
  <c r="J181"/>
  <c r="J161"/>
  <c r="BK137"/>
  <c r="J149"/>
  <c r="BK181"/>
  <c r="J167"/>
  <c r="J123"/>
  <c r="BK131"/>
  <c i="8" r="BK127"/>
  <c r="J131"/>
  <c i="2" r="BK296"/>
  <c r="J325"/>
  <c r="BK196"/>
  <c r="BK321"/>
  <c r="J243"/>
  <c r="BK228"/>
  <c r="BK243"/>
  <c i="3" r="J443"/>
  <c r="J348"/>
  <c r="J222"/>
  <c r="BK455"/>
  <c r="J333"/>
  <c r="BK520"/>
  <c r="BK395"/>
  <c r="BK222"/>
  <c r="BK491"/>
  <c r="J390"/>
  <c r="BK263"/>
  <c r="J143"/>
  <c r="J373"/>
  <c r="BK247"/>
  <c r="J533"/>
  <c r="J395"/>
  <c r="J279"/>
  <c r="J511"/>
  <c r="BK337"/>
  <c r="J291"/>
  <c r="BK211"/>
  <c r="BK143"/>
  <c r="J415"/>
  <c r="J329"/>
  <c r="BK216"/>
  <c i="4" r="J275"/>
  <c r="BK144"/>
  <c r="BK263"/>
  <c r="J203"/>
  <c r="BK277"/>
  <c r="BK162"/>
  <c r="BK216"/>
  <c r="BK260"/>
  <c r="BK157"/>
  <c r="J175"/>
  <c i="5" r="J162"/>
  <c r="J359"/>
  <c r="BK295"/>
  <c r="BK250"/>
  <c r="J174"/>
  <c r="J338"/>
  <c r="J295"/>
  <c r="J207"/>
  <c r="J141"/>
  <c r="BK308"/>
  <c r="BK242"/>
  <c r="J242"/>
  <c r="J135"/>
  <c r="J228"/>
  <c r="BK316"/>
  <c r="BK234"/>
  <c r="BK168"/>
  <c r="J178"/>
  <c i="6" r="BK135"/>
  <c r="BK193"/>
  <c r="BK167"/>
  <c r="BK155"/>
  <c r="BK133"/>
  <c r="BK187"/>
  <c r="J177"/>
  <c r="BK145"/>
  <c r="BK151"/>
  <c r="BK127"/>
  <c i="8" r="BK131"/>
  <c i="2" r="BK329"/>
  <c r="J280"/>
  <c r="BK136"/>
  <c r="J270"/>
  <c r="BK199"/>
  <c r="BK325"/>
  <c r="BK256"/>
  <c r="J136"/>
  <c r="BK183"/>
  <c r="J186"/>
  <c i="3" r="J432"/>
  <c r="J283"/>
  <c r="J182"/>
  <c r="J435"/>
  <c r="BK287"/>
  <c r="J211"/>
  <c r="BK443"/>
  <c r="J287"/>
  <c r="BK135"/>
  <c r="BK461"/>
  <c r="BK379"/>
  <c r="BK258"/>
  <c r="BK494"/>
  <c r="J365"/>
  <c r="J216"/>
  <c r="BK485"/>
  <c r="J341"/>
  <c r="J517"/>
  <c r="BK199"/>
  <c r="BK453"/>
  <c r="J363"/>
  <c r="J242"/>
  <c i="4" r="J301"/>
  <c r="J206"/>
  <c r="J272"/>
  <c r="BK232"/>
  <c r="J157"/>
  <c r="BK203"/>
  <c r="BK247"/>
  <c r="BK281"/>
  <c r="BK206"/>
  <c r="J237"/>
  <c r="BK211"/>
  <c i="5" r="J267"/>
  <c r="BK150"/>
  <c r="BK311"/>
  <c r="J256"/>
  <c r="J168"/>
  <c r="BK359"/>
  <c r="J303"/>
  <c r="BK237"/>
  <c r="J153"/>
  <c r="J347"/>
  <c r="BK298"/>
  <c r="BK240"/>
  <c r="J341"/>
  <c r="J195"/>
  <c r="J306"/>
  <c r="BK232"/>
  <c r="J275"/>
  <c r="BK207"/>
  <c r="J129"/>
  <c i="6" r="BK191"/>
  <c r="J193"/>
  <c r="BK171"/>
  <c r="J151"/>
  <c r="J189"/>
  <c r="BK139"/>
  <c r="BK179"/>
  <c r="J175"/>
  <c r="J143"/>
  <c r="J165"/>
  <c i="7" r="F37"/>
  <c i="1" r="BD100"/>
  <c i="2" r="J321"/>
  <c r="BK273"/>
  <c r="J329"/>
  <c r="J263"/>
  <c r="J222"/>
  <c r="J291"/>
  <c r="J210"/>
  <c r="BK239"/>
  <c r="BK222"/>
  <c i="3" r="J448"/>
  <c r="J375"/>
  <c r="BK345"/>
  <c r="BK174"/>
  <c r="BK365"/>
  <c r="BK256"/>
  <c r="J505"/>
  <c r="BK375"/>
  <c r="BK204"/>
  <c r="J477"/>
  <c r="J267"/>
  <c r="BK201"/>
  <c r="BK482"/>
  <c r="J357"/>
  <c r="BK185"/>
  <c r="J455"/>
  <c r="BK354"/>
  <c r="BK488"/>
  <c r="J482"/>
  <c r="J437"/>
  <c r="J420"/>
  <c r="BK382"/>
  <c r="J371"/>
  <c r="J361"/>
  <c r="BK351"/>
  <c r="BK333"/>
  <c r="J313"/>
  <c r="J256"/>
  <c r="J192"/>
  <c r="BK361"/>
  <c r="BK291"/>
  <c r="J135"/>
  <c i="4" r="BK265"/>
  <c r="BK141"/>
  <c r="J260"/>
  <c r="J190"/>
  <c r="J229"/>
  <c r="J167"/>
  <c r="J279"/>
  <c r="J221"/>
  <c r="BK258"/>
  <c r="J187"/>
  <c r="BK223"/>
  <c i="5" r="J335"/>
  <c r="BK215"/>
  <c r="BK347"/>
  <c r="J273"/>
  <c r="J198"/>
  <c r="J146"/>
  <c r="J318"/>
  <c r="BK262"/>
  <c r="J192"/>
  <c r="J333"/>
  <c r="J290"/>
  <c r="BK344"/>
  <c r="J165"/>
  <c r="J308"/>
  <c r="BK192"/>
  <c r="BK256"/>
  <c r="BK138"/>
  <c r="BK211"/>
  <c i="6" r="BK183"/>
  <c r="BK175"/>
  <c r="J173"/>
  <c r="BK157"/>
  <c r="BK123"/>
  <c r="J155"/>
  <c r="BK129"/>
  <c r="BK163"/>
  <c r="BK141"/>
  <c r="J133"/>
  <c i="7" r="F35"/>
  <c i="1" r="BB100"/>
  <c i="2" r="BK286"/>
  <c r="J323"/>
  <c i="1" r="AS94"/>
  <c i="2" r="J232"/>
  <c r="J154"/>
  <c i="3" r="J539"/>
  <c r="BK390"/>
  <c r="BK313"/>
  <c r="J527"/>
  <c r="J412"/>
  <c r="J275"/>
  <c r="BK192"/>
  <c r="BK420"/>
  <c r="BK231"/>
  <c r="BK474"/>
  <c r="BK298"/>
  <c r="J501"/>
  <c r="J377"/>
  <c r="J303"/>
  <c r="J552"/>
  <c r="BK359"/>
  <c r="J520"/>
  <c r="BK242"/>
  <c r="BK371"/>
  <c r="J321"/>
  <c r="BK234"/>
  <c i="4" r="J287"/>
  <c r="J225"/>
  <c r="BK165"/>
  <c r="J267"/>
  <c r="BK225"/>
  <c r="J285"/>
  <c r="J178"/>
  <c r="J254"/>
  <c r="BK172"/>
  <c r="BK227"/>
  <c r="BK181"/>
  <c r="J196"/>
  <c i="5" r="J264"/>
  <c r="BK146"/>
  <c r="BK313"/>
  <c r="J234"/>
  <c r="BK153"/>
  <c r="J313"/>
  <c r="BK244"/>
  <c r="BK195"/>
  <c r="J344"/>
  <c r="BK259"/>
  <c r="BK213"/>
  <c r="BK327"/>
  <c r="BK178"/>
  <c r="J300"/>
  <c r="BK129"/>
  <c r="J269"/>
  <c r="J201"/>
  <c r="BK253"/>
  <c r="BK181"/>
  <c i="6" r="BK125"/>
  <c r="J169"/>
  <c r="J145"/>
  <c r="J179"/>
  <c r="J183"/>
  <c r="BK185"/>
  <c r="J153"/>
  <c r="J171"/>
  <c r="J121"/>
  <c i="8" r="J127"/>
  <c i="2" r="BK323"/>
  <c r="BK263"/>
  <c r="BK139"/>
  <c r="BK276"/>
  <c r="J139"/>
  <c r="J296"/>
  <c r="BK270"/>
  <c r="J145"/>
  <c r="J193"/>
  <c r="J131"/>
  <c i="3" r="J369"/>
  <c r="J247"/>
  <c r="BK457"/>
  <c r="BK363"/>
  <c r="J234"/>
  <c r="BK412"/>
  <c r="J225"/>
  <c r="BK501"/>
  <c r="BK448"/>
  <c r="BK357"/>
  <c r="BK252"/>
  <c r="J488"/>
  <c r="J400"/>
  <c r="J337"/>
  <c r="J155"/>
  <c r="BK400"/>
  <c r="J271"/>
  <c r="BK348"/>
  <c r="BK306"/>
  <c r="BK271"/>
  <c r="J204"/>
  <c r="BK427"/>
  <c r="J345"/>
  <c r="BK166"/>
  <c i="4" r="J277"/>
  <c r="J172"/>
  <c r="BK287"/>
  <c r="BK237"/>
  <c r="J251"/>
  <c r="J134"/>
  <c r="J240"/>
  <c r="J130"/>
  <c r="BK198"/>
  <c r="J227"/>
  <c r="BK187"/>
  <c i="5" r="J244"/>
  <c r="J138"/>
  <c r="J323"/>
  <c r="J262"/>
  <c r="J187"/>
  <c r="J368"/>
  <c r="BK306"/>
  <c r="J211"/>
  <c r="J181"/>
  <c r="BK363"/>
  <c r="J278"/>
  <c r="BK201"/>
  <c r="BK321"/>
  <c r="BK156"/>
  <c r="J330"/>
  <c r="BK267"/>
  <c r="BK330"/>
  <c r="J253"/>
  <c r="BK273"/>
  <c r="J209"/>
  <c i="6" r="J187"/>
  <c r="J139"/>
  <c r="BK165"/>
  <c r="J129"/>
  <c r="J141"/>
  <c r="J125"/>
  <c r="J157"/>
  <c r="BK173"/>
  <c r="J147"/>
  <c i="7" r="F36"/>
  <c i="1" r="BC100"/>
  <c i="2" r="BK193"/>
  <c r="J286"/>
  <c r="BK232"/>
  <c r="J199"/>
  <c r="BK280"/>
  <c r="J189"/>
  <c r="BK154"/>
  <c r="BK131"/>
  <c i="3" r="J514"/>
  <c r="BK373"/>
  <c r="J258"/>
  <c r="BK539"/>
  <c r="BK437"/>
  <c r="BK321"/>
  <c r="J238"/>
  <c r="BK549"/>
  <c r="J325"/>
  <c r="BK182"/>
  <c r="BK517"/>
  <c r="BK415"/>
  <c r="BK283"/>
  <c r="J549"/>
  <c r="J427"/>
  <c r="BK325"/>
  <c r="BK161"/>
  <c r="BK432"/>
  <c r="J343"/>
  <c r="J231"/>
  <c r="BK377"/>
  <c r="J298"/>
  <c r="J199"/>
  <c i="4" r="BK285"/>
  <c r="J208"/>
  <c r="J137"/>
  <c r="BK251"/>
  <c r="BK184"/>
  <c r="BK213"/>
  <c r="BK290"/>
  <c r="J211"/>
  <c r="BK229"/>
  <c r="BK155"/>
  <c r="BK137"/>
  <c r="BK130"/>
  <c r="BK254"/>
  <c r="J247"/>
  <c r="BK221"/>
  <c r="BK218"/>
  <c r="J201"/>
  <c r="BK193"/>
  <c r="J184"/>
  <c r="J162"/>
  <c r="J152"/>
  <c r="BK134"/>
  <c r="J297"/>
  <c r="BK294"/>
  <c r="BK275"/>
  <c r="BK270"/>
  <c r="J258"/>
  <c r="J141"/>
  <c i="5" r="BK293"/>
  <c r="J240"/>
  <c r="BK135"/>
  <c r="BK286"/>
  <c r="J237"/>
  <c r="BK141"/>
  <c r="J316"/>
  <c r="BK269"/>
  <c r="J204"/>
  <c r="BK143"/>
  <c r="BK323"/>
  <c r="J281"/>
  <c r="J189"/>
  <c r="BK300"/>
  <c r="BK335"/>
  <c r="BK281"/>
  <c r="BK368"/>
  <c r="BK209"/>
  <c r="J259"/>
  <c r="J184"/>
  <c i="6" r="J185"/>
  <c r="J191"/>
  <c r="BK159"/>
  <c r="BK153"/>
  <c r="J135"/>
  <c r="BK169"/>
  <c r="J137"/>
  <c r="BK149"/>
  <c i="7" r="J117"/>
  <c i="8" r="J123"/>
  <c r="BK123"/>
  <c i="2" r="J315"/>
  <c r="BK210"/>
  <c r="BK327"/>
  <c r="J256"/>
  <c r="J228"/>
  <c r="BK315"/>
  <c r="J273"/>
  <c r="BK186"/>
  <c r="J196"/>
  <c r="BK204"/>
  <c i="3" r="BK511"/>
  <c r="J351"/>
  <c r="BK267"/>
  <c r="BK552"/>
  <c r="J453"/>
  <c r="BK279"/>
  <c r="J201"/>
  <c r="J423"/>
  <c r="J207"/>
  <c r="BK527"/>
  <c r="BK423"/>
  <c r="BK341"/>
  <c r="BK225"/>
  <c r="J457"/>
  <c r="BK329"/>
  <c r="BK505"/>
  <c r="J382"/>
  <c r="J161"/>
  <c r="J491"/>
  <c r="J252"/>
  <c r="J461"/>
  <c r="J367"/>
  <c r="J185"/>
  <c i="4" r="BK279"/>
  <c r="BK190"/>
  <c r="J283"/>
  <c r="BK240"/>
  <c r="J198"/>
  <c r="BK243"/>
  <c r="BK196"/>
  <c r="BK283"/>
  <c r="J234"/>
  <c r="BK272"/>
  <c r="BK208"/>
  <c r="BK178"/>
  <c r="J165"/>
  <c r="BK147"/>
  <c r="J144"/>
  <c r="BK301"/>
  <c r="J294"/>
  <c r="J290"/>
  <c r="J281"/>
  <c r="J270"/>
  <c r="BK267"/>
  <c r="J263"/>
  <c r="BK234"/>
  <c r="J223"/>
  <c r="J193"/>
  <c r="J181"/>
  <c r="BK175"/>
  <c r="BK167"/>
  <c r="J155"/>
  <c r="J147"/>
  <c i="5" r="J327"/>
  <c r="BK171"/>
  <c r="J363"/>
  <c r="BK284"/>
  <c r="BK189"/>
  <c r="BK333"/>
  <c r="BK264"/>
  <c r="BK198"/>
  <c r="J150"/>
  <c r="J311"/>
  <c r="J250"/>
  <c r="J156"/>
  <c r="J232"/>
  <c r="BK341"/>
  <c r="J284"/>
  <c r="J171"/>
  <c r="BK303"/>
  <c r="BK187"/>
  <c r="BK228"/>
  <c r="BK165"/>
  <c i="6" r="J131"/>
  <c r="J127"/>
  <c r="J163"/>
  <c r="BK143"/>
  <c r="BK161"/>
  <c r="BK121"/>
  <c r="BK177"/>
  <c r="BK147"/>
  <c r="J159"/>
  <c i="7" r="BK117"/>
  <c r="J34"/>
  <c i="1" r="AW100"/>
  <c i="2" l="1" r="R135"/>
  <c r="T182"/>
  <c r="T269"/>
  <c r="T285"/>
  <c r="BK320"/>
  <c r="J320"/>
  <c r="J108"/>
  <c i="3" r="BK165"/>
  <c r="J165"/>
  <c r="J99"/>
  <c r="T203"/>
  <c r="BK215"/>
  <c r="R241"/>
  <c r="P389"/>
  <c r="P426"/>
  <c r="T526"/>
  <c i="4" r="BK140"/>
  <c r="J140"/>
  <c r="J99"/>
  <c r="BK151"/>
  <c r="J151"/>
  <c r="J101"/>
  <c r="P246"/>
  <c i="5" r="BK177"/>
  <c r="J177"/>
  <c r="J100"/>
  <c r="BK272"/>
  <c r="J272"/>
  <c r="J101"/>
  <c r="R272"/>
  <c r="T362"/>
  <c r="T361"/>
  <c i="2" r="P203"/>
  <c i="3" r="T165"/>
  <c r="BK266"/>
  <c r="J266"/>
  <c r="J106"/>
  <c r="BK381"/>
  <c r="J381"/>
  <c r="J107"/>
  <c r="R460"/>
  <c r="R504"/>
  <c i="4" r="BK161"/>
  <c r="J161"/>
  <c r="J102"/>
  <c r="BK293"/>
  <c r="J293"/>
  <c r="J105"/>
  <c i="5" r="T177"/>
  <c r="T272"/>
  <c i="2" r="R203"/>
  <c r="P285"/>
  <c r="P320"/>
  <c i="3" r="P165"/>
  <c r="R203"/>
  <c r="P215"/>
  <c r="P241"/>
  <c r="BK389"/>
  <c r="J389"/>
  <c r="J108"/>
  <c r="T426"/>
  <c r="R526"/>
  <c i="4" r="T161"/>
  <c r="T293"/>
  <c r="T292"/>
  <c i="5" r="P177"/>
  <c r="R289"/>
  <c r="R340"/>
  <c r="P362"/>
  <c r="P361"/>
  <c i="6" r="T120"/>
  <c r="T119"/>
  <c r="T118"/>
  <c i="2" r="T135"/>
  <c r="T129"/>
  <c r="R182"/>
  <c i="3" r="BK134"/>
  <c r="J134"/>
  <c r="J98"/>
  <c r="BK203"/>
  <c r="J203"/>
  <c r="J100"/>
  <c r="R266"/>
  <c r="R381"/>
  <c r="P460"/>
  <c r="P504"/>
  <c i="4" r="R161"/>
  <c r="P293"/>
  <c r="P292"/>
  <c i="5" r="R128"/>
  <c r="P149"/>
  <c r="BK289"/>
  <c r="J289"/>
  <c r="J102"/>
  <c i="2" r="BK203"/>
  <c r="J203"/>
  <c r="J102"/>
  <c r="R269"/>
  <c i="3" r="R165"/>
  <c r="R215"/>
  <c r="T241"/>
  <c r="R389"/>
  <c r="BK426"/>
  <c r="J426"/>
  <c r="J109"/>
  <c r="BK504"/>
  <c r="J504"/>
  <c r="J111"/>
  <c i="4" r="P129"/>
  <c r="R140"/>
  <c r="R151"/>
  <c r="R246"/>
  <c i="5" r="P128"/>
  <c r="BK149"/>
  <c r="J149"/>
  <c r="J99"/>
  <c r="R149"/>
  <c r="T289"/>
  <c r="P340"/>
  <c r="R362"/>
  <c r="R361"/>
  <c i="6" r="P120"/>
  <c r="P119"/>
  <c r="P118"/>
  <c i="1" r="AU99"/>
  <c i="2" r="P135"/>
  <c r="P129"/>
  <c r="P182"/>
  <c r="P269"/>
  <c r="R320"/>
  <c i="3" r="R134"/>
  <c r="T266"/>
  <c r="P381"/>
  <c r="T460"/>
  <c r="T504"/>
  <c i="4" r="R129"/>
  <c r="R128"/>
  <c r="P140"/>
  <c r="P151"/>
  <c r="T246"/>
  <c i="5" r="BK128"/>
  <c r="J128"/>
  <c r="J98"/>
  <c r="T128"/>
  <c r="T127"/>
  <c r="T126"/>
  <c r="T149"/>
  <c r="P289"/>
  <c r="T340"/>
  <c r="BK362"/>
  <c r="BK361"/>
  <c r="J361"/>
  <c r="J105"/>
  <c i="2" r="T203"/>
  <c r="T202"/>
  <c r="R285"/>
  <c i="3" r="P134"/>
  <c r="P266"/>
  <c r="P214"/>
  <c r="T381"/>
  <c r="BK460"/>
  <c r="J460"/>
  <c r="J110"/>
  <c r="P526"/>
  <c i="4" r="BK129"/>
  <c r="J129"/>
  <c r="J98"/>
  <c r="P161"/>
  <c r="P150"/>
  <c r="R293"/>
  <c r="R292"/>
  <c i="6" r="R120"/>
  <c r="R119"/>
  <c r="R118"/>
  <c i="2" r="BK135"/>
  <c r="J135"/>
  <c r="J99"/>
  <c r="BK182"/>
  <c r="J182"/>
  <c r="J100"/>
  <c r="BK269"/>
  <c r="J269"/>
  <c r="J103"/>
  <c r="BK285"/>
  <c r="J285"/>
  <c r="J105"/>
  <c r="T320"/>
  <c i="3" r="T134"/>
  <c r="T133"/>
  <c r="P203"/>
  <c r="T215"/>
  <c r="BK241"/>
  <c r="J241"/>
  <c r="J105"/>
  <c r="T389"/>
  <c r="R426"/>
  <c r="BK526"/>
  <c r="J526"/>
  <c r="J112"/>
  <c i="4" r="T129"/>
  <c r="T128"/>
  <c r="T140"/>
  <c r="T151"/>
  <c r="BK246"/>
  <c r="J246"/>
  <c r="J103"/>
  <c i="5" r="R177"/>
  <c r="P272"/>
  <c r="BK340"/>
  <c r="J340"/>
  <c r="J103"/>
  <c i="6" r="BK120"/>
  <c r="BK119"/>
  <c r="J119"/>
  <c r="J97"/>
  <c i="3" r="BK237"/>
  <c r="J237"/>
  <c r="J104"/>
  <c i="5" r="BK346"/>
  <c r="J346"/>
  <c r="J104"/>
  <c i="3" r="BK210"/>
  <c r="J210"/>
  <c r="J101"/>
  <c i="7" r="BK116"/>
  <c r="J116"/>
  <c r="J96"/>
  <c i="2" r="BK295"/>
  <c r="J295"/>
  <c r="J106"/>
  <c r="BK130"/>
  <c r="J130"/>
  <c r="J98"/>
  <c r="BK279"/>
  <c r="J279"/>
  <c r="J104"/>
  <c r="BK314"/>
  <c r="J314"/>
  <c r="J107"/>
  <c i="8" r="BK122"/>
  <c i="4" r="BK300"/>
  <c r="J300"/>
  <c r="J107"/>
  <c i="8" r="BK126"/>
  <c r="J126"/>
  <c r="J99"/>
  <c r="BK130"/>
  <c r="J130"/>
  <c r="J100"/>
  <c r="J114"/>
  <c r="E85"/>
  <c r="F92"/>
  <c r="BE131"/>
  <c r="BE127"/>
  <c r="BE123"/>
  <c i="7" r="BE117"/>
  <c r="E85"/>
  <c r="F92"/>
  <c i="6" r="BK118"/>
  <c r="J118"/>
  <c i="7" r="J110"/>
  <c i="5" r="J362"/>
  <c r="J106"/>
  <c i="6" r="F92"/>
  <c r="BE141"/>
  <c r="BE153"/>
  <c r="BE161"/>
  <c r="J112"/>
  <c r="BE125"/>
  <c r="BE127"/>
  <c r="BE129"/>
  <c r="BE135"/>
  <c r="BE139"/>
  <c r="BE157"/>
  <c r="BE159"/>
  <c r="BE165"/>
  <c r="BE169"/>
  <c r="BE171"/>
  <c r="BE189"/>
  <c r="BE121"/>
  <c r="BE137"/>
  <c r="BE123"/>
  <c r="BE143"/>
  <c r="BE149"/>
  <c r="BE155"/>
  <c r="BE163"/>
  <c r="BE173"/>
  <c r="BE181"/>
  <c r="BE187"/>
  <c r="BE131"/>
  <c r="BE145"/>
  <c r="BE147"/>
  <c r="BE151"/>
  <c r="BE167"/>
  <c r="BE183"/>
  <c r="BE185"/>
  <c r="BE175"/>
  <c r="BE177"/>
  <c r="BE179"/>
  <c r="BE191"/>
  <c r="E85"/>
  <c r="BE133"/>
  <c r="BE193"/>
  <c i="5" r="E85"/>
  <c r="BE129"/>
  <c r="BE135"/>
  <c r="BE138"/>
  <c r="BE153"/>
  <c r="BE174"/>
  <c r="BE187"/>
  <c r="BE192"/>
  <c r="BE204"/>
  <c r="BE262"/>
  <c r="BE264"/>
  <c r="BE275"/>
  <c i="4" r="BK292"/>
  <c r="J292"/>
  <c r="J104"/>
  <c i="5" r="F92"/>
  <c r="BE162"/>
  <c r="BE171"/>
  <c r="BE213"/>
  <c r="BE232"/>
  <c r="BE323"/>
  <c r="BE327"/>
  <c r="BE363"/>
  <c r="BE141"/>
  <c r="BE143"/>
  <c r="BE198"/>
  <c r="BE201"/>
  <c r="BE237"/>
  <c r="BE244"/>
  <c r="BE250"/>
  <c r="BE256"/>
  <c r="BE333"/>
  <c i="4" r="BK128"/>
  <c r="J128"/>
  <c r="J97"/>
  <c i="5" r="BE189"/>
  <c r="BE209"/>
  <c r="BE234"/>
  <c r="BE273"/>
  <c r="BE308"/>
  <c r="BE311"/>
  <c r="BE132"/>
  <c r="BE146"/>
  <c r="BE150"/>
  <c r="BE165"/>
  <c r="BE168"/>
  <c r="BE195"/>
  <c r="BE267"/>
  <c r="BE286"/>
  <c r="BE295"/>
  <c r="BE303"/>
  <c r="BE330"/>
  <c r="BE341"/>
  <c i="4" r="BK299"/>
  <c r="J299"/>
  <c r="J106"/>
  <c i="5" r="BE159"/>
  <c r="BE253"/>
  <c r="BE259"/>
  <c r="BE278"/>
  <c r="BE281"/>
  <c r="BE284"/>
  <c r="J89"/>
  <c r="BE181"/>
  <c r="BE184"/>
  <c r="BE215"/>
  <c r="BE228"/>
  <c r="BE240"/>
  <c r="BE242"/>
  <c r="BE269"/>
  <c r="BE290"/>
  <c r="BE293"/>
  <c r="BE306"/>
  <c r="BE316"/>
  <c r="BE318"/>
  <c r="BE321"/>
  <c r="BE335"/>
  <c r="BE344"/>
  <c r="BE368"/>
  <c r="BE156"/>
  <c r="BE178"/>
  <c r="BE207"/>
  <c r="BE211"/>
  <c r="BE298"/>
  <c r="BE300"/>
  <c r="BE313"/>
  <c r="BE338"/>
  <c r="BE347"/>
  <c r="BE359"/>
  <c i="4" r="BE130"/>
  <c r="BE165"/>
  <c r="BE172"/>
  <c r="BE178"/>
  <c r="BE258"/>
  <c r="BE265"/>
  <c r="BE301"/>
  <c r="F124"/>
  <c r="BE134"/>
  <c r="BE137"/>
  <c r="BE152"/>
  <c r="BE198"/>
  <c r="BE216"/>
  <c r="BE218"/>
  <c r="BE232"/>
  <c r="BE240"/>
  <c r="BE251"/>
  <c r="BE279"/>
  <c r="BE155"/>
  <c r="BE157"/>
  <c r="BE167"/>
  <c r="BE175"/>
  <c r="BE187"/>
  <c r="BE196"/>
  <c r="BE203"/>
  <c r="BE206"/>
  <c r="BE208"/>
  <c r="BE211"/>
  <c r="BE213"/>
  <c r="BE229"/>
  <c r="BE272"/>
  <c r="BE275"/>
  <c r="BE283"/>
  <c r="BE287"/>
  <c r="BE290"/>
  <c r="BE294"/>
  <c i="3" r="J215"/>
  <c r="J103"/>
  <c i="4" r="BE141"/>
  <c r="BE147"/>
  <c r="BE162"/>
  <c r="BE225"/>
  <c r="BE247"/>
  <c r="BE263"/>
  <c r="BE277"/>
  <c r="BE297"/>
  <c r="E85"/>
  <c r="BE181"/>
  <c r="BE184"/>
  <c r="BE190"/>
  <c r="BE201"/>
  <c r="BE281"/>
  <c r="BE193"/>
  <c r="BE234"/>
  <c r="BE267"/>
  <c r="BE270"/>
  <c r="J89"/>
  <c r="BE144"/>
  <c r="BE221"/>
  <c r="BE223"/>
  <c r="BE227"/>
  <c r="BE243"/>
  <c r="BE254"/>
  <c r="BE285"/>
  <c r="BE237"/>
  <c r="BE260"/>
  <c i="2" r="BK202"/>
  <c r="J202"/>
  <c r="J101"/>
  <c i="3" r="J89"/>
  <c r="BE204"/>
  <c r="BE222"/>
  <c r="BE225"/>
  <c r="BE258"/>
  <c r="BE267"/>
  <c r="BE387"/>
  <c r="BE390"/>
  <c r="BE395"/>
  <c r="BE400"/>
  <c r="BE420"/>
  <c r="BE432"/>
  <c r="BE437"/>
  <c i="2" r="BK129"/>
  <c r="J129"/>
  <c r="J97"/>
  <c i="3" r="BE155"/>
  <c r="BE234"/>
  <c r="BE238"/>
  <c r="BE279"/>
  <c r="BE283"/>
  <c r="BE377"/>
  <c r="BE448"/>
  <c r="BE549"/>
  <c r="BE143"/>
  <c r="BE182"/>
  <c r="BE185"/>
  <c r="BE231"/>
  <c r="BE247"/>
  <c r="BE271"/>
  <c r="BE287"/>
  <c r="BE303"/>
  <c r="BE321"/>
  <c r="BE361"/>
  <c r="BE363"/>
  <c r="BE423"/>
  <c r="BE427"/>
  <c r="BE435"/>
  <c r="BE477"/>
  <c r="BE488"/>
  <c r="BE491"/>
  <c r="BE494"/>
  <c r="BE501"/>
  <c r="BE517"/>
  <c r="E122"/>
  <c r="BE166"/>
  <c r="BE174"/>
  <c r="BE256"/>
  <c r="BE263"/>
  <c r="BE306"/>
  <c r="BE345"/>
  <c r="BE348"/>
  <c r="BE351"/>
  <c r="BE367"/>
  <c r="BE539"/>
  <c r="BE552"/>
  <c r="BE211"/>
  <c r="BE359"/>
  <c r="BE365"/>
  <c r="BE371"/>
  <c r="BE373"/>
  <c r="BE375"/>
  <c r="BE482"/>
  <c r="BE485"/>
  <c r="BE192"/>
  <c r="BE201"/>
  <c r="BE252"/>
  <c r="BE313"/>
  <c r="BE337"/>
  <c r="BE341"/>
  <c r="BE357"/>
  <c r="BE382"/>
  <c r="BE451"/>
  <c r="BE453"/>
  <c r="BE457"/>
  <c r="BE461"/>
  <c r="BE511"/>
  <c r="BE514"/>
  <c r="BE533"/>
  <c r="F92"/>
  <c r="BE216"/>
  <c r="BE275"/>
  <c r="BE316"/>
  <c r="BE325"/>
  <c r="BE343"/>
  <c r="BE369"/>
  <c r="BE443"/>
  <c r="BE135"/>
  <c r="BE161"/>
  <c r="BE199"/>
  <c r="BE207"/>
  <c r="BE242"/>
  <c r="BE291"/>
  <c r="BE298"/>
  <c r="BE329"/>
  <c r="BE333"/>
  <c r="BE354"/>
  <c r="BE379"/>
  <c r="BE407"/>
  <c r="BE412"/>
  <c r="BE415"/>
  <c r="BE455"/>
  <c r="BE474"/>
  <c r="BE505"/>
  <c r="BE520"/>
  <c r="BE527"/>
  <c i="2" r="BE145"/>
  <c r="BE189"/>
  <c r="BE210"/>
  <c r="BE232"/>
  <c r="BE239"/>
  <c r="E85"/>
  <c r="F92"/>
  <c r="BE131"/>
  <c r="J89"/>
  <c r="BE154"/>
  <c r="BE196"/>
  <c r="BE199"/>
  <c r="BE204"/>
  <c r="BE243"/>
  <c r="BE256"/>
  <c r="BE276"/>
  <c r="BE286"/>
  <c r="BE291"/>
  <c r="BE323"/>
  <c r="BE136"/>
  <c r="BE139"/>
  <c r="BE186"/>
  <c r="BE193"/>
  <c r="BE183"/>
  <c r="BE222"/>
  <c r="BE228"/>
  <c r="BE273"/>
  <c r="BE280"/>
  <c r="BE325"/>
  <c r="BE263"/>
  <c r="BE270"/>
  <c r="BE296"/>
  <c r="BE315"/>
  <c r="BE321"/>
  <c r="BE327"/>
  <c r="BE329"/>
  <c i="3" r="F34"/>
  <c i="1" r="BA96"/>
  <c i="5" r="F35"/>
  <c i="1" r="BB98"/>
  <c i="2" r="J34"/>
  <c i="1" r="AW95"/>
  <c i="4" r="F35"/>
  <c i="1" r="BB97"/>
  <c i="5" r="F34"/>
  <c i="1" r="BA98"/>
  <c i="2" r="F35"/>
  <c i="1" r="BB95"/>
  <c i="3" r="F36"/>
  <c i="1" r="BC96"/>
  <c i="6" r="F37"/>
  <c i="1" r="BD99"/>
  <c i="6" r="F34"/>
  <c i="1" r="BA99"/>
  <c i="6" r="J30"/>
  <c i="7" r="F34"/>
  <c i="1" r="BA100"/>
  <c i="8" r="F34"/>
  <c i="1" r="BA101"/>
  <c i="8" r="F36"/>
  <c i="1" r="BC101"/>
  <c i="3" r="F35"/>
  <c i="1" r="BB96"/>
  <c i="5" r="F36"/>
  <c i="1" r="BC98"/>
  <c i="3" r="J34"/>
  <c i="1" r="AW96"/>
  <c i="5" r="J34"/>
  <c i="1" r="AW98"/>
  <c i="2" r="F34"/>
  <c i="1" r="BA95"/>
  <c i="4" r="F36"/>
  <c i="1" r="BC97"/>
  <c i="4" r="J34"/>
  <c i="1" r="AW97"/>
  <c i="5" r="F37"/>
  <c i="1" r="BD98"/>
  <c i="2" r="F37"/>
  <c i="1" r="BD95"/>
  <c i="4" r="F34"/>
  <c i="1" r="BA97"/>
  <c i="4" r="F37"/>
  <c i="1" r="BD97"/>
  <c i="6" r="F36"/>
  <c i="1" r="BC99"/>
  <c i="7" r="J33"/>
  <c i="1" r="AV100"/>
  <c r="AT100"/>
  <c i="8" r="J34"/>
  <c i="1" r="AW101"/>
  <c i="8" r="F35"/>
  <c i="1" r="BB101"/>
  <c i="2" r="F36"/>
  <c i="1" r="BC95"/>
  <c i="3" r="F37"/>
  <c i="1" r="BD96"/>
  <c i="6" r="J34"/>
  <c i="1" r="AW99"/>
  <c i="6" r="F35"/>
  <c i="1" r="BB99"/>
  <c i="7" r="J30"/>
  <c i="8" r="F37"/>
  <c i="1" r="BD101"/>
  <c i="3" l="1" r="T214"/>
  <c r="T132"/>
  <c i="2" r="P202"/>
  <c r="P128"/>
  <c i="1" r="AU95"/>
  <c i="5" r="P127"/>
  <c r="P126"/>
  <c i="1" r="AU98"/>
  <c i="4" r="P128"/>
  <c r="P127"/>
  <c i="1" r="AU97"/>
  <c i="3" r="R133"/>
  <c i="5" r="R127"/>
  <c r="R126"/>
  <c i="3" r="BK214"/>
  <c r="J214"/>
  <c r="J102"/>
  <c r="P133"/>
  <c r="P132"/>
  <c i="1" r="AU96"/>
  <c i="4" r="R150"/>
  <c r="R127"/>
  <c r="T150"/>
  <c r="T127"/>
  <c i="8" r="BK121"/>
  <c r="J121"/>
  <c r="J97"/>
  <c i="3" r="R214"/>
  <c i="2" r="T128"/>
  <c r="R202"/>
  <c r="R129"/>
  <c r="R128"/>
  <c i="6" r="J120"/>
  <c r="J98"/>
  <c i="3" r="BK133"/>
  <c r="J133"/>
  <c r="J97"/>
  <c i="8" r="J122"/>
  <c r="J98"/>
  <c i="4" r="BK150"/>
  <c r="J150"/>
  <c r="J100"/>
  <c i="5" r="BK127"/>
  <c r="J127"/>
  <c r="J97"/>
  <c i="1" r="AG100"/>
  <c r="AN100"/>
  <c r="AG99"/>
  <c i="6" r="J96"/>
  <c i="7" r="J39"/>
  <c i="4" r="BK127"/>
  <c r="J127"/>
  <c i="2" r="BK128"/>
  <c r="J128"/>
  <c i="3" r="F33"/>
  <c i="1" r="AZ96"/>
  <c i="2" r="J33"/>
  <c i="1" r="AV95"/>
  <c r="AT95"/>
  <c i="6" r="J33"/>
  <c i="1" r="AV99"/>
  <c r="AT99"/>
  <c r="AN99"/>
  <c i="2" r="F33"/>
  <c i="1" r="AZ95"/>
  <c i="6" r="F33"/>
  <c i="1" r="AZ99"/>
  <c i="3" r="J33"/>
  <c i="1" r="AV96"/>
  <c r="AT96"/>
  <c i="4" r="J33"/>
  <c i="1" r="AV97"/>
  <c r="AT97"/>
  <c i="7" r="F33"/>
  <c i="1" r="AZ100"/>
  <c r="BC94"/>
  <c r="W32"/>
  <c i="8" r="F33"/>
  <c i="1" r="AZ101"/>
  <c r="BB94"/>
  <c r="W31"/>
  <c i="4" r="F33"/>
  <c i="1" r="AZ97"/>
  <c i="8" r="J33"/>
  <c i="1" r="AV101"/>
  <c r="AT101"/>
  <c r="BD94"/>
  <c r="W33"/>
  <c i="4" r="J30"/>
  <c i="1" r="AG97"/>
  <c i="5" r="J33"/>
  <c i="1" r="AV98"/>
  <c r="AT98"/>
  <c i="5" r="F33"/>
  <c i="1" r="AZ98"/>
  <c r="BA94"/>
  <c r="W30"/>
  <c i="2" r="J30"/>
  <c i="1" r="AG95"/>
  <c i="3" l="1" r="R132"/>
  <c i="5" r="BK126"/>
  <c r="J126"/>
  <c r="J96"/>
  <c i="3" r="BK132"/>
  <c r="J132"/>
  <c i="8" r="BK120"/>
  <c r="J120"/>
  <c r="J96"/>
  <c i="6" r="J39"/>
  <c i="1" r="AN97"/>
  <c i="4" r="J96"/>
  <c r="J39"/>
  <c i="1" r="AN95"/>
  <c i="2" r="J96"/>
  <c r="J39"/>
  <c i="1" r="AU94"/>
  <c r="AW94"/>
  <c r="AK30"/>
  <c r="AZ94"/>
  <c r="W29"/>
  <c r="AY94"/>
  <c i="3" r="J30"/>
  <c i="1" r="AG96"/>
  <c r="AX94"/>
  <c i="3" l="1" r="J39"/>
  <c r="J96"/>
  <c i="1" r="AN96"/>
  <c i="8" r="J30"/>
  <c i="1" r="AG101"/>
  <c r="AV94"/>
  <c r="AK29"/>
  <c i="5" r="J30"/>
  <c i="1" r="AG98"/>
  <c r="AN98"/>
  <c i="5" l="1" r="J39"/>
  <c i="8" r="J39"/>
  <c i="1" r="AN101"/>
  <c r="AT94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<sst xmlns="http://schemas.openxmlformats.org/spreadsheetml/2006/main">
  <si>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</si>
  <si>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</si>
  <si>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</si>
  <si>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</si>
  <si>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</si>
  <si>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{aacc803f-fecd-434a-a7a9-d7cf9d76f2cc}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</si>
  <si>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</si>
  <si>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</si>
  <si>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</si>
  <si>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</si>
  <si>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</si>
  <si>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</si>
  <si>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</si>
  <si>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</si>
  <si>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20250403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</si>
  <si>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</si>
  <si>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</si>
  <si>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ADAPTACE LŮŽKOVÉ STANICE F</t>
  </si>
  <si>
    <t>KSO:</t>
  </si>
  <si>
    <t>CC-CZ:</t>
  </si>
  <si>
    <t>Místo:</t>
  </si>
  <si>
    <t>Teplice</t>
  </si>
  <si>
    <t>Datum:</t>
  </si>
  <si>
    <t>3. 4. 2025</t>
  </si>
  <si>
    <t>Zadavatel:</t>
  </si>
  <si>
    <t>IČ:</t>
  </si>
  <si>
    <t>Krajská zdravotní, a.s.</t>
  </si>
  <si>
    <t>DIČ:</t>
  </si>
  <si>
    <t>Uchazeč:</t>
  </si>
  <si>
    <t>Vyplň údaj</t>
  </si>
  <si>
    <t>Projektant:</t>
  </si>
  <si>
    <t>Ing. Ondřej Hampejs</t>
  </si>
  <si>
    <t>True</t>
  </si>
  <si>
    <t>Zpracovatel:</t>
  </si>
  <si>
    <t>Hampejs projekty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</si>
  <si>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</si>
  <si>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</si>
  <si>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</si>
  <si>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</si>
  <si>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</si>
  <si>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</si>
  <si>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</si>
  <si>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</si>
  <si>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</si>
  <si>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</si>
  <si>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</si>
  <si>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</si>
  <si>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</si>
  <si>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</si>
  <si>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</si>
  <si>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</si>
  <si>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</si>
  <si>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</si>
  <si>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</si>
  <si>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</si>
  <si>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</si>
  <si>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</si>
  <si>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</si>
  <si>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</si>
  <si>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</si>
  <si>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</si>
  <si>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</si>
  <si>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</si>
  <si>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</si>
  <si>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</si>
  <si>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</si>
  <si>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</si>
  <si>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</si>
  <si>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</si>
  <si>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</si>
  <si>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</si>
  <si>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</si>
  <si>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</si>
  <si>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</si>
  <si>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</si>
  <si>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</si>
  <si>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</si>
  <si>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</si>
  <si>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</si>
  <si>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</si>
  <si>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</si>
  <si>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</si>
  <si>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</t>
  </si>
  <si>
    <t>STA</t>
  </si>
  <si>
    <t>1</t>
  </si>
  <si>
    <t>{86736ac5-7341-40ec-81a2-d641b490274f}</t>
  </si>
  <si>
    <t>2</t>
  </si>
  <si>
    <t>02</t>
  </si>
  <si>
    <t>Stavební práce</t>
  </si>
  <si>
    <t>{0cb8d28c-989b-4df9-be4e-b66a6af5856d}</t>
  </si>
  <si>
    <t>03</t>
  </si>
  <si>
    <t>Svítidla, silno a slaboprodé rozvody</t>
  </si>
  <si>
    <t>{983e2ea8-6bdf-4260-bf10-3db00001579a}</t>
  </si>
  <si>
    <t>04</t>
  </si>
  <si>
    <t>Zdravotně technické instalace</t>
  </si>
  <si>
    <t>{a46daad8-b501-423e-bad2-92d04c2fe634}</t>
  </si>
  <si>
    <t>05</t>
  </si>
  <si>
    <t>Komunikační systém sestra pacient</t>
  </si>
  <si>
    <t>{14da6ae1-89f1-4b51-9868-b7ca49115a64}</t>
  </si>
  <si>
    <t>06</t>
  </si>
  <si>
    <t>Lékařská technologie nábytek</t>
  </si>
  <si>
    <t>{24b853e9-bd18-4e93-aeb9-44e4198c07d4}</t>
  </si>
  <si>
    <t>07</t>
  </si>
  <si>
    <t>Vedlejší rozpočtové náklady</t>
  </si>
  <si>
    <t>{ebe98ed6-a930-40d8-b15c-39f0a9bb0b6e}</t>
  </si>
  <si>
    <t>KRYCÍ LIST SOUPISU PRACÍ</t>
  </si>
  <si>
    <t>Objekt:</t>
  </si>
  <si>
    <t>01 -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</si>
  <si>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</si>
  <si>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</si>
  <si>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</si>
  <si>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</si>
  <si>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</si>
  <si>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</si>
  <si>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</si>
  <si>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</si>
  <si>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</si>
  <si>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</si>
  <si>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725 - Zdravotechnika - zařizovací předměty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</si>
  <si>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</si>
  <si>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</si>
  <si>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</si>
  <si>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</si>
  <si>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</si>
  <si>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</si>
  <si>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</si>
  <si>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</si>
  <si>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</si>
  <si>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</si>
  <si>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</si>
  <si>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</si>
  <si>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</si>
  <si>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</si>
  <si>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</si>
  <si>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</si>
  <si>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</si>
  <si>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</si>
  <si>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</si>
  <si>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</si>
  <si>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</si>
  <si>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</si>
  <si>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</si>
  <si>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</si>
  <si>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32</t>
  </si>
  <si>
    <t>K</t>
  </si>
  <si>
    <t>619996117.R</t>
  </si>
  <si>
    <t>Ochrana podlahy obedněním z OSB desek, mirelonu a EPS100 tl.20mm</t>
  </si>
  <si>
    <t>m2</t>
  </si>
  <si>
    <t>4</t>
  </si>
  <si>
    <t>345545549</t>
  </si>
  <si>
    <t>PP</t>
  </si>
  <si>
    <t>Ochrana stavebních konstrukcí :skladba navržené ochrany podlahové konstrukce je navržena: mirelon tl. 3mm, podlahový polystyren EPS100 tl.. 20mm, 2x vrstva OSB desky tl. 15mm položené na kříž,vzájemně prolepené a prošroubované.</t>
  </si>
  <si>
    <t>VV</t>
  </si>
  <si>
    <t>"místnost 205,208,209,210,221,"</t>
  </si>
  <si>
    <t>114,77+61,61+29,78+42,35+51,14</t>
  </si>
  <si>
    <t>9</t>
  </si>
  <si>
    <t>Ostatní konstrukce a práce, bourání</t>
  </si>
  <si>
    <t>949101111</t>
  </si>
  <si>
    <t>Lešení pomocné pro objekty pozemních staveb s lešeňovou podlahou v do 1,9 m zatížení do 150 kg/m2</t>
  </si>
  <si>
    <t>CS ÚRS 2025 01</t>
  </si>
  <si>
    <t>-1767440097</t>
  </si>
  <si>
    <t>Lešení pomocné pracovní pro objekty pozemních staveb pro zatížení do 150 kg/m2, o výšce lešeňové podlahy do 1,9 m</t>
  </si>
  <si>
    <t>Online PSC</t>
  </si>
  <si>
    <t>https://podminky.urs.cz/item/CS_URS_2025_01/949101111</t>
  </si>
  <si>
    <t>962031136</t>
  </si>
  <si>
    <t>Bourání příček z tvárnic nebo příčkovek tl do 150 mm</t>
  </si>
  <si>
    <t>1501726363</t>
  </si>
  <si>
    <t>Bourání příček z cihel, tvárnic nebo příčkovek z tvárnic nebo příčkovek pálených nebo nepálených na maltu vápennou nebo vápenocementovou, tl. do 150 mm</t>
  </si>
  <si>
    <t>https://podminky.urs.cz/item/CS_URS_2025_01/962031136</t>
  </si>
  <si>
    <t>"místnost 208"</t>
  </si>
  <si>
    <t>1,53*0,615</t>
  </si>
  <si>
    <t>Součet</t>
  </si>
  <si>
    <t>3</t>
  </si>
  <si>
    <t>968062357</t>
  </si>
  <si>
    <t>Vybourání dřevěných rámů oken dvojitých včetně křídel pl přes 4 m2</t>
  </si>
  <si>
    <t>-1844137838</t>
  </si>
  <si>
    <t>Vybourání dřevěných rámů oken s křídly, dveřních zárubní, vrat, stěn, ostění nebo obkladů rámů oken s křídly dvojitých, plochy přes 4 m2</t>
  </si>
  <si>
    <t>https://podminky.urs.cz/item/CS_URS_2025_01/968062357</t>
  </si>
  <si>
    <t>1,3*2,4*7</t>
  </si>
  <si>
    <t>2*2,4</t>
  </si>
  <si>
    <t>1,3*2,4</t>
  </si>
  <si>
    <t>0,6*2,4*3</t>
  </si>
  <si>
    <t>4,8*2,62</t>
  </si>
  <si>
    <t>978013191</t>
  </si>
  <si>
    <t>Otlučení (osekání) vnitřní vápenné nebo vápenocementové omítky stěn v rozsahu přes 50 do 100 %</t>
  </si>
  <si>
    <t>-585887568</t>
  </si>
  <si>
    <t>Otlučení vápenných nebo vápenocementových omítek vnitřních ploch stěn s vyškrabáním spar, s očištěním zdiva, v rozsahu přes 50 do 100 %</t>
  </si>
  <si>
    <t>https://podminky.urs.cz/item/CS_URS_2025_01/978013191</t>
  </si>
  <si>
    <t>"místnosti lůžková část"</t>
  </si>
  <si>
    <t>(3,7*2+4,035*2)*3,8</t>
  </si>
  <si>
    <t>(2,1*2+1,96*2)*3,8</t>
  </si>
  <si>
    <t>(4,19*2+5,07*2)*3,8</t>
  </si>
  <si>
    <t>(3,95*2+2*2)*3,8</t>
  </si>
  <si>
    <t>(5,95*2+3,1*2)*3,8</t>
  </si>
  <si>
    <t>(2,6*2+2,9*2)*3,8</t>
  </si>
  <si>
    <t>(2,9*2+3,25*2)*3,8</t>
  </si>
  <si>
    <t>(3,25*4+3,25*2+2,6*2)*3,8</t>
  </si>
  <si>
    <t>(2,5*2+2,87*2)*3,8</t>
  </si>
  <si>
    <t>(2,07+1,4+1,4+2,5+2,5)*3,8</t>
  </si>
  <si>
    <t>(1,1*2+1,4*2)*3,8*2</t>
  </si>
  <si>
    <t>(0,85*2+1,1*2)*3,8</t>
  </si>
  <si>
    <t>(1,2*2+0,9*2)*3,8</t>
  </si>
  <si>
    <t>(1,85*2+1,92*2)*3,8</t>
  </si>
  <si>
    <t>(1,15*2+1,85*2)*3,8</t>
  </si>
  <si>
    <t>(10,06*2+5,95*2)*3,8</t>
  </si>
  <si>
    <t>(4,87*2+5,95*2)*3,8</t>
  </si>
  <si>
    <t>(6,9*2+5,95*2)*3,8</t>
  </si>
  <si>
    <t>(5,95*2+8,36*2)*3,8</t>
  </si>
  <si>
    <t>(34,7*2+2*2)*3,8</t>
  </si>
  <si>
    <t>"otvory"</t>
  </si>
  <si>
    <t>-(1,3*2,55+1,1*2*2+1,6*2,6+2*2,4*2+1,3*2,4*2+0,6*2,4*3+1,3*2,4+4,8*2,62+0,9*2*2+1,1*2*3+0,6*2*10)</t>
  </si>
  <si>
    <t>-(1,6*2,6*7+4,8*2,62+1,35*2,3*6+1,45*2,3+1,1*2,3+1,28*2,3+1,6*2,6*4+1,28*2,3*2)</t>
  </si>
  <si>
    <t>997</t>
  </si>
  <si>
    <t>Přesun sutě</t>
  </si>
  <si>
    <t>5</t>
  </si>
  <si>
    <t>997013151</t>
  </si>
  <si>
    <t>Vnitrostaveništní doprava suti a vybouraných hmot pro budovy v do 6 m s omezením mechanizace</t>
  </si>
  <si>
    <t>t</t>
  </si>
  <si>
    <t>-1454666069</t>
  </si>
  <si>
    <t>Vnitrostaveništní doprava suti a vybouraných hmot vodorovně do 50 m svisle s omezením mechanizace pro budovy a haly výšky do 6 m</t>
  </si>
  <si>
    <t>https://podminky.urs.cz/item/CS_URS_2025_01/997013151</t>
  </si>
  <si>
    <t>997013501</t>
  </si>
  <si>
    <t>Odvoz suti a vybouraných hmot na skládku nebo meziskládku do 1 km se složením</t>
  </si>
  <si>
    <t>-1130118954</t>
  </si>
  <si>
    <t>Odvoz suti a vybouraných hmot na skládku nebo meziskládku se složením, na vzdálenost do 1 km</t>
  </si>
  <si>
    <t>https://podminky.urs.cz/item/CS_URS_2025_01/997013501</t>
  </si>
  <si>
    <t>7</t>
  </si>
  <si>
    <t>997013509</t>
  </si>
  <si>
    <t>Příplatek k odvozu suti a vybouraných hmot na skládku ZKD 1 km přes 1 km</t>
  </si>
  <si>
    <t>848563344</t>
  </si>
  <si>
    <t>Odvoz suti a vybouraných hmot na skládku nebo meziskládku se složením, na vzdálenost Příplatek k ceně za každý další i započatý 1 km přes 1 km</t>
  </si>
  <si>
    <t>https://podminky.urs.cz/item/CS_URS_2025_01/997013509</t>
  </si>
  <si>
    <t>72,18*15 "Přepočtené koeficientem množství</t>
  </si>
  <si>
    <t>8</t>
  </si>
  <si>
    <t>997013603</t>
  </si>
  <si>
    <t>Poplatek za uložení na skládce (skládkovné) stavebního odpadu cihelného kód odpadu 17 01 02</t>
  </si>
  <si>
    <t>-2090911252</t>
  </si>
  <si>
    <t>Poplatek za uložení stavebního odpadu na skládce (skládkovné) cihelného zatříděného do Katalogu odpadů pod kódem 17 01 02</t>
  </si>
  <si>
    <t>https://podminky.urs.cz/item/CS_URS_2025_01/997013603</t>
  </si>
  <si>
    <t>997013631</t>
  </si>
  <si>
    <t>Poplatek za uložení na skládce (skládkovné) stavebního odpadu směsného kód odpadu 17 09 04</t>
  </si>
  <si>
    <t>-259488710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</si>
  <si>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</si>
  <si>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</si>
  <si>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10</t>
  </si>
  <si>
    <t>997013811</t>
  </si>
  <si>
    <t>Poplatek za uložení na skládce (skládkovné) stavebního odpadu dřevěného kód odpadu 17 02 01</t>
  </si>
  <si>
    <t>-1178395819</t>
  </si>
  <si>
    <t>Poplatek za uložení stavebního odpadu na skládce (skládkovné) dřevěného zatříděného do Katalogu odpadů pod kódem 17 02 01</t>
  </si>
  <si>
    <t>https://podminky.urs.cz/item/CS_URS_2025_01/997013811</t>
  </si>
  <si>
    <t>PSV</t>
  </si>
  <si>
    <t>Práce a dodávky PSV</t>
  </si>
  <si>
    <t>725</t>
  </si>
  <si>
    <t>Zdravotechnika - zařizovací předměty</t>
  </si>
  <si>
    <t>725110814</t>
  </si>
  <si>
    <t>Demontáž klozetu Kombi</t>
  </si>
  <si>
    <t>soubor</t>
  </si>
  <si>
    <t>16</t>
  </si>
  <si>
    <t>-921209320</t>
  </si>
  <si>
    <t>Demontáž klozetů kombi</t>
  </si>
  <si>
    <t>https://podminky.urs.cz/item/CS_URS_2025_01/725110814</t>
  </si>
  <si>
    <t>"místnost 214"2</t>
  </si>
  <si>
    <t>"místnost 217"1</t>
  </si>
  <si>
    <t>13</t>
  </si>
  <si>
    <t>725210821</t>
  </si>
  <si>
    <t>Demontáž umyvadel bez výtokových armatur</t>
  </si>
  <si>
    <t>-2035035285</t>
  </si>
  <si>
    <t>Demontáž umyvadel bez výtokových armatur umyvadel</t>
  </si>
  <si>
    <t>https://podminky.urs.cz/item/CS_URS_2025_01/725210821</t>
  </si>
  <si>
    <t>"místnost 214"1</t>
  </si>
  <si>
    <t>"místnost 218"1</t>
  </si>
  <si>
    <t>"místnost 219"1</t>
  </si>
  <si>
    <t>"místnost 220"1</t>
  </si>
  <si>
    <t>"místnost 221"2</t>
  </si>
  <si>
    <t>"místnost 210"1</t>
  </si>
  <si>
    <t>"místnost 208"1</t>
  </si>
  <si>
    <t>14</t>
  </si>
  <si>
    <t>725240811</t>
  </si>
  <si>
    <t>Demontáž kabin sprchových bez výtokových armatur</t>
  </si>
  <si>
    <t>-134667612</t>
  </si>
  <si>
    <t>Demontáž sprchových kabin a vaniček bez výtokových armatur kabin</t>
  </si>
  <si>
    <t>https://podminky.urs.cz/item/CS_URS_2025_01/725240811</t>
  </si>
  <si>
    <t>"místnost 215"1</t>
  </si>
  <si>
    <t>"místnost 213"1</t>
  </si>
  <si>
    <t>15</t>
  </si>
  <si>
    <t>725240812</t>
  </si>
  <si>
    <t>Demontáž vaniček sprchových bez výtokových armatur</t>
  </si>
  <si>
    <t>794882900</t>
  </si>
  <si>
    <t>Demontáž sprchových kabin a vaniček bez výtokových armatur vaniček</t>
  </si>
  <si>
    <t>https://podminky.urs.cz/item/CS_URS_2025_01/725240812</t>
  </si>
  <si>
    <t>725310823</t>
  </si>
  <si>
    <t>Demontáž dřez jednoduchý vestavěný v kuchyňských sestavách bez výtokových armatur</t>
  </si>
  <si>
    <t>1839244180</t>
  </si>
  <si>
    <t>Demontáž dřezů jednodílných bez výtokových armatur vestavěných v kuchyňských sestavách</t>
  </si>
  <si>
    <t>https://podminky.urs.cz/item/CS_URS_2025_01/725310823</t>
  </si>
  <si>
    <t>"místnost 211"1</t>
  </si>
  <si>
    <t>"místnost 209"1</t>
  </si>
  <si>
    <t>"místnost 216"1</t>
  </si>
  <si>
    <t>17</t>
  </si>
  <si>
    <t>725330820</t>
  </si>
  <si>
    <t>Demontáž výlevka diturvitová</t>
  </si>
  <si>
    <t>-1903227282</t>
  </si>
  <si>
    <t>Demontáž výlevek bez výtokových armatur a bez nádrže a splachovacího potrubí diturvitových</t>
  </si>
  <si>
    <t>https://podminky.urs.cz/item/CS_URS_2025_01/725330820</t>
  </si>
  <si>
    <t>18</t>
  </si>
  <si>
    <t>725820801</t>
  </si>
  <si>
    <t>Demontáž baterie nástěnné do G 3 / 4</t>
  </si>
  <si>
    <t>645237756</t>
  </si>
  <si>
    <t>Demontáž baterií nástěnných do G 3/4</t>
  </si>
  <si>
    <t>https://podminky.urs.cz/item/CS_URS_2025_01/725820801</t>
  </si>
  <si>
    <t>19</t>
  </si>
  <si>
    <t>725820802</t>
  </si>
  <si>
    <t>Demontáž baterie stojánkové do jednoho otvoru</t>
  </si>
  <si>
    <t>-1020019583</t>
  </si>
  <si>
    <t>Demontáž baterií stojánkových do 1 otvoru</t>
  </si>
  <si>
    <t>https://podminky.urs.cz/item/CS_URS_2025_01/725820802</t>
  </si>
  <si>
    <t>20</t>
  </si>
  <si>
    <t>725840850</t>
  </si>
  <si>
    <t>Demontáž baterie sprch diferenciální do G 3/4x1</t>
  </si>
  <si>
    <t>kus</t>
  </si>
  <si>
    <t>147048152</t>
  </si>
  <si>
    <t>Demontáž baterií sprchových diferenciálních do G 3/4 x 1</t>
  </si>
  <si>
    <t>https://podminky.urs.cz/item/CS_URS_2025_01/725840850</t>
  </si>
  <si>
    <t>766</t>
  </si>
  <si>
    <t>Konstrukce truhlářské</t>
  </si>
  <si>
    <t>22</t>
  </si>
  <si>
    <t>766441821</t>
  </si>
  <si>
    <t>Demontáž parapetních desek dřevěných nebo plastových šířky do 300 mm délky do 2000 mm</t>
  </si>
  <si>
    <t>-295069521</t>
  </si>
  <si>
    <t>Demontáž parapetních desek dřevěných nebo plastových šířky do 300 mm, délky přes 1000 do 2000 mm</t>
  </si>
  <si>
    <t>https://podminky.urs.cz/item/CS_URS_2025_01/766441821</t>
  </si>
  <si>
    <t>23</t>
  </si>
  <si>
    <t>766622862</t>
  </si>
  <si>
    <t>Vyvěšení křídel dřevěných nebo plastových okenních přes 1,5 m2</t>
  </si>
  <si>
    <t>2113437502</t>
  </si>
  <si>
    <t>Demontáž okenních konstrukcí k opětovnému použití vyvěšení křídel dřevěných nebo plastových okenních, plochy otvoru přes 1,5 m2</t>
  </si>
  <si>
    <t>https://podminky.urs.cz/item/CS_URS_2025_01/766622862</t>
  </si>
  <si>
    <t>34</t>
  </si>
  <si>
    <t>766825821</t>
  </si>
  <si>
    <t>Demontáž truhlářských vestavěných skříní dvoukřídlových</t>
  </si>
  <si>
    <t>-2022406922</t>
  </si>
  <si>
    <t>Demontáž nábytku vestavěného skříní dvoukřídlových</t>
  </si>
  <si>
    <t>https://podminky.urs.cz/item/CS_URS_2025_01/766825821</t>
  </si>
  <si>
    <t>771</t>
  </si>
  <si>
    <t>Podlahy z dlaždic</t>
  </si>
  <si>
    <t>24</t>
  </si>
  <si>
    <t>771573810</t>
  </si>
  <si>
    <t>Demontáž podlah z dlaždic keramických lepených</t>
  </si>
  <si>
    <t>282134251</t>
  </si>
  <si>
    <t>https://podminky.urs.cz/item/CS_URS_2025_01/771573810</t>
  </si>
  <si>
    <t>7,59+3,14+6,26+2,01+10,76+8,54+24,44</t>
  </si>
  <si>
    <t>776</t>
  </si>
  <si>
    <t>Podlahy povlakové</t>
  </si>
  <si>
    <t>25</t>
  </si>
  <si>
    <t>776201812</t>
  </si>
  <si>
    <t>Demontáž lepených povlakových podlah s podložkou ručně</t>
  </si>
  <si>
    <t>-1017541012</t>
  </si>
  <si>
    <t>Demontáž povlakových podlahovin lepených ručně s podložkou</t>
  </si>
  <si>
    <t>https://podminky.urs.cz/item/CS_URS_2025_01/776201812</t>
  </si>
  <si>
    <t>4,12+15,41+24,7+7,77+9,77+19,06+8,13</t>
  </si>
  <si>
    <t>26</t>
  </si>
  <si>
    <t>776410811</t>
  </si>
  <si>
    <t>Odstranění soklíků a lišt pryžových nebo plastových</t>
  </si>
  <si>
    <t>m</t>
  </si>
  <si>
    <t>1816610766</t>
  </si>
  <si>
    <t>Demontáž soklíků nebo lišt pryžových nebo plastových</t>
  </si>
  <si>
    <t>https://podminky.urs.cz/item/CS_URS_2025_01/776410811</t>
  </si>
  <si>
    <t>(1,96*2+2,1*2+4,03*2+3,7*2+4,19*2+5,95*2+2,6*2+2,9*2+3,25*2+2,9*2+4,8*2+3,1*2+2*2+3,95*2)</t>
  </si>
  <si>
    <t>781</t>
  </si>
  <si>
    <t>Dokončovací práce - obklady</t>
  </si>
  <si>
    <t>27</t>
  </si>
  <si>
    <t>781473810</t>
  </si>
  <si>
    <t>Demontáž obkladů z obkladaček keramických lepených</t>
  </si>
  <si>
    <t>1599612078</t>
  </si>
  <si>
    <t>Demontáž obkladů z dlaždic keramických lepených</t>
  </si>
  <si>
    <t>https://podminky.urs.cz/item/CS_URS_2025_01/781473810</t>
  </si>
  <si>
    <t>(2,5*2+2,87*2)*2,12</t>
  </si>
  <si>
    <t>(1,4*2+1,1*2+1,1*2+1,4*2)*2,1</t>
  </si>
  <si>
    <t>(1,1*4+0,85*2+0,9*2)*2,18</t>
  </si>
  <si>
    <t>(1,92*2+1,85)*2,18</t>
  </si>
  <si>
    <t>(1,15*2+1,85*2)*2,15</t>
  </si>
  <si>
    <t>(3,25*2+2,6*2)*2,15</t>
  </si>
  <si>
    <t>(3,25*2+3,25*2)*2,15</t>
  </si>
  <si>
    <t>(2,9*2+3,25*2)*1,5</t>
  </si>
  <si>
    <t>(2,6*2+2,9*2)*2</t>
  </si>
  <si>
    <t>(4,8*2+3,1*2)*3,94</t>
  </si>
  <si>
    <t>-(1,3*2,4+0,6*2,4*3+2*2,4)</t>
  </si>
  <si>
    <t>-(1,1*2*3+0,6*2*8+0,9*2*4+4,8*2,62)</t>
  </si>
  <si>
    <t>784</t>
  </si>
  <si>
    <t>Dokončovací práce - malby a tapety</t>
  </si>
  <si>
    <t>33</t>
  </si>
  <si>
    <t>784121003</t>
  </si>
  <si>
    <t>Oškrabání malby v místnostech v přes 3,80 do 5,00 m</t>
  </si>
  <si>
    <t>-65231432</t>
  </si>
  <si>
    <t>Oškrabání malby v místnostech výšky přes 3,80 do 5,00 m</t>
  </si>
  <si>
    <t>https://podminky.urs.cz/item/CS_URS_2025_01/784121003</t>
  </si>
  <si>
    <t>"strop"</t>
  </si>
  <si>
    <t>426,91</t>
  </si>
  <si>
    <t>HZS</t>
  </si>
  <si>
    <t>Hodinové zúčtovací sazby</t>
  </si>
  <si>
    <t>28</t>
  </si>
  <si>
    <t>HZS2211.R</t>
  </si>
  <si>
    <t>Demontáž stávajících rozvodů a vývodů vody</t>
  </si>
  <si>
    <t>hod</t>
  </si>
  <si>
    <t>512</t>
  </si>
  <si>
    <t>387995559</t>
  </si>
  <si>
    <t>V rámci celého oddělení budou odstraněny stávající rozvody, které nemají návaznost na nové rozvody nebo další technické instalace, které musí zůstat provozuschopné.</t>
  </si>
  <si>
    <t>35</t>
  </si>
  <si>
    <t>HZS2211.R1</t>
  </si>
  <si>
    <t>Demontáž stávajících rozvodů a vývodů kanalizace</t>
  </si>
  <si>
    <t>750203085</t>
  </si>
  <si>
    <t>29</t>
  </si>
  <si>
    <t>HZS2221.R</t>
  </si>
  <si>
    <t>Zakrytí rozvodů topení a topných těles po dobu rekonstrukce</t>
  </si>
  <si>
    <t>1878748606</t>
  </si>
  <si>
    <t>V rámci bouracích prací budou zakryty rozvody topení a topná tělesa, tak aby během provádění prací nedošlo k jejich porušení nebo poškození.</t>
  </si>
  <si>
    <t>30</t>
  </si>
  <si>
    <t>HZS2231.R</t>
  </si>
  <si>
    <t>Demontáž stávajících elektoroinstlačních zařízení</t>
  </si>
  <si>
    <t>-1506922849</t>
  </si>
  <si>
    <t>V rámci celého oddělení budou odstraněny stávající rozvody elektroinstalací, které nemají návaznost na zařízení vzduchotechniky nebo EPS, případně na další technické instalace, které musí zůstat provozuschopné.</t>
  </si>
  <si>
    <t>31</t>
  </si>
  <si>
    <t>HZS3211.R</t>
  </si>
  <si>
    <t>Zakrytí vyústění vzduchotechniky a chlazení po dobu rekonstrukce</t>
  </si>
  <si>
    <t>-1013966038</t>
  </si>
  <si>
    <t>V rámci bouracích prací bude zakryto vyústění vzduchotechniky a chlazení , tak aby během provádění prací nedošlo k jejich porušení nebo poškození.</t>
  </si>
  <si>
    <t>02 - Stavební práce</t>
  </si>
  <si>
    <t xml:space="preserve">    3 - Svislé a kompletní konstrukce</t>
  </si>
  <si>
    <t xml:space="preserve">    998 - Přesun hmot</t>
  </si>
  <si>
    <t xml:space="preserve">    711 - Izolace proti vodě, vlhkosti a plynům</t>
  </si>
  <si>
    <t xml:space="preserve">    741 - Elektroinstalace - silnoproud</t>
  </si>
  <si>
    <t xml:space="preserve">    763 - Konstrukce suché výstavby</t>
  </si>
  <si>
    <t xml:space="preserve">    767 - Konstrukce zámečnické</t>
  </si>
  <si>
    <t xml:space="preserve">    783 - Dokončovací práce - nátěry</t>
  </si>
  <si>
    <t>Svislé a kompletní konstrukce</t>
  </si>
  <si>
    <t>311273951.R</t>
  </si>
  <si>
    <t>Založeni pórobetonového zdiva na zakládací maltu tloušťky do 200 mm</t>
  </si>
  <si>
    <t>-2064114623</t>
  </si>
  <si>
    <t>Založení pórobetonového zdiva na zakládací maltu, tlouštky zdiva 200 mm</t>
  </si>
  <si>
    <t>1,96</t>
  </si>
  <si>
    <t>Mezisoučet</t>
  </si>
  <si>
    <t>(1,9*2+2,15+1,15+1)*2</t>
  </si>
  <si>
    <t>(2,16+1,9+0,9+1,2)</t>
  </si>
  <si>
    <t>346272236</t>
  </si>
  <si>
    <t>Přizdívka z pórobetonových tvárnic tl 100 mm</t>
  </si>
  <si>
    <t>-1384120892</t>
  </si>
  <si>
    <t>Přizdívky z pórobetonových tvárnic objemová hmotnost do 500 kg/m3, na tenké maltové lože, tloušťka přizdívky 100 mm</t>
  </si>
  <si>
    <t>https://podminky.urs.cz/item/CS_URS_2025_01/346272236</t>
  </si>
  <si>
    <t>1,96*3,8</t>
  </si>
  <si>
    <t>-0,7*2</t>
  </si>
  <si>
    <t>(1,9*2+2,15+1,15+1)*3,8*2</t>
  </si>
  <si>
    <t>-(0,7*2*2)*2</t>
  </si>
  <si>
    <t>(2,16+1,9+0,9+1,2)*3,6</t>
  </si>
  <si>
    <t>-(0,7*2*2)</t>
  </si>
  <si>
    <t>346272256</t>
  </si>
  <si>
    <t>Přizdívka z pórobetonových tvárnic tl 150 mm</t>
  </si>
  <si>
    <t>740176886</t>
  </si>
  <si>
    <t>Přizdívky z pórobetonových tvárnic objemová hmotnost do 500 kg/m3, na tenké maltové lože, tloušťka přizdívky 150 mm</t>
  </si>
  <si>
    <t>https://podminky.urs.cz/item/CS_URS_2025_01/346272256</t>
  </si>
  <si>
    <t>1,1*3,8</t>
  </si>
  <si>
    <t>346272266</t>
  </si>
  <si>
    <t>Přizdívka z pórobetonových tvárnic tl 200 mm</t>
  </si>
  <si>
    <t>-703711450</t>
  </si>
  <si>
    <t>Přizdívky z pórobetonových tvárnic objemová hmotnost do 500 kg/m3, na tenké maltové lože, tloušťka přizdívky 200 mm</t>
  </si>
  <si>
    <t>https://podminky.urs.cz/item/CS_URS_2025_01/346272266</t>
  </si>
  <si>
    <t>612131121</t>
  </si>
  <si>
    <t>Penetrační disperzní nátěr vnitřních stěn nanášený ručně</t>
  </si>
  <si>
    <t>821387444</t>
  </si>
  <si>
    <t>Podkladní a spojovací vrstva vnitřních omítaných ploch penetrace disperzní nanášená ručně stěn</t>
  </si>
  <si>
    <t>https://podminky.urs.cz/item/CS_URS_2025_01/612131121</t>
  </si>
  <si>
    <t>"plocha otlučené omítky"</t>
  </si>
  <si>
    <t>1182,618</t>
  </si>
  <si>
    <t>"nové vyzdívky"</t>
  </si>
  <si>
    <t>193,48</t>
  </si>
  <si>
    <t>612341321</t>
  </si>
  <si>
    <t>Sádrová nebo vápenosádrová omítka hladká jednovrstvá vnitřních stěn nanášená strojně</t>
  </si>
  <si>
    <t>-1036349730</t>
  </si>
  <si>
    <t>Omítka sádrová nebo vápenosádrová vnitřních ploch nanášená strojně jednovrstvá, tloušťky do 10 mm hladká svislých konstrukcí stěn</t>
  </si>
  <si>
    <t>https://podminky.urs.cz/item/CS_URS_2025_01/612341321</t>
  </si>
  <si>
    <t>612341391</t>
  </si>
  <si>
    <t>Příplatek k sádrové omítce vnitřních stěn za každých dalších 5 mm tloušťky strojně</t>
  </si>
  <si>
    <t>1694976083</t>
  </si>
  <si>
    <t>Omítka sádrová nebo vápenosádrová vnitřních ploch nanášená strojně Příplatek k cenám za každých dalších i započatých 5 mm tloušťky omítky přes 10 mm stěn</t>
  </si>
  <si>
    <t>https://podminky.urs.cz/item/CS_URS_2025_01/612341391</t>
  </si>
  <si>
    <t>104</t>
  </si>
  <si>
    <t>629991011</t>
  </si>
  <si>
    <t>Zakrytí výplní otvorů a svislých ploch fólií přilepenou lepící páskou</t>
  </si>
  <si>
    <t>319461353</t>
  </si>
  <si>
    <t>Zakrytí vnějších ploch před znečištěním včetně pozdějšího odkrytí výplní otvorů a svislých ploch fólií přilepenou lepící páskou</t>
  </si>
  <si>
    <t>https://podminky.urs.cz/item/CS_URS_2025_01/629991011</t>
  </si>
  <si>
    <t>"protiprachové opatření"</t>
  </si>
  <si>
    <t>1,45*2</t>
  </si>
  <si>
    <t>1,1*2*2</t>
  </si>
  <si>
    <t>642942111</t>
  </si>
  <si>
    <t>Osazování zárubní nebo rámů dveřních kovových do 2,5 m2 na MC</t>
  </si>
  <si>
    <t>211620114</t>
  </si>
  <si>
    <t>Osazování zárubní nebo rámů kovových dveřních lisovaných nebo z úhelníků bez dveřních křídel na cementovou maltu, plochy otvoru do 2,5 m2</t>
  </si>
  <si>
    <t>https://podminky.urs.cz/item/CS_URS_2025_01/642942111</t>
  </si>
  <si>
    <t>"ZÁ 02"2+1</t>
  </si>
  <si>
    <t>"ZÁ03"1</t>
  </si>
  <si>
    <t>"ZÁ10"1</t>
  </si>
  <si>
    <t>M</t>
  </si>
  <si>
    <t>55331486</t>
  </si>
  <si>
    <t>zárubeň jednokřídlá ocelová pro zdění tl stěny 110-150mm rozměru 700/1970, 2100mm</t>
  </si>
  <si>
    <t>-1433799475</t>
  </si>
  <si>
    <t>97</t>
  </si>
  <si>
    <t>55331489</t>
  </si>
  <si>
    <t>zárubeň jednokřídlá ocelová pro zdění tl stěny 110-150mm rozměru 1100/1970, 2100mm</t>
  </si>
  <si>
    <t>2030364289</t>
  </si>
  <si>
    <t>1472197183</t>
  </si>
  <si>
    <t>952901111</t>
  </si>
  <si>
    <t>Vyčištění budov nebo objektů před předáním do užívání budov bytové nebo občanské výstavby, světlé výšky podlaží do 4 m</t>
  </si>
  <si>
    <t>1097703491</t>
  </si>
  <si>
    <t>https://podminky.urs.cz/item/CS_URS_2025_01/952901111</t>
  </si>
  <si>
    <t>998</t>
  </si>
  <si>
    <t>Přesun hmot</t>
  </si>
  <si>
    <t>998011001</t>
  </si>
  <si>
    <t>Přesun hmot pro budovy zděné v do 6 m</t>
  </si>
  <si>
    <t>1400887769</t>
  </si>
  <si>
    <t>Přesun hmot pro budovy občanské výstavby, bydlení, výrobu a služby s nosnou svislou konstrukcí zděnou z cihel, tvárnic nebo kamene vodorovná dopravní vzdálenost do 100 m pro budovy výšky do 6 m</t>
  </si>
  <si>
    <t>https://podminky.urs.cz/item/CS_URS_2025_01/998011001</t>
  </si>
  <si>
    <t>711</t>
  </si>
  <si>
    <t>Izolace proti vodě, vlhkosti a plynům</t>
  </si>
  <si>
    <t>711111001</t>
  </si>
  <si>
    <t>Provedení izolace proti zemní vlhkosti vodorovné za studena nátěrem penetračním</t>
  </si>
  <si>
    <t>805107307</t>
  </si>
  <si>
    <t>https://podminky.urs.cz/item/CS_URS_2025_01/711111001</t>
  </si>
  <si>
    <t>"pod příčky"</t>
  </si>
  <si>
    <t>24,32*0,5</t>
  </si>
  <si>
    <t>11163150</t>
  </si>
  <si>
    <t>lak penetrační asfaltový</t>
  </si>
  <si>
    <t>-1575844889</t>
  </si>
  <si>
    <t>12,16*0,00033 "Přepočtené koeficientem množství</t>
  </si>
  <si>
    <t>711141559</t>
  </si>
  <si>
    <t>Provedení izolace proti zemní vlhkosti pásy přitavením vodorovné NAIP</t>
  </si>
  <si>
    <t>-1544427968</t>
  </si>
  <si>
    <t>https://podminky.urs.cz/item/CS_URS_2025_01/711141559</t>
  </si>
  <si>
    <t>12,16</t>
  </si>
  <si>
    <t>62855001</t>
  </si>
  <si>
    <t>pás asfaltový natavitelný modifikovaný SBS tl 4,0mm s vložkou z polyesterové rohože a spalitelnou PE fólií nebo jemnozrnným minerálním posypem na horním povrchu</t>
  </si>
  <si>
    <t>1933787876</t>
  </si>
  <si>
    <t>12,16*1,15 "Přepočtené koeficientem množství</t>
  </si>
  <si>
    <t>998711101</t>
  </si>
  <si>
    <t>Přesun hmot tonážní pro izolace proti vodě, vlhkosti a plynům v objektech v do 6 m</t>
  </si>
  <si>
    <t>-1049265142</t>
  </si>
  <si>
    <t>Přesun hmot pro izolace proti vodě, vlhkosti a plynům stanovený z hmotnosti přesunovaného materiálu vodorovná dopravní vzdálenost do 50 m v objektech výšky do 6 m</t>
  </si>
  <si>
    <t>https://podminky.urs.cz/item/CS_URS_2025_01/998711101</t>
  </si>
  <si>
    <t>741</t>
  </si>
  <si>
    <t>Elektroinstalace - silnoproud</t>
  </si>
  <si>
    <t>105</t>
  </si>
  <si>
    <t>741920301.R</t>
  </si>
  <si>
    <t xml:space="preserve">Ucpávka prostupu kabelového svazku povlakem stěna tl 100 mm  plocha otvoru 0,1 m2 požární odolnost EI 60</t>
  </si>
  <si>
    <t>1120418229</t>
  </si>
  <si>
    <t xml:space="preserve">Protipožární ucpávky svazků kabelů prostup stěnou. Rozměr ucpávky je 30x30cm. Skladba ucpávky 2x deska z minerální vaty tl. 50mm, požárně ochranný tmel PROMASEAL AG oboustranně  a požárně stěrková hmota PROMASTOP -I oboustranně.</t>
  </si>
  <si>
    <t>763</t>
  </si>
  <si>
    <t>Konstrukce suché výstavby</t>
  </si>
  <si>
    <t>91</t>
  </si>
  <si>
    <t>763121413</t>
  </si>
  <si>
    <t>SDK stěna předsazená tl 87,5 mm profil CW+UW 75 deska 1xA 12,5 bez izolace EI 15</t>
  </si>
  <si>
    <t>1769244547</t>
  </si>
  <si>
    <t>Stěna předsazená ze sádrokartonových desek s nosnou konstrukcí z ocelových profilů CW, UW jednoduše opláštěná deskou standardní A tl. 12,5 mm bez izolace, EI 15, stěna tl. 87,5 mm, profil 75</t>
  </si>
  <si>
    <t>https://podminky.urs.cz/item/CS_URS_2025_01/763121413</t>
  </si>
  <si>
    <t>"místnost 217"</t>
  </si>
  <si>
    <t>1,6*3,8*2</t>
  </si>
  <si>
    <t>92</t>
  </si>
  <si>
    <t>763121415</t>
  </si>
  <si>
    <t>SDK stěna předsazená tl 150,0 mm profil CW+UW 100 deska 1xA 12,5 bez izolace EI 15</t>
  </si>
  <si>
    <t>-286121884</t>
  </si>
  <si>
    <t>Stěna předsazená ze sádrokartonových desek s nosnou konstrukcí z ocelových profilů CW, UW jednoduše opláštěná deskou standardní A tl. 12,5 mm bez izolace, EI 15, stěna tl. 112,5 mm, profil 100</t>
  </si>
  <si>
    <t>https://podminky.urs.cz/item/CS_URS_2025_01/763121415</t>
  </si>
  <si>
    <t>"místnost 205 zakrytí potrubí"</t>
  </si>
  <si>
    <t>3*2,5</t>
  </si>
  <si>
    <t>763135102</t>
  </si>
  <si>
    <t>Montáž SDK kazetového podhledu z kazet 600x600 mm na zavěšenou polozapuštěnou nosnou konstrukci</t>
  </si>
  <si>
    <t>1126326427</t>
  </si>
  <si>
    <t>Montáž sádrokartonového podhledu kazetového demontovatelného, velikosti kazet 600x600 mm včetně zavěšené nosné konstrukce polozapuštěné</t>
  </si>
  <si>
    <t>https://podminky.urs.cz/item/CS_URS_2025_01/763135102</t>
  </si>
  <si>
    <t>110,72</t>
  </si>
  <si>
    <t>59030575.R</t>
  </si>
  <si>
    <t>kazeta minerální akustická s perforací tl 13mm 600x600mm</t>
  </si>
  <si>
    <t>871005223</t>
  </si>
  <si>
    <t>podhled kazetový děrovaný kruh 6,5mm, polozapuštěný rastr tl 10mm 600x600mm</t>
  </si>
  <si>
    <t>763164631</t>
  </si>
  <si>
    <t>SDK obklad kcí tvaru U š do 1,2 m desky 1xA 12,5</t>
  </si>
  <si>
    <t>7002188</t>
  </si>
  <si>
    <t>Obklad konstrukcí sádrokartonovými deskami včetně ochranných úhelníků ve tvaru U rozvinuté šíře přes 0,6 do 1,2 m, opláštěný deskou standardní A, tl. 12,5 mm</t>
  </si>
  <si>
    <t>https://podminky.urs.cz/item/CS_URS_2025_01/763164631</t>
  </si>
  <si>
    <t>"kastlík mediplyny 208,209,210"</t>
  </si>
  <si>
    <t>75</t>
  </si>
  <si>
    <t>998763301</t>
  </si>
  <si>
    <t>Přesun hmot tonážní pro sádrokartonové konstrukce v objektech v do 6 m</t>
  </si>
  <si>
    <t>-371742566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</si>
  <si>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</si>
  <si>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https://podminky.urs.cz/item/CS_URS_2025_01/998763301</t>
  </si>
  <si>
    <t>766622117.R</t>
  </si>
  <si>
    <t>Dodávka plastového okna s izolačním trojsklem rozměr otvoru 1300x2400, SPECIFIKACE T 04</t>
  </si>
  <si>
    <t>ks</t>
  </si>
  <si>
    <t>1779614624</t>
  </si>
  <si>
    <t>Okno dle výkazu vnějších výplní 2_2</t>
  </si>
  <si>
    <t>109</t>
  </si>
  <si>
    <t>766622117.R11</t>
  </si>
  <si>
    <t>Montáž plastového okna s izolačním trojsklem rozměr otvoru 1300x2400 SPECIFIKACE T 04</t>
  </si>
  <si>
    <t>455992309</t>
  </si>
  <si>
    <t>766622117.R1</t>
  </si>
  <si>
    <t>Dodávka plastového okna s izolačním trojsklem rozměr otvoru 600x2400 SPECIFIKACE T 05</t>
  </si>
  <si>
    <t>244180729</t>
  </si>
  <si>
    <t>110</t>
  </si>
  <si>
    <t>766622117.R111</t>
  </si>
  <si>
    <t>Montáž plastového okna s izolačním trojsklem rozměr otvoru 600x2400 SPECIFIKACE T 05</t>
  </si>
  <si>
    <t>2120794721</t>
  </si>
  <si>
    <t>766622117.R2</t>
  </si>
  <si>
    <t>Dodávka plastového okna s izolačním trojsklem rozměr otvoru 2000x2400 SPECIFIKACE T 06</t>
  </si>
  <si>
    <t>330065999</t>
  </si>
  <si>
    <t>111</t>
  </si>
  <si>
    <t>766622117.R22</t>
  </si>
  <si>
    <t>Montáž plastového okna s izolačním trojsklem rozměr otvoru 2000x2400 SPECIFIKACE T 06</t>
  </si>
  <si>
    <t>1462723579</t>
  </si>
  <si>
    <t>95</t>
  </si>
  <si>
    <t>766682111</t>
  </si>
  <si>
    <t>Montáž zárubní obložkových pro posuvné dveře jednokřídlové tl stěny do 170 mm</t>
  </si>
  <si>
    <t>184241665</t>
  </si>
  <si>
    <t>Montáž zárubní dřevěných nebo plastových obložkových, pro dveře jednokřídlové, tloušťky stěny do 170 mm</t>
  </si>
  <si>
    <t>https://podminky.urs.cz/item/CS_URS_2025_01/766682111</t>
  </si>
  <si>
    <t>"ZÁ 01"1+2</t>
  </si>
  <si>
    <t>"ZÁ 04"1</t>
  </si>
  <si>
    <t>"ZÁ 05"1</t>
  </si>
  <si>
    <t>94</t>
  </si>
  <si>
    <t>61181101</t>
  </si>
  <si>
    <t>zárubeň jednokřídlá obložková MDF tl stěny 60-150mm rozměru 600-900/1970mm</t>
  </si>
  <si>
    <t>625984713</t>
  </si>
  <si>
    <t>zárubeň jednokřídlá obložková s dýhovaným povrchem tl stěny 60-150mm rozměru 600-900/1970mm</t>
  </si>
  <si>
    <t>96</t>
  </si>
  <si>
    <t>61182301</t>
  </si>
  <si>
    <t>zárubeň jednokřídlá obložková MDF tl stěny 60-150mm rozměru 600-1100/1970, 2100mm</t>
  </si>
  <si>
    <t>1996293048</t>
  </si>
  <si>
    <t>41</t>
  </si>
  <si>
    <t>766694116</t>
  </si>
  <si>
    <t>Montáž parapetních desek dřevěných nebo plastových š do 30 cm</t>
  </si>
  <si>
    <t>-1242229502</t>
  </si>
  <si>
    <t>https://podminky.urs.cz/item/CS_URS_2025_01/766694116</t>
  </si>
  <si>
    <t>1,3*8</t>
  </si>
  <si>
    <t>2*3</t>
  </si>
  <si>
    <t>1,6*9</t>
  </si>
  <si>
    <t>42</t>
  </si>
  <si>
    <t>60794102</t>
  </si>
  <si>
    <t>parapet dřevotřískový vnitřní povrch laminátový š 260mm</t>
  </si>
  <si>
    <t>-506153597</t>
  </si>
  <si>
    <t>30,8*1,1 "Přepočtené koeficientem množství</t>
  </si>
  <si>
    <t>85</t>
  </si>
  <si>
    <t>766811111.R12</t>
  </si>
  <si>
    <t xml:space="preserve">Dodání horní skříňky kuchyně rozměr 500x600 mm </t>
  </si>
  <si>
    <t>2061781892</t>
  </si>
  <si>
    <t>kuchyňské skřínky dle specifikace v popisu souborového řešení interiéru</t>
  </si>
  <si>
    <t>86</t>
  </si>
  <si>
    <t>766811111.R13</t>
  </si>
  <si>
    <t xml:space="preserve">Dodání horní skříňky kuchyně rozměr 600x600 mm </t>
  </si>
  <si>
    <t>-12549210</t>
  </si>
  <si>
    <t>87</t>
  </si>
  <si>
    <t>766811111.R14</t>
  </si>
  <si>
    <t xml:space="preserve">Dodání dolní skříňky kuchyně rozměr 820x500 mm </t>
  </si>
  <si>
    <t>-1189255967</t>
  </si>
  <si>
    <t>4+4</t>
  </si>
  <si>
    <t>88</t>
  </si>
  <si>
    <t>766811111.R15</t>
  </si>
  <si>
    <t xml:space="preserve">Dodání dolní skříňky vč. šuplíků kuchyně rozměr 820x500 mm </t>
  </si>
  <si>
    <t>-906981955</t>
  </si>
  <si>
    <t>3+2</t>
  </si>
  <si>
    <t>89</t>
  </si>
  <si>
    <t>766811111.R16</t>
  </si>
  <si>
    <t xml:space="preserve">Dodání dolní skříňky kuchyně rozměr 820x600 mm </t>
  </si>
  <si>
    <t>507908048</t>
  </si>
  <si>
    <t>90</t>
  </si>
  <si>
    <t>766811111.R17</t>
  </si>
  <si>
    <t xml:space="preserve">Dodávka pracovní desky kuchyně </t>
  </si>
  <si>
    <t>-322750927</t>
  </si>
  <si>
    <t>kuchyňské desky dle specifikace v popisu souborového řešení interiéru</t>
  </si>
  <si>
    <t>3,2*2+1,5+1,6</t>
  </si>
  <si>
    <t>48</t>
  </si>
  <si>
    <t>766811111.R5</t>
  </si>
  <si>
    <t>Dodávka linky nerezové vč. dřezu v místnosti 216</t>
  </si>
  <si>
    <t>181623130</t>
  </si>
  <si>
    <t>D+M kuchyňské linky v místnosti 208 dle specifikace v popisu souborového řešení interiéru</t>
  </si>
  <si>
    <t>116</t>
  </si>
  <si>
    <t>766811111.R55</t>
  </si>
  <si>
    <t>Montáž linky nerezové vč. dřezu v místnosti 216</t>
  </si>
  <si>
    <t>2118702726</t>
  </si>
  <si>
    <t>113</t>
  </si>
  <si>
    <t>766811112</t>
  </si>
  <si>
    <t>Montáž korpusu kuchyňských skříněk spodních na stěnu š přes 600 do 1200 mm</t>
  </si>
  <si>
    <t>-1581366705</t>
  </si>
  <si>
    <t>Montáž kuchyňských linek korpusu spodních skříněk šroubovaných na stěnu, šířky jednoho dílu přes 600 do 1200 mm</t>
  </si>
  <si>
    <t>https://podminky.urs.cz/item/CS_URS_2025_01/766811112</t>
  </si>
  <si>
    <t>112</t>
  </si>
  <si>
    <t>766811151</t>
  </si>
  <si>
    <t>Montáž korpusu kuchyňských skříněk horních na stěnu š do 600 mm</t>
  </si>
  <si>
    <t>-1262090243</t>
  </si>
  <si>
    <t>Montáž kuchyňských linek korpusu horních skříněk šroubovaných na stěnu, šířky jednoho dílu do 600 mm</t>
  </si>
  <si>
    <t>https://podminky.urs.cz/item/CS_URS_2025_01/766811151</t>
  </si>
  <si>
    <t>115</t>
  </si>
  <si>
    <t>766811212</t>
  </si>
  <si>
    <t>Montáž kuchyňské pracovní desky bez výřezu dl přes 1000 do 2000 mm</t>
  </si>
  <si>
    <t>-197241933</t>
  </si>
  <si>
    <t>Montáž kuchyňských linek pracovní desky bez výřezu, délky jednoho dílu přes 1000 do 2000 mm</t>
  </si>
  <si>
    <t>https://podminky.urs.cz/item/CS_URS_2025_01/766811212</t>
  </si>
  <si>
    <t>114</t>
  </si>
  <si>
    <t>766811213</t>
  </si>
  <si>
    <t>Montáž kuchyňské pracovní desky bez výřezu dl přes 2000 do 4000 mm</t>
  </si>
  <si>
    <t>1139745997</t>
  </si>
  <si>
    <t>Montáž kuchyňských linek pracovní desky bez výřezu, délky jednoho dílu přes 2000 do 4000 mm</t>
  </si>
  <si>
    <t>https://podminky.urs.cz/item/CS_URS_2025_01/766811213</t>
  </si>
  <si>
    <t>98</t>
  </si>
  <si>
    <t>T1</t>
  </si>
  <si>
    <t xml:space="preserve">Montáž  dveří D1 dle výkazu výplní otvorů, vč. dveřního vybavení dle specifikace vybavení dveří</t>
  </si>
  <si>
    <t>-1321057703</t>
  </si>
  <si>
    <t>Montáž dveří D1 dle výkazu výplní otvorů, vč. dveřního vybavení dle specifikace vybavení dveří</t>
  </si>
  <si>
    <t>117</t>
  </si>
  <si>
    <t>T11</t>
  </si>
  <si>
    <t>Dodávka dveří D1 dle výkazu výplní otvorů, vč. dveřního vybavení dle specifikace vybavení dveří</t>
  </si>
  <si>
    <t>673055253</t>
  </si>
  <si>
    <t xml:space="preserve">Dodávka  dveří D1 dle výkazu výplní otvorů, vč. dveřního vybavení dle specifikace vybavení dveří</t>
  </si>
  <si>
    <t>99</t>
  </si>
  <si>
    <t>T2</t>
  </si>
  <si>
    <t xml:space="preserve">Montáž  dveří D2 dle výkazu výplní otvorů, vč. dveřního vybavení dle specifikace vybavení dveří</t>
  </si>
  <si>
    <t>308785031</t>
  </si>
  <si>
    <t>Montáž dveří D2 dle výkazu výplní otvorů, vč. dveřního vybavení dle specifikace vybavení dveří</t>
  </si>
  <si>
    <t>118</t>
  </si>
  <si>
    <t>T22</t>
  </si>
  <si>
    <t xml:space="preserve">Dodávka  dveří D2 dle výkazu výplní otvorů, vč. dveřního vybavení dle specifikace vybavení dveří</t>
  </si>
  <si>
    <t>-343359491</t>
  </si>
  <si>
    <t>100</t>
  </si>
  <si>
    <t>T3</t>
  </si>
  <si>
    <t>Dodávka dveří D3 dle výkazu výplní otvorů, vč. dveřního vybavení dle specifikace vybavení dveří</t>
  </si>
  <si>
    <t>-70115988</t>
  </si>
  <si>
    <t xml:space="preserve">Dodávka  dveří D3 dle výkazu výplní otvorů, vč. dveřního vybavení dle specifikace vybavení dveří</t>
  </si>
  <si>
    <t>119</t>
  </si>
  <si>
    <t>T33</t>
  </si>
  <si>
    <t xml:space="preserve">Montáž  dveří D3 dle výkazu výplní otvorů, vč. dveřního vybavení dle specifikace vybavení dveří</t>
  </si>
  <si>
    <t>1110783559</t>
  </si>
  <si>
    <t>Montáž dveří D3 dle výkazu výplní otvorů, vč. dveřního vybavení dle specifikace vybavení dveří</t>
  </si>
  <si>
    <t>101</t>
  </si>
  <si>
    <t>T4</t>
  </si>
  <si>
    <t xml:space="preserve">Montáž  dveří D4 dle výkazu výplní otvorů, vč. dveřního vybavení dle specifikace vybavení dveří</t>
  </si>
  <si>
    <t>1293930446</t>
  </si>
  <si>
    <t>Montáž dveří D4 dle výkazu výplní otvorů, vč. dveřního vybavení dle specifikace vybavení dveří</t>
  </si>
  <si>
    <t>120</t>
  </si>
  <si>
    <t>T44</t>
  </si>
  <si>
    <t xml:space="preserve">Dodávka  dveří D4 dle výkazu výplní otvorů, vč. dveřního vybavení dle specifikace vybavení dveří</t>
  </si>
  <si>
    <t>1162952233</t>
  </si>
  <si>
    <t>102</t>
  </si>
  <si>
    <t>T5</t>
  </si>
  <si>
    <t>Montáž dveří D5 dle výkazu výplní otvorů, vč. dveřního vybavení dle specifikace vybavení dveří</t>
  </si>
  <si>
    <t>364679293</t>
  </si>
  <si>
    <t>121</t>
  </si>
  <si>
    <t>T55</t>
  </si>
  <si>
    <t xml:space="preserve">Dodávka  dveří D5 dle výkazu výplní otvorů, vč. dveřního vybavení dle specifikace vybavení dveří</t>
  </si>
  <si>
    <t>-1669409800</t>
  </si>
  <si>
    <t>103</t>
  </si>
  <si>
    <t>T6</t>
  </si>
  <si>
    <t xml:space="preserve">Montáž  dveří D6 dle výkazu výplní otvorů, vč. dveřního vybavení dle specifikace vybavení dveří</t>
  </si>
  <si>
    <t>-1711208723</t>
  </si>
  <si>
    <t>Montáž dveří D6 dle výkazu výplní otvorů, vč. dveřního vybavení dle specifikace vybavení dveří</t>
  </si>
  <si>
    <t>122</t>
  </si>
  <si>
    <t>T66</t>
  </si>
  <si>
    <t>Dodávka dveří D6 dle výkazu výplní otvorů, vč. dveřního vybavení dle specifikace vybavení dveří</t>
  </si>
  <si>
    <t>-1145763053</t>
  </si>
  <si>
    <t xml:space="preserve">Dodávka  dveří D6 dle výkazu výplní otvorů, vč. dveřního vybavení dle specifikace vybavení dveří</t>
  </si>
  <si>
    <t>767</t>
  </si>
  <si>
    <t>Konstrukce zámečnické</t>
  </si>
  <si>
    <t>106</t>
  </si>
  <si>
    <t>767164150</t>
  </si>
  <si>
    <t>Osazení samostatného sloupku</t>
  </si>
  <si>
    <t>1411799260</t>
  </si>
  <si>
    <t>Montáž zábradlí osazení samostatného sloupku</t>
  </si>
  <si>
    <t>https://podminky.urs.cz/item/CS_URS_2025_01/767164150</t>
  </si>
  <si>
    <t xml:space="preserve">"nájezdní sloupky ke dveřím dle  D.1.1.00 TZ"</t>
  </si>
  <si>
    <t>107</t>
  </si>
  <si>
    <t>55342298.R</t>
  </si>
  <si>
    <t>nájezdový sloupek u dveří dle D.1.1.00 TZ</t>
  </si>
  <si>
    <t>976677272</t>
  </si>
  <si>
    <t>49</t>
  </si>
  <si>
    <t>771111011</t>
  </si>
  <si>
    <t>Vysátí podkladu před pokládkou dlažby</t>
  </si>
  <si>
    <t>-185398436</t>
  </si>
  <si>
    <t>Příprava podkladu před provedením dlažby vysátí podlah</t>
  </si>
  <si>
    <t>https://podminky.urs.cz/item/CS_URS_2025_01/771111011</t>
  </si>
  <si>
    <t>4,05+57,51+7,59+3,14+6,26+2,01+8,54+9,77+19,06+8,13</t>
  </si>
  <si>
    <t>50</t>
  </si>
  <si>
    <t>771121011</t>
  </si>
  <si>
    <t>Nátěr penetrační na podlahu</t>
  </si>
  <si>
    <t>1736902157</t>
  </si>
  <si>
    <t>Příprava podkladu před provedením dlažby nátěr penetrační na podlahu</t>
  </si>
  <si>
    <t>https://podminky.urs.cz/item/CS_URS_2025_01/771121011</t>
  </si>
  <si>
    <t>51</t>
  </si>
  <si>
    <t>771151012</t>
  </si>
  <si>
    <t>Samonivelační stěrka podlah pevnosti 20 MPa tl přes 3 do 5 mm</t>
  </si>
  <si>
    <t>-323811004</t>
  </si>
  <si>
    <t>Příprava podkladu před provedením dlažby samonivelační stěrka min.pevnosti 20 MPa, tloušťky přes 3 do 5 mm</t>
  </si>
  <si>
    <t>https://podminky.urs.cz/item/CS_URS_2025_01/771151012</t>
  </si>
  <si>
    <t>"vyspravení betonového podkladu, předpoklad 50% plochy"</t>
  </si>
  <si>
    <t>126,06*0,5 "Přepočtené koeficientem množství</t>
  </si>
  <si>
    <t>52</t>
  </si>
  <si>
    <t>771574414</t>
  </si>
  <si>
    <t>Montáž podlah keramických hladkých lepených cementovým flexibilním lepidlem přes 4 do 6 ks/m2</t>
  </si>
  <si>
    <t>-1802477306</t>
  </si>
  <si>
    <t>Montáž podlah z dlaždic keramických lepených cementovým flexibilním lepidlem hladkých, tloušťky do 10 mm přes 4 do 6 ks/m2</t>
  </si>
  <si>
    <t>https://podminky.urs.cz/item/CS_URS_2025_01/771574414</t>
  </si>
  <si>
    <t>53</t>
  </si>
  <si>
    <t>59761131.R</t>
  </si>
  <si>
    <t>Dlaždice slinutá, glazovaná světle béžová 30 x 60 cm, protiskluzná</t>
  </si>
  <si>
    <t>-1291534875</t>
  </si>
  <si>
    <t>Keramické slinuté glazované mrazuvzdorné obklady s velmi nízkou nasákavostí pod 0,5 %, vyráběné podle EN 14411:annex G, BIa. Odolnost proti tvorbě skvrn podle ČSN EN ISO 10545-14 min. tř. 3. Odolnost proti kyselinám a zásadám podle ČSN EN ISO 10545-13 – GLA, GHB. Formát 598 x 298 x 10 mm rektifikovaná. Protiskluznost - koeficient smykového tření za sucha ≥ 0,6 / za mokra ≥ 0,5, R11/B. Barva a textura – betonový design v barvě světle béžová</t>
  </si>
  <si>
    <t>129,378910048202*1,15 "Přepočtené koeficientem množství</t>
  </si>
  <si>
    <t>54</t>
  </si>
  <si>
    <t>771591112</t>
  </si>
  <si>
    <t>Izolace pod dlažbu nátěrem nebo stěrkou ve dvou vrstvách</t>
  </si>
  <si>
    <t>-497728891</t>
  </si>
  <si>
    <t>Izolace podlahy pod dlažbu nátěrem nebo stěrkou ve dvou vrstvách</t>
  </si>
  <si>
    <t>https://podminky.urs.cz/item/CS_URS_2025_01/771591112</t>
  </si>
  <si>
    <t>57,51+3,14+2,01+8,54</t>
  </si>
  <si>
    <t>55</t>
  </si>
  <si>
    <t>771592011</t>
  </si>
  <si>
    <t>Čištění vnitřních ploch podlah nebo schodišť po položení dlažby chemickými prostředky</t>
  </si>
  <si>
    <t>-252214842</t>
  </si>
  <si>
    <t>https://podminky.urs.cz/item/CS_URS_2025_01/771592011</t>
  </si>
  <si>
    <t>56</t>
  </si>
  <si>
    <t>998771101</t>
  </si>
  <si>
    <t>Přesun hmot tonážní pro podlahy z dlaždic v objektech v do 6 m</t>
  </si>
  <si>
    <t>-1697647801</t>
  </si>
  <si>
    <t>Přesun hmot pro podlahy z dlaždic stanovený z hmotnosti přesunovaného materiálu vodorovná dopravní vzdálenost do 50 m v objektech výšky do 6 m</t>
  </si>
  <si>
    <t>https://podminky.urs.cz/item/CS_URS_2025_01/998771101</t>
  </si>
  <si>
    <t>57</t>
  </si>
  <si>
    <t>776111117</t>
  </si>
  <si>
    <t>Broušení stávajícího podkladu povlakových podlah diamantovým kotoučem</t>
  </si>
  <si>
    <t>908099451</t>
  </si>
  <si>
    <t>Příprava podkladu broušení podlah stávajícího podkladu pro odstranění nerovností (diamantovým kotoučem)</t>
  </si>
  <si>
    <t>https://podminky.urs.cz/item/CS_URS_2025_01/776111117</t>
  </si>
  <si>
    <t>58</t>
  </si>
  <si>
    <t>776111311</t>
  </si>
  <si>
    <t>Vysátí podkladu povlakových podlah</t>
  </si>
  <si>
    <t>1083776644</t>
  </si>
  <si>
    <t>Příprava podkladu vysátí podlah</t>
  </si>
  <si>
    <t>https://podminky.urs.cz/item/CS_URS_2025_01/776111311</t>
  </si>
  <si>
    <t>59</t>
  </si>
  <si>
    <t>776121321.R</t>
  </si>
  <si>
    <t xml:space="preserve">Vhodná penetrace savého podkladu schválená výrobcem finální podlahy </t>
  </si>
  <si>
    <t>-598441038</t>
  </si>
  <si>
    <t>Vhodná penetrace savého podkladu schválená výrobcem finální podlahy</t>
  </si>
  <si>
    <t>60</t>
  </si>
  <si>
    <t>776141112</t>
  </si>
  <si>
    <t>Stěrka podlahová nivelační pro vyrovnání podkladu povlakových podlah pevnosti 20 MPa tl přes 3 do 5 mm</t>
  </si>
  <si>
    <t>-1499128242</t>
  </si>
  <si>
    <t>Příprava podkladu vyrovnání samonivelační stěrkou podlah min.pevnosti 20 MPa, tloušťky přes 3 do 5 mm</t>
  </si>
  <si>
    <t>https://podminky.urs.cz/item/CS_URS_2025_01/776141112</t>
  </si>
  <si>
    <t>300,85</t>
  </si>
  <si>
    <t>300,85*0,5 "Přepočtené koeficientem množství</t>
  </si>
  <si>
    <t>61</t>
  </si>
  <si>
    <t>776251121</t>
  </si>
  <si>
    <t>Lepení elektrostaticky vodivých pásů z přírodního linolea (marmolea) standardním lepidlem</t>
  </si>
  <si>
    <t>169762053</t>
  </si>
  <si>
    <t>Montáž podlahovin z přírodního linolea (marmolea) lepením standardním lepidlem z pásů elektrostaticky vodivých</t>
  </si>
  <si>
    <t>https://podminky.urs.cz/item/CS_URS_2025_01/776251121</t>
  </si>
  <si>
    <t>62</t>
  </si>
  <si>
    <t>60756142.R</t>
  </si>
  <si>
    <t>homogení PVC vhodné do zdravotnických prostor</t>
  </si>
  <si>
    <t>205150350</t>
  </si>
  <si>
    <t>Homogenní PVC podlahové krytiny. Obsah pojiva TYPE1. Klasifikace použití: komerční zátěž 34 (velmi vysoká zátěž), průmyslové použití: 43 (vysoká zátěž). Barva šedá.</t>
  </si>
  <si>
    <t>323,162936070467*1,1 "Přepočtené koeficientem množství</t>
  </si>
  <si>
    <t>108</t>
  </si>
  <si>
    <t>60756142.R1</t>
  </si>
  <si>
    <t>homogení PVC detail pro vytvoření rohů</t>
  </si>
  <si>
    <t>540039737</t>
  </si>
  <si>
    <t>63</t>
  </si>
  <si>
    <t>776411222.R</t>
  </si>
  <si>
    <t>Montáž tahaných obvodových soklíků z homogení PVC vhodného do zdravotnických prostor výšky min 100 mm</t>
  </si>
  <si>
    <t>266353911</t>
  </si>
  <si>
    <t>Montáž soklíků tahaných (fabiony) z linolea (marmolea) obvodových, výšky přes 80 do 100 mm</t>
  </si>
  <si>
    <t>64</t>
  </si>
  <si>
    <t>776411223R</t>
  </si>
  <si>
    <t>Montáž tahaných soklíků z linolea (marmolea) vnitřních rohů</t>
  </si>
  <si>
    <t>1864693472</t>
  </si>
  <si>
    <t>Montáž soklíků tahaných (fabiony) z linolea (marmolea) vnitřních rohů</t>
  </si>
  <si>
    <t>65</t>
  </si>
  <si>
    <t>998776101</t>
  </si>
  <si>
    <t>Přesun hmot tonážní pro podlahy povlakové v objektech v do 6 m</t>
  </si>
  <si>
    <t>917940146</t>
  </si>
  <si>
    <t>Přesun hmot pro podlahy povlakové stanovený z hmotnosti přesunovaného materiálu vodorovná dopravní vzdálenost do 50 m v objektech výšky do 6 m</t>
  </si>
  <si>
    <t>https://podminky.urs.cz/item/CS_URS_2025_01/998776101</t>
  </si>
  <si>
    <t>66</t>
  </si>
  <si>
    <t>781111011</t>
  </si>
  <si>
    <t>Ometení (oprášení) stěny při přípravě podkladu</t>
  </si>
  <si>
    <t>-929260958</t>
  </si>
  <si>
    <t>Příprava podkladu před provedením obkladu oprášení (ometení) stěny</t>
  </si>
  <si>
    <t>https://podminky.urs.cz/item/CS_URS_2025_01/781111011</t>
  </si>
  <si>
    <t>(1,96*2+2,2+1,5+1,2*2)*2</t>
  </si>
  <si>
    <t>(1,9+1,2+2,15*2+1,15*2)*2*2</t>
  </si>
  <si>
    <t>(10*2+0,9+0,5+0,75+3)*2</t>
  </si>
  <si>
    <t>(1,1*4+1,4+0,7+0,7+0,7)*2</t>
  </si>
  <si>
    <t>(1,85*2+1,92*2+1,2*4)*2</t>
  </si>
  <si>
    <t>(1,15+1,85*2)*2</t>
  </si>
  <si>
    <t>(3,25*4)*2</t>
  </si>
  <si>
    <t>(3,25*2+2,5*2)*2</t>
  </si>
  <si>
    <t>(2,06*2+1,9*2+0,9+1,2*2)*2</t>
  </si>
  <si>
    <t>67</t>
  </si>
  <si>
    <t>781121011</t>
  </si>
  <si>
    <t>Nátěr penetrační na stěnu</t>
  </si>
  <si>
    <t>493710083</t>
  </si>
  <si>
    <t>https://podminky.urs.cz/item/CS_URS_2025_01/781121011</t>
  </si>
  <si>
    <t>68</t>
  </si>
  <si>
    <t>781131112</t>
  </si>
  <si>
    <t>Izolace pod obklad nátěrem nebo stěrkou ve dvou vrstvách</t>
  </si>
  <si>
    <t>1615087203</t>
  </si>
  <si>
    <t>https://podminky.urs.cz/item/CS_URS_2025_01/781131112</t>
  </si>
  <si>
    <t>69</t>
  </si>
  <si>
    <t>781151031</t>
  </si>
  <si>
    <t>Celoplošné vyrovnání podkladu stěrkou tl 3 mm</t>
  </si>
  <si>
    <t>1570084499</t>
  </si>
  <si>
    <t>Příprava podkladu před provedením obkladu celoplošné vyrovnání podkladu stěrkou, tloušťky 3 mm</t>
  </si>
  <si>
    <t>https://podminky.urs.cz/item/CS_URS_2025_01/781151031</t>
  </si>
  <si>
    <t>70</t>
  </si>
  <si>
    <t>781474154</t>
  </si>
  <si>
    <t>Montáž obkladů vnitřních keramických velkoformátových hladkých lepených flexibilním lepidlem</t>
  </si>
  <si>
    <t>1530898878</t>
  </si>
  <si>
    <t>Montáž obkladů vnitřních stěn z dlaždic keramických lepených flexibilním lepidlem velkoformátových hladkých přes 4 do 6 ks/m2</t>
  </si>
  <si>
    <t>https://podminky.urs.cz/item/CS_URS_2025_01/781474154</t>
  </si>
  <si>
    <t>71</t>
  </si>
  <si>
    <t>59761001</t>
  </si>
  <si>
    <t>obklad formát 598x298x8 mm, béžová,bílošedá</t>
  </si>
  <si>
    <t>-1537058798</t>
  </si>
  <si>
    <t>Keramické obkladačky s nasákavostí nad 10 %, vyráběné podle EN 14411:annex L, BIII. Odolnost proti tvorbě skvrn podle ČSN EN ISO 10545-14 min. tř. 3. Odolnost proti kyselinám a zásadám podle ČSN EN ISO 10545-13 – GLB, GHB. Formát 598 x 298 x 8 mm rektifikovaná.
VÍCE V PD POPIS SOUBOROVÉHO ŘEŠENÍ INTERIÉRU</t>
  </si>
  <si>
    <t>230,76*1,15 "Přepočtené koeficientem množství</t>
  </si>
  <si>
    <t>72</t>
  </si>
  <si>
    <t>781495211</t>
  </si>
  <si>
    <t>Čištění vnitřních ploch stěn po provedení obkladu chemickými prostředky</t>
  </si>
  <si>
    <t>27230193</t>
  </si>
  <si>
    <t>Čištění vnitřních ploch po provedení obkladu stěn chemickými prostředky</t>
  </si>
  <si>
    <t>https://podminky.urs.cz/item/CS_URS_2025_01/781495211</t>
  </si>
  <si>
    <t>73</t>
  </si>
  <si>
    <t>781571141</t>
  </si>
  <si>
    <t>Montáž obkladů ostění šířky přes 200 do 400 mm lepenými flexibilním lepidlem</t>
  </si>
  <si>
    <t>-835890526</t>
  </si>
  <si>
    <t>Montáž obkladů ostění z obkladaček keramických lepených flexibilním lepidlem šířky ostění přes 200 do 400 mm</t>
  </si>
  <si>
    <t>https://podminky.urs.cz/item/CS_URS_2025_01/781571141</t>
  </si>
  <si>
    <t>(0,6*1,15*2)*3</t>
  </si>
  <si>
    <t>(1,6+1,15*2)*3</t>
  </si>
  <si>
    <t>(1,3+1,15*2)*2</t>
  </si>
  <si>
    <t>74</t>
  </si>
  <si>
    <t>998781101</t>
  </si>
  <si>
    <t>Přesun hmot tonážní pro obklady keramické v objektech v do 6 m</t>
  </si>
  <si>
    <t>-1711616960</t>
  </si>
  <si>
    <t>Přesun hmot pro obklady keramické stanovený z hmotnosti přesunovaného materiálu vodorovná dopravní vzdálenost do 50 m v objektech výšky do 6 m</t>
  </si>
  <si>
    <t>https://podminky.urs.cz/item/CS_URS_2025_01/998781101</t>
  </si>
  <si>
    <t>783</t>
  </si>
  <si>
    <t>Dokončovací práce - nátěry</t>
  </si>
  <si>
    <t>783301303</t>
  </si>
  <si>
    <t>Bezoplachové odrezivění zámečnických konstrukcí</t>
  </si>
  <si>
    <t>1397837396</t>
  </si>
  <si>
    <t>Příprava podkladu zámečnických konstrukcí před provedením nátěru odrezivění odrezovačem bezoplachovým</t>
  </si>
  <si>
    <t>https://podminky.urs.cz/item/CS_URS_2025_01/783301303</t>
  </si>
  <si>
    <t>"zárubně"</t>
  </si>
  <si>
    <t>76</t>
  </si>
  <si>
    <t>783301313</t>
  </si>
  <si>
    <t>Odmaštění zámečnických konstrukcí ředidlovým odmašťovačem</t>
  </si>
  <si>
    <t>1218841833</t>
  </si>
  <si>
    <t>Příprava podkladu zámečnických konstrukcí před provedením nátěru odmaštění odmašťovačem ředidlovým</t>
  </si>
  <si>
    <t>https://podminky.urs.cz/item/CS_URS_2025_01/783301313</t>
  </si>
  <si>
    <t>77</t>
  </si>
  <si>
    <t>783314101</t>
  </si>
  <si>
    <t>Základní jednonásobný syntetický nátěr zámečnických konstrukcí</t>
  </si>
  <si>
    <t>-604641602</t>
  </si>
  <si>
    <t>Základní nátěr zámečnických konstrukcí jednonásobný syntetický</t>
  </si>
  <si>
    <t>https://podminky.urs.cz/item/CS_URS_2025_01/783314101</t>
  </si>
  <si>
    <t>78</t>
  </si>
  <si>
    <t>783317101</t>
  </si>
  <si>
    <t>Krycí jednonásobný syntetický standardní nátěr zámečnických konstrukcí</t>
  </si>
  <si>
    <t>1984664670</t>
  </si>
  <si>
    <t>Krycí nátěr (email) zámečnických konstrukcí jednonásobný syntetický standardní</t>
  </si>
  <si>
    <t>https://podminky.urs.cz/item/CS_URS_2025_01/783317101</t>
  </si>
  <si>
    <t>79</t>
  </si>
  <si>
    <t>985131311.R</t>
  </si>
  <si>
    <t>Ruční dočištění ploch ocelovým kartáčem</t>
  </si>
  <si>
    <t>1452224678</t>
  </si>
  <si>
    <t>Očištění ploch stěn, rubu kleneb a podlah ruční dočištění ocelovými kartáči</t>
  </si>
  <si>
    <t>https://podminky.urs.cz/item/CS_URS_2025_01/985131311.R</t>
  </si>
  <si>
    <t>"stávající zárubně"</t>
  </si>
  <si>
    <t>80</t>
  </si>
  <si>
    <t>784171101</t>
  </si>
  <si>
    <t>Zakrytí nemalovaných ploch (materiál ve specifikaci) včetně pozdějšího odkrytí podlah</t>
  </si>
  <si>
    <t>141233940</t>
  </si>
  <si>
    <t>https://podminky.urs.cz/item/CS_URS_2025_01/784171101</t>
  </si>
  <si>
    <t>"obklad"230,76</t>
  </si>
  <si>
    <t>"podlahy"426,91</t>
  </si>
  <si>
    <t>81</t>
  </si>
  <si>
    <t>58124844</t>
  </si>
  <si>
    <t>fólie pro malířské potřeby zakrývací tl 25µ 4x5m</t>
  </si>
  <si>
    <t>2101176021</t>
  </si>
  <si>
    <t>657,67*1,1 "Přepočtené koeficientem množství</t>
  </si>
  <si>
    <t>82</t>
  </si>
  <si>
    <t>784181121</t>
  </si>
  <si>
    <t>Penetrace podkladu jednonásobná hloubková v místnostech výšky do 3,80 m</t>
  </si>
  <si>
    <t>-227000232</t>
  </si>
  <si>
    <t>https://podminky.urs.cz/item/CS_URS_2025_01/784181121</t>
  </si>
  <si>
    <t>"plocha sádrových omítek"</t>
  </si>
  <si>
    <t>1376,098</t>
  </si>
  <si>
    <t>"ker. obklad"</t>
  </si>
  <si>
    <t>-230,76</t>
  </si>
  <si>
    <t>83</t>
  </si>
  <si>
    <t>784211101</t>
  </si>
  <si>
    <t>Dvojnásobné bílé malby ze směsí za mokra výborně oděruvzdorných v místnostech v do 3,80 m</t>
  </si>
  <si>
    <t>-2089359063</t>
  </si>
  <si>
    <t>Malby z malířských směsí oděruvzdorných za mokra dvojnásobné, bílé za mokra oděruvzdorné výborně v místnostech výšky do 3,80 m</t>
  </si>
  <si>
    <t>https://podminky.urs.cz/item/CS_URS_2025_01/784211101</t>
  </si>
  <si>
    <t>84</t>
  </si>
  <si>
    <t>784211101.R</t>
  </si>
  <si>
    <t>Dvojnásobné bílé malby omyvatelné v místnostech v do 3,80 m</t>
  </si>
  <si>
    <t>840637457</t>
  </si>
  <si>
    <t>https://podminky.urs.cz/item/CS_URS_2025_01/784211101.R</t>
  </si>
  <si>
    <t>03 - Svítidla, silno a slaboprodé rozvody</t>
  </si>
  <si>
    <t xml:space="preserve">    736 - Ústřední vytápění - plošné vytápění a chlazení</t>
  </si>
  <si>
    <t xml:space="preserve">    742 - Elektroinstalace - slaboproud</t>
  </si>
  <si>
    <t>M - Práce a dodávky M</t>
  </si>
  <si>
    <t xml:space="preserve">    22-M - Montáže technologických zařízení pro dopravní stavby</t>
  </si>
  <si>
    <t>VRN - Vedlejší rozpočtové náklady</t>
  </si>
  <si>
    <t xml:space="preserve">    VRN1 - Průzkumné, geodetické a projektové práce</t>
  </si>
  <si>
    <t>612135101</t>
  </si>
  <si>
    <t>Hrubá výplň rýh ve stěnách maltou jakékoli šířky rýhy</t>
  </si>
  <si>
    <t>1667344289</t>
  </si>
  <si>
    <t>Hrubá výplň rýh maltou jakékoli šířky rýhy ve stěnách</t>
  </si>
  <si>
    <t>https://podminky.urs.cz/item/CS_URS_2025_01/612135101</t>
  </si>
  <si>
    <t>2000*0,03</t>
  </si>
  <si>
    <t>612315201</t>
  </si>
  <si>
    <t>Vápenná hrubá omítka malých ploch do 0,09 m2 na stěnách</t>
  </si>
  <si>
    <t>1486418929</t>
  </si>
  <si>
    <t>Vápenná omítka jednotlivých malých ploch hrubá na stěnách, plochy jednotlivě do 0,09 m2</t>
  </si>
  <si>
    <t>https://podminky.urs.cz/item/CS_URS_2025_01/612315201</t>
  </si>
  <si>
    <t>612315202</t>
  </si>
  <si>
    <t>Vápenná hrubá omítka malých ploch přes 0,09 do 0,25 m2 na stěnách</t>
  </si>
  <si>
    <t>1524949211</t>
  </si>
  <si>
    <t>Vápenná omítka jednotlivých malých ploch hrubá na stěnách, plochy jednotlivě přes 0,09 do 0,25 m2</t>
  </si>
  <si>
    <t>https://podminky.urs.cz/item/CS_URS_2025_01/612315202</t>
  </si>
  <si>
    <t>974031121</t>
  </si>
  <si>
    <t>Vysekání rýh ve zdivu cihelném hl do 30 mm š do 30 mm</t>
  </si>
  <si>
    <t>-2035821618</t>
  </si>
  <si>
    <t>Vysekání rýh ve zdivu cihelném na maltu vápennou nebo vápenocementovou do hl. 30 mm a šířky do 30 mm</t>
  </si>
  <si>
    <t>https://podminky.urs.cz/item/CS_URS_2025_01/974031121</t>
  </si>
  <si>
    <t>977132131</t>
  </si>
  <si>
    <t>Vyvrtání otvorů pro elektroinstalační krabice ve stěnách z pórobetonových tvárnic hloubky do 60 mm</t>
  </si>
  <si>
    <t>1472639242</t>
  </si>
  <si>
    <t>Vyvrtání otvorů pro elektroinstalační krabice ve stěnách z pórobetonových tvárnic, hloubky do 60 mm</t>
  </si>
  <si>
    <t>https://podminky.urs.cz/item/CS_URS_2025_01/977132131</t>
  </si>
  <si>
    <t>977142111</t>
  </si>
  <si>
    <t>Vyvrtání otvorů pro elektroinstalační krabice ve stěnách z betonu hloubky do 60 mm</t>
  </si>
  <si>
    <t>1604586307</t>
  </si>
  <si>
    <t>Vyvrtání otvorů pro elektroinstalační krabice ve stěnách z betonu, hloubky do 60 mm</t>
  </si>
  <si>
    <t>https://podminky.urs.cz/item/CS_URS_2025_01/977142111</t>
  </si>
  <si>
    <t>736</t>
  </si>
  <si>
    <t>Ústřední vytápění - plošné vytápění a chlazení</t>
  </si>
  <si>
    <t>736130251.R</t>
  </si>
  <si>
    <t>Montáž tepelného čidla</t>
  </si>
  <si>
    <t>1869971959</t>
  </si>
  <si>
    <t>Montáž elektrického podlahového vytápění instalace a napojení tepelného čidla</t>
  </si>
  <si>
    <t>https://podminky.urs.cz/item/CS_URS_2025_01/736130251.R</t>
  </si>
  <si>
    <t>40461080.R</t>
  </si>
  <si>
    <t>čidlo teploty a vlhkosti připojitelné ke sběrnicovým modulům</t>
  </si>
  <si>
    <t>155496381</t>
  </si>
  <si>
    <t>čidlo teplotní připojitelné ke sběrnicovým modulům PZTS/EKV</t>
  </si>
  <si>
    <t>40461080</t>
  </si>
  <si>
    <t>-2038408253</t>
  </si>
  <si>
    <t>"ČIDLO TEPLOTY DO LÉKÁRNY"</t>
  </si>
  <si>
    <t>741112001</t>
  </si>
  <si>
    <t>Montáž krabice zapuštěná plastová kruhová</t>
  </si>
  <si>
    <t>1270414583</t>
  </si>
  <si>
    <t>Montáž krabic elektroinstalačních bez napojení na trubky a lišty, demontáže a montáže víčka a přístroje protahovacích nebo odbočných zapuštěných plastových kruhových do zdiva</t>
  </si>
  <si>
    <t>https://podminky.urs.cz/item/CS_URS_2025_01/741112001</t>
  </si>
  <si>
    <t>11</t>
  </si>
  <si>
    <t>34571457</t>
  </si>
  <si>
    <t>krabice pod omítku PVC odbočná kruhová D 70mm s víčkem</t>
  </si>
  <si>
    <t>-1092110637</t>
  </si>
  <si>
    <t>741120201</t>
  </si>
  <si>
    <t>Montáž vodič Cu izolovaný plný a laněný s PVC pláštěm žíla 1,5 až 16 mm2 volně (např. CY, CHAH-V)</t>
  </si>
  <si>
    <t>211756139</t>
  </si>
  <si>
    <t>Montáž vodičů izolovaných měděných bez ukončení uložených volně plných a laněných s PVC pláštěm, bezhalogenových, ohniodolných (např. CY, CHAH-V) průřezu žíly 1,5 až 16 mm2</t>
  </si>
  <si>
    <t>https://podminky.urs.cz/item/CS_URS_2025_01/741120201</t>
  </si>
  <si>
    <t>"uzemnění bateriíí a kovových pracovních linek"</t>
  </si>
  <si>
    <t>34141024</t>
  </si>
  <si>
    <t>vodič propojovací flexibilní jádro Cu lanované izolace PVC 450/750V (H07V-K) 1x1,5mm2</t>
  </si>
  <si>
    <t>-1858658244</t>
  </si>
  <si>
    <t>110*1,15 "Přepočtené koeficientem množství</t>
  </si>
  <si>
    <t>741122015</t>
  </si>
  <si>
    <t>Montáž kabel Cu bez ukončení uložený pod omítku plný kulatý 3x1,5 mm2 (např. CYKY)</t>
  </si>
  <si>
    <t>508556619</t>
  </si>
  <si>
    <t>https://podminky.urs.cz/item/CS_URS_2025_01/741122015</t>
  </si>
  <si>
    <t>34111030</t>
  </si>
  <si>
    <t>kabel instalační jádro Cu plné izolace PVC plášť PVC 450/750V (CYKY) 3x1,5mm2</t>
  </si>
  <si>
    <t>-1543230540</t>
  </si>
  <si>
    <t>140*1,15 "Přepočtené koeficientem množství</t>
  </si>
  <si>
    <t>741122016</t>
  </si>
  <si>
    <t>Montáž kabel Cu bez ukončení uložený pod omítku plný kulatý 3x2,5 až 6 mm2 (např. CYKY)</t>
  </si>
  <si>
    <t>1636144086</t>
  </si>
  <si>
    <t>Montáž kabelů měděných bez ukončení uložených pod omítku plných kulatých (např. CYKY), počtu a průřezu žil 3x2,5 až 6 mm2</t>
  </si>
  <si>
    <t>https://podminky.urs.cz/item/CS_URS_2025_01/741122016</t>
  </si>
  <si>
    <t>34111036</t>
  </si>
  <si>
    <t>kabel instalační jádro Cu plné izolace PVC plášť PVC 450/750V (CYKY) 3x2,5mm2</t>
  </si>
  <si>
    <t>907532255</t>
  </si>
  <si>
    <t>539*1,15 "Přepočtené koeficientem množství</t>
  </si>
  <si>
    <t>741122031</t>
  </si>
  <si>
    <t>Montáž kabel Cu bez ukončení uložený pod omítku plný kulatý 5x1,5 až 2,5 mm2 (např. CYKY)</t>
  </si>
  <si>
    <t>-1557328870</t>
  </si>
  <si>
    <t>Montáž kabelů měděných bez ukončení uložených pod omítku plných kulatých (např. CYKY), počtu a průřezu žil 5x1,5 až 2,5 mm2</t>
  </si>
  <si>
    <t>https://podminky.urs.cz/item/CS_URS_2025_01/741122031</t>
  </si>
  <si>
    <t>34111090</t>
  </si>
  <si>
    <t>kabel instalační jádro Cu plné izolace PVC plášť PVC 450/750V (CYKY) 5x1,5mm2</t>
  </si>
  <si>
    <t>-1030199414</t>
  </si>
  <si>
    <t>130*1,15 "Přepočtené koeficientem množství</t>
  </si>
  <si>
    <t>741310001</t>
  </si>
  <si>
    <t>Montáž spínač nástěnný 1-jednopólový prostředí normální se zapojením vodičů</t>
  </si>
  <si>
    <t>-1576184883</t>
  </si>
  <si>
    <t>Montáž spínačů jedno nebo dvoupólových nástěnných se zapojením vodičů, pro prostředí normální spínačů, řazení 1-jednopólových</t>
  </si>
  <si>
    <t>https://podminky.urs.cz/item/CS_URS_2025_01/741310001</t>
  </si>
  <si>
    <t>34535015</t>
  </si>
  <si>
    <t>spínač nástěnný jednopólový, řazení 1, IP44, šroubové svorky</t>
  </si>
  <si>
    <t>-538836794</t>
  </si>
  <si>
    <t>741310022</t>
  </si>
  <si>
    <t>Montáž přepínač nástěnný 6-střídavý prostředí normální se zapojením vodičů</t>
  </si>
  <si>
    <t>-1934363914</t>
  </si>
  <si>
    <t>Montáž spínačů jedno nebo dvoupólových nástěnných se zapojením vodičů, pro prostředí normální přepínačů, řazení 6-střídavých</t>
  </si>
  <si>
    <t>https://podminky.urs.cz/item/CS_URS_2025_01/741310022</t>
  </si>
  <si>
    <t>34535018</t>
  </si>
  <si>
    <t>přepínač nástěnný střídavý, řazení 6, IP44, šroubové svorky</t>
  </si>
  <si>
    <t>1436216880</t>
  </si>
  <si>
    <t>741313001</t>
  </si>
  <si>
    <t>Montáž zásuvka (polo)zapuštěná bezšroubové připojení 2P+PE se zapojením vodičů</t>
  </si>
  <si>
    <t>-1924586135</t>
  </si>
  <si>
    <t>Montáž zásuvek domovních se zapojením vodičů bezšroubové připojení polozapuštěných nebo zapuštěných 10/16 A, provedení 2P + PE</t>
  </si>
  <si>
    <t>https://podminky.urs.cz/item/CS_URS_2025_01/741313001</t>
  </si>
  <si>
    <t>34555241</t>
  </si>
  <si>
    <t>přístroj zásuvky zápustné jednonásobné, krytka s clonkami, bezšroubové svorky</t>
  </si>
  <si>
    <t>2086837022</t>
  </si>
  <si>
    <t>741313003</t>
  </si>
  <si>
    <t>Montáž zásuvka (polo)zapuštěná bezšroubové připojení 2x(2P+PE) dvojnásobná se zapojením vodičů</t>
  </si>
  <si>
    <t>1730599635</t>
  </si>
  <si>
    <t>Montáž zásuvek domovních se zapojením vodičů bezšroubové připojení polozapuštěných nebo zapuštěných 10/16 A, provedení 2x (2P + PE) dvojnásobná</t>
  </si>
  <si>
    <t>https://podminky.urs.cz/item/CS_URS_2025_01/741313003</t>
  </si>
  <si>
    <t>34555200</t>
  </si>
  <si>
    <t>zásuvka polozápustná dvojnásobná chráněná, šroubové svorky</t>
  </si>
  <si>
    <t>2073900359</t>
  </si>
  <si>
    <t>741320171</t>
  </si>
  <si>
    <t>Montáž jističů třípólových nn do 63 A bez krytu se zapojením vodičů</t>
  </si>
  <si>
    <t>-1756797523</t>
  </si>
  <si>
    <t>Montáž jističů se zapojením vodičů třípólových nn do 63 A bez krytu</t>
  </si>
  <si>
    <t>https://podminky.urs.cz/item/CS_URS_2025_01/741320171</t>
  </si>
  <si>
    <t>35822404</t>
  </si>
  <si>
    <t>jistič 3-pólový 32 A vypínací charakteristika B vypínací schopnost 10 kA</t>
  </si>
  <si>
    <t>-952012314</t>
  </si>
  <si>
    <t>741321001</t>
  </si>
  <si>
    <t>Montáž proudových chráničů dvoupólových nn do 25 A bez krytu se zapojením vodičů</t>
  </si>
  <si>
    <t>-149342823</t>
  </si>
  <si>
    <t>Montáž proudových chráničů se zapojením vodičů dvoupólových nn do 25 A bez krytu</t>
  </si>
  <si>
    <t>https://podminky.urs.cz/item/CS_URS_2025_01/741321001</t>
  </si>
  <si>
    <t>8500124848</t>
  </si>
  <si>
    <t>Chránič proudový s jištěním PFL6-10/1N/B/003</t>
  </si>
  <si>
    <t>-1691885405</t>
  </si>
  <si>
    <t>Chránič proudový s jištěním Eaton PFL6-10/1N/B/003</t>
  </si>
  <si>
    <t>8500124920</t>
  </si>
  <si>
    <t>Chránič proudový s jištěním PFL6-16/1N/B/003</t>
  </si>
  <si>
    <t>-739225832</t>
  </si>
  <si>
    <t>Chránič proudový s jištěním Eaton PFL6-16/1N/B/003</t>
  </si>
  <si>
    <t>741370921.R</t>
  </si>
  <si>
    <t xml:space="preserve">Výměna zářivkových trubic </t>
  </si>
  <si>
    <t>465198515</t>
  </si>
  <si>
    <t>Výměna částí svítidel s připojením a přezkoušením nahrazených materiálů objímek zářivkových pro trubici nebo zapalovač</t>
  </si>
  <si>
    <t>34751304</t>
  </si>
  <si>
    <t>zářivková trubice led bílá 11W</t>
  </si>
  <si>
    <t>1376230647</t>
  </si>
  <si>
    <t>zářivka jednopaticová dvojitá bílá G23 11W</t>
  </si>
  <si>
    <t>741372072</t>
  </si>
  <si>
    <t>Montáž svítidlo LED interiérové závěsné hranaté nebo kruhové do 0,09 m2 se zapojením vodičů</t>
  </si>
  <si>
    <t>1257321587</t>
  </si>
  <si>
    <t>Montáž svítidel s integrovaným zdrojem LED se zapojením vodičů interiérových závěsných hranatých nebo kruhových, plochy do 0,09 m2</t>
  </si>
  <si>
    <t>https://podminky.urs.cz/item/CS_URS_2025_01/741372072</t>
  </si>
  <si>
    <t>34825000</t>
  </si>
  <si>
    <t>svítidlo interiérové stropní přisazené kruhové D 200-300mm 900-1300lm IP 44</t>
  </si>
  <si>
    <t>-1674452707</t>
  </si>
  <si>
    <t>741810003</t>
  </si>
  <si>
    <t>Celková prohlídka elektrického rozvodu a zařízení přes 0,5 do 1 milionu Kč</t>
  </si>
  <si>
    <t>1330842217</t>
  </si>
  <si>
    <t>Zkoušky a prohlídky elektrických rozvodů a zařízení celková prohlídka a vyhotovení revizní zprávy pro objem montážních prací přes 500 do 1000 tis. Kč</t>
  </si>
  <si>
    <t>https://podminky.urs.cz/item/CS_URS_2025_01/741810003</t>
  </si>
  <si>
    <t>36</t>
  </si>
  <si>
    <t>741810011</t>
  </si>
  <si>
    <t>Příplatek k celkové prohlídce za každých dalších 500 000,- Kč</t>
  </si>
  <si>
    <t>1701687097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</si>
  <si>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</si>
  <si>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https://podminky.urs.cz/item/CS_URS_2025_01/741810011</t>
  </si>
  <si>
    <t>37</t>
  </si>
  <si>
    <t>741820102</t>
  </si>
  <si>
    <t>Měření intenzity osvětlení</t>
  </si>
  <si>
    <t>-1883363221</t>
  </si>
  <si>
    <t>Měření osvětlovacího zařízení intenzity osvětlení na pracovišti do 50 svítidel</t>
  </si>
  <si>
    <t>https://podminky.urs.cz/item/CS_URS_2025_01/741820102</t>
  </si>
  <si>
    <t>38</t>
  </si>
  <si>
    <t>998741311</t>
  </si>
  <si>
    <t>Přesun hmot procentní pro silnoproud ruční v objektech v do 6 m</t>
  </si>
  <si>
    <t>%</t>
  </si>
  <si>
    <t>340421203</t>
  </si>
  <si>
    <t>Přesun hmot pro silnoproud stanovený procentní sazbou (%) z ceny vodorovná dopravní vzdálenost do 50 m ruční (bez užití mechanizace) v objektech výšky do 6 m</t>
  </si>
  <si>
    <t>https://podminky.urs.cz/item/CS_URS_2025_01/998741311</t>
  </si>
  <si>
    <t>742</t>
  </si>
  <si>
    <t>Elektroinstalace - slaboproud</t>
  </si>
  <si>
    <t>39</t>
  </si>
  <si>
    <t>742110002</t>
  </si>
  <si>
    <t>Montáž trubek pro slaboproud plastových ohebných uložených pod omítku</t>
  </si>
  <si>
    <t>-604403827</t>
  </si>
  <si>
    <t>Montáž trubek elektroinstalačních plastových ohebných uložených pod omítku</t>
  </si>
  <si>
    <t>https://podminky.urs.cz/item/CS_URS_2025_01/742110002</t>
  </si>
  <si>
    <t>4380+50+210</t>
  </si>
  <si>
    <t>40</t>
  </si>
  <si>
    <t>1690006002</t>
  </si>
  <si>
    <t>Trubka ohebná Kopos Monoflex 1420_K10 20 mm 10 m</t>
  </si>
  <si>
    <t>1145148360</t>
  </si>
  <si>
    <t>4640*1,15 "Přepočtené koeficientem množství</t>
  </si>
  <si>
    <t>742124003</t>
  </si>
  <si>
    <t>Montáž kabelů datových FTP, UTP, STP pro vnitřní rozvody pevně</t>
  </si>
  <si>
    <t>451077947</t>
  </si>
  <si>
    <t>https://podminky.urs.cz/item/CS_URS_2025_01/742124003</t>
  </si>
  <si>
    <t>4380+50+210+460</t>
  </si>
  <si>
    <t>3007310376</t>
  </si>
  <si>
    <t>Kabel datový SOLARIX SXKD-6A-STP-LSOH-B2ca, CAT6A, STP, LSOH, B2ca s1 d1 a1, 500m, oranžový</t>
  </si>
  <si>
    <t>39232425</t>
  </si>
  <si>
    <t>43</t>
  </si>
  <si>
    <t>742220081</t>
  </si>
  <si>
    <t>Montáž čtečky bezkontaktních karet</t>
  </si>
  <si>
    <t>-408026188</t>
  </si>
  <si>
    <t>https://podminky.urs.cz/item/CS_URS_2025_01/742220081</t>
  </si>
  <si>
    <t>44</t>
  </si>
  <si>
    <t>40467005.R</t>
  </si>
  <si>
    <t>Čtečka RFID duální. HID Prox 125kHz a Mifare 13,56MHz</t>
  </si>
  <si>
    <t>-2088741614</t>
  </si>
  <si>
    <t>45</t>
  </si>
  <si>
    <t>40467005.R1</t>
  </si>
  <si>
    <t>Čtečka RFID duální. HID Prox 125kHz a Mifare 13,56MHz, s číselnou klávesnicí</t>
  </si>
  <si>
    <t>-849583232</t>
  </si>
  <si>
    <t>46</t>
  </si>
  <si>
    <t>742230004</t>
  </si>
  <si>
    <t>Montáž vnitřní kamery</t>
  </si>
  <si>
    <t>1405300441</t>
  </si>
  <si>
    <t>Montáž kamerového systému vnitřní kamery</t>
  </si>
  <si>
    <t>https://podminky.urs.cz/item/CS_URS_2025_01/742230004</t>
  </si>
  <si>
    <t>47</t>
  </si>
  <si>
    <t>38475191.R</t>
  </si>
  <si>
    <t>IP kamera Kodek H265 a novější, PoE 802.3af nebo 802.3at, IR přísvit, ISO/IEC 27001:2013 a novější, + POE napájení</t>
  </si>
  <si>
    <t>-97478909</t>
  </si>
  <si>
    <t>742330012</t>
  </si>
  <si>
    <t>Montáž zařízení do rozvaděče (switch, UPS, DVR, server) bez nastavení</t>
  </si>
  <si>
    <t>577810910</t>
  </si>
  <si>
    <t>Montáž strukturované kabeláže zařízení do rozvaděče switche, UPS, DVR, server bez nastavení</t>
  </si>
  <si>
    <t>https://podminky.urs.cz/item/CS_URS_2025_01/742330012</t>
  </si>
  <si>
    <t>35712104.R</t>
  </si>
  <si>
    <t>Switch 10/100/1000 do RACK, 28x pozice RJ-45</t>
  </si>
  <si>
    <t>1791171326</t>
  </si>
  <si>
    <t>switch 28 portů Gigabit (24x PoE, 4x bez PoE) kapacita 56Gbps 370W</t>
  </si>
  <si>
    <t>34641101</t>
  </si>
  <si>
    <t>UPS interaktivní 1/1 fáze 650VA/420W montáž do racku 1U</t>
  </si>
  <si>
    <t>1800183544</t>
  </si>
  <si>
    <t>34641101.R</t>
  </si>
  <si>
    <t>Aktivní prvek 48 port POE</t>
  </si>
  <si>
    <t>973977635</t>
  </si>
  <si>
    <t>34641101.R1</t>
  </si>
  <si>
    <t>Nový Rack</t>
  </si>
  <si>
    <t>1418872076</t>
  </si>
  <si>
    <t>Nový rack</t>
  </si>
  <si>
    <t>742330012.R</t>
  </si>
  <si>
    <t>Přístupový bod WIFI</t>
  </si>
  <si>
    <t>659616170</t>
  </si>
  <si>
    <t>40467019.R</t>
  </si>
  <si>
    <t>Přístupový bod WIFI 2,4GHz/5GHz, dosah 20m</t>
  </si>
  <si>
    <t>1534166251</t>
  </si>
  <si>
    <t>742420121</t>
  </si>
  <si>
    <t>Montáž televizní zásuvky koncové nebo průběžné</t>
  </si>
  <si>
    <t>1609915116</t>
  </si>
  <si>
    <t>Montáž společné televizní antény televizní zásuvky koncové nebo průběžné</t>
  </si>
  <si>
    <t>https://podminky.urs.cz/item/CS_URS_2025_01/742420121</t>
  </si>
  <si>
    <t>37451028</t>
  </si>
  <si>
    <t>zásuvka koncová TV/R/SAT s krabičkou a víčkem útlum 1,5dB</t>
  </si>
  <si>
    <t>868329395</t>
  </si>
  <si>
    <t>Práce a dodávky M</t>
  </si>
  <si>
    <t>22-M</t>
  </si>
  <si>
    <t>Montáže technologických zařízení pro dopravní stavby</t>
  </si>
  <si>
    <t>742330045</t>
  </si>
  <si>
    <t>Montáž datové zásuvky 1 až 6 pozic přisazené na omítku</t>
  </si>
  <si>
    <t>2090596715</t>
  </si>
  <si>
    <t>Montáž strukturované kabeláže zásuvek datových přisazené na omítku 1 až 6 pozic</t>
  </si>
  <si>
    <t>https://podminky.urs.cz/item/CS_URS_2025_01/742330045</t>
  </si>
  <si>
    <t>34555003</t>
  </si>
  <si>
    <t>zásuvka datová dvojnásobná kompletní s rámečkem, RJ45, Kat. 5e UTP, svorky IDC</t>
  </si>
  <si>
    <t>256</t>
  </si>
  <si>
    <t>961656985</t>
  </si>
  <si>
    <t>VRN</t>
  </si>
  <si>
    <t>VRN1</t>
  </si>
  <si>
    <t>Průzkumné, geodetické a projektové práce</t>
  </si>
  <si>
    <t>013254000</t>
  </si>
  <si>
    <t>Dokumentace skutečného provedení stavby</t>
  </si>
  <si>
    <t>kpl.</t>
  </si>
  <si>
    <t>1024</t>
  </si>
  <si>
    <t>-1272877370</t>
  </si>
  <si>
    <t>https://podminky.urs.cz/item/CS_URS_2025_01/013254000</t>
  </si>
  <si>
    <t>04 - Zdravotně technické instalace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</si>
  <si>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</si>
  <si>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</si>
  <si>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</si>
  <si>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 xml:space="preserve">    751 - Vzduchotechnika</t>
  </si>
  <si>
    <t xml:space="preserve">    21-M - Elektromontáže</t>
  </si>
  <si>
    <t>721</t>
  </si>
  <si>
    <t>Zdravotechnika - vnitřní kanalizace</t>
  </si>
  <si>
    <t>721175001</t>
  </si>
  <si>
    <t>Potrubí kanalizační plastové připojovací odhlučněné dvouvrstvé DN 50</t>
  </si>
  <si>
    <t>1788102781</t>
  </si>
  <si>
    <t>Plastové potrubí odhlučněné dvouvrstvé připojovací DN 50</t>
  </si>
  <si>
    <t>https://podminky.urs.cz/item/CS_URS_2025_01/721175001</t>
  </si>
  <si>
    <t>721175002</t>
  </si>
  <si>
    <t>Potrubí kanalizační plastové připojovací odhlučněné dvouvrstvé DN 70</t>
  </si>
  <si>
    <t>252017708</t>
  </si>
  <si>
    <t>Plastové potrubí odhlučněné dvouvrstvé připojovací DN 70</t>
  </si>
  <si>
    <t>https://podminky.urs.cz/item/CS_URS_2025_01/721175002</t>
  </si>
  <si>
    <t>721175003</t>
  </si>
  <si>
    <t>Potrubí kanalizační plastové připojovací odhlučněné dvouvrstvé DN 100</t>
  </si>
  <si>
    <t>-1756415763</t>
  </si>
  <si>
    <t>Plastové potrubí odhlučněné dvouvrstvé připojovací DN 100</t>
  </si>
  <si>
    <t>https://podminky.urs.cz/item/CS_URS_2025_01/721175003</t>
  </si>
  <si>
    <t>721212125R</t>
  </si>
  <si>
    <t>Montáž - odtokový sprchový žlab délky 1200 mm s krycím roštem a zápachovou uzávěrkou vč. vybetonování spádové vrstvy</t>
  </si>
  <si>
    <t>1181647417</t>
  </si>
  <si>
    <t>https://podminky.urs.cz/item/CS_URS_2025_01/721212125R</t>
  </si>
  <si>
    <t>55233202</t>
  </si>
  <si>
    <t>žlab sprchového koutu se zápachovou uzávěrkou š 900mm</t>
  </si>
  <si>
    <t>1207974144</t>
  </si>
  <si>
    <t>žlab sprchového koutu se zápachovou uzávěrkou š koutu 900mm</t>
  </si>
  <si>
    <t>721290111</t>
  </si>
  <si>
    <t>Zkouška těsnosti potrubí kanalizace vodou do DN 125</t>
  </si>
  <si>
    <t>-1558286300</t>
  </si>
  <si>
    <t xml:space="preserve">Zkouška těsnosti kanalizace  v objektech vodou do DN 125</t>
  </si>
  <si>
    <t>https://podminky.urs.cz/item/CS_URS_2025_01/721290111</t>
  </si>
  <si>
    <t>998721201</t>
  </si>
  <si>
    <t>Přesun hmot procentní pro vnitřní kanalizaci v objektech v do 6 m</t>
  </si>
  <si>
    <t>1340643086</t>
  </si>
  <si>
    <t>Přesun hmot pro vnitřní kanalizaci stanovený procentní sazbou (%) z ceny vodorovná dopravní vzdálenost do 50 m základní v objektech výšky do 6 m</t>
  </si>
  <si>
    <t>https://podminky.urs.cz/item/CS_URS_2025_01/998721201</t>
  </si>
  <si>
    <t>722</t>
  </si>
  <si>
    <t>Zdravotechnika - vnitřní vodovod</t>
  </si>
  <si>
    <t>722174002</t>
  </si>
  <si>
    <t>Potrubí vodovodní plastové PPR svar polyfúze PN 16 D 20x2,8 mm</t>
  </si>
  <si>
    <t>712964414</t>
  </si>
  <si>
    <t>Potrubí z plastových trubek z polypropylenu PPR svařovaných polyfúzně PN 16 (SDR 7,4) D 20 x 2,8</t>
  </si>
  <si>
    <t>https://podminky.urs.cz/item/CS_URS_2025_01/722174002</t>
  </si>
  <si>
    <t>722175002</t>
  </si>
  <si>
    <t>Potrubí vodovodní plastové PP-RCT svar polyfúze D 20x2,8 mm</t>
  </si>
  <si>
    <t>-963412004</t>
  </si>
  <si>
    <t>Potrubí z plastových trubek z polypropylenu PP-RCT svařovaných polyfúzně D 20 x 2,8</t>
  </si>
  <si>
    <t>https://podminky.urs.cz/item/CS_URS_2025_01/722175002</t>
  </si>
  <si>
    <t>722181231</t>
  </si>
  <si>
    <t>Ochrana vodovodního potrubí přilepenými termoizolačními trubicemi z PE tl přes 9 do 13 mm DN do 22 mm</t>
  </si>
  <si>
    <t>1538523593</t>
  </si>
  <si>
    <t>Ochrana potrubí termoizolačními trubicemi z pěnového polyetylenu PE přilepenými v příčných a podélných spojích, tloušťky izolace přes 9 do 13 mm, vnitřního průměru izolace DN do 22 mm</t>
  </si>
  <si>
    <t>https://podminky.urs.cz/item/CS_URS_2025_01/722181231</t>
  </si>
  <si>
    <t>722220111</t>
  </si>
  <si>
    <t>Nástěnka pro výtokový ventil G 1/2" s jedním závitem</t>
  </si>
  <si>
    <t>948598793</t>
  </si>
  <si>
    <t>Armatury s jedním závitem nástěnky pro výtokový ventil G 1/2"</t>
  </si>
  <si>
    <t>https://podminky.urs.cz/item/CS_URS_2025_01/722220111</t>
  </si>
  <si>
    <t>722220121</t>
  </si>
  <si>
    <t>Nástěnka pro baterii G 1/2" s jedním závitem</t>
  </si>
  <si>
    <t>pár</t>
  </si>
  <si>
    <t>-1259520368</t>
  </si>
  <si>
    <t>Armatury s jedním závitem nástěnky pro baterii G 1/2"</t>
  </si>
  <si>
    <t>https://podminky.urs.cz/item/CS_URS_2025_01/722220121</t>
  </si>
  <si>
    <t>722224152</t>
  </si>
  <si>
    <t>Kulový kohout s vnějším závitem a páčkou PN 15, T 120°C G 1/2" - 3/4"</t>
  </si>
  <si>
    <t>1628476861</t>
  </si>
  <si>
    <t>Armatury s jedním závitem ventily kulové zahradní uzávěry PN 15 do 120° C G 1/2" - 3/4"</t>
  </si>
  <si>
    <t>https://podminky.urs.cz/item/CS_URS_2025_01/722224152</t>
  </si>
  <si>
    <t>722290234</t>
  </si>
  <si>
    <t>Proplach, dezinfekce a tlaková zkouška vodovodního potrubí do DN 80</t>
  </si>
  <si>
    <t>-93187950</t>
  </si>
  <si>
    <t xml:space="preserve">Zkoušky, proplach a desinfekce vodovodního potrubí  proplach a desinfekce vodovodního potrubí do DN 80</t>
  </si>
  <si>
    <t>https://podminky.urs.cz/item/CS_URS_2025_01/722290234</t>
  </si>
  <si>
    <t>722290246</t>
  </si>
  <si>
    <t>Zkouška těsnosti vodovodního potrubí plastového DN do 40</t>
  </si>
  <si>
    <t>351029520</t>
  </si>
  <si>
    <t>Zkoušky, proplach a desinfekce vodovodního potrubí zkoušky těsnosti vodovodního potrubí plastového do DN 40</t>
  </si>
  <si>
    <t>https://podminky.urs.cz/item/CS_URS_2025_01/722290246</t>
  </si>
  <si>
    <t>998722201</t>
  </si>
  <si>
    <t>Přesun hmot procentní pro vnitřní vodovod v objektech v do 6 m</t>
  </si>
  <si>
    <t>1623785601</t>
  </si>
  <si>
    <t>Přesun hmot pro vnitřní vodovod stanovený procentní sazbou (%) z ceny vodorovná dopravní vzdálenost do 50 m základní v objektech výšky do 6 m</t>
  </si>
  <si>
    <t>https://podminky.urs.cz/item/CS_URS_2025_01/998722201</t>
  </si>
  <si>
    <t>725112023</t>
  </si>
  <si>
    <t>Klozet keramický závěsný na nosné stěny pro handicapované odpad vodorovný</t>
  </si>
  <si>
    <t>-2114206762</t>
  </si>
  <si>
    <t>Zařízení záchodů klozety keramické závěsné na nosné stěny s hlubokým splachováním pro handicapované odpad vodorovný</t>
  </si>
  <si>
    <t>https://podminky.urs.cz/item/CS_URS_2025_01/725112023</t>
  </si>
  <si>
    <t>725112171</t>
  </si>
  <si>
    <t>Kombi klozet s hlubokým splachováním odpad vodorovný</t>
  </si>
  <si>
    <t>428333866</t>
  </si>
  <si>
    <t>Zařízení záchodů kombi klozety s hlubokým splachováním odpad vodorovný</t>
  </si>
  <si>
    <t>https://podminky.urs.cz/item/CS_URS_2025_01/725112171</t>
  </si>
  <si>
    <t>725211624</t>
  </si>
  <si>
    <t>Umyvadlo keramické bílé šířky 650 mm se sloupem na sifon připevněné na stěnu šrouby</t>
  </si>
  <si>
    <t>-1509683343</t>
  </si>
  <si>
    <t>Umyvadla keramická bílá bez výtokových armatur připevněná na stěnu šrouby se sloupem, šířka umyvadla 650 mm</t>
  </si>
  <si>
    <t>https://podminky.urs.cz/item/CS_URS_2025_01/725211624</t>
  </si>
  <si>
    <t>725211624.R</t>
  </si>
  <si>
    <t>Umyvadlo bezbariérové</t>
  </si>
  <si>
    <t>1756830471</t>
  </si>
  <si>
    <t>725241112</t>
  </si>
  <si>
    <t>Vanička sprchová akrylátová čtvercová 900x900 mm</t>
  </si>
  <si>
    <t>1920636140</t>
  </si>
  <si>
    <t>Sprchové vaničky akrylátové čtvercové 900x900 mm</t>
  </si>
  <si>
    <t>https://podminky.urs.cz/item/CS_URS_2025_01/725241112</t>
  </si>
  <si>
    <t>725241113</t>
  </si>
  <si>
    <t>Vanička sprchová akrylátová čtvercová 1000x1000 mm</t>
  </si>
  <si>
    <t>1364478438</t>
  </si>
  <si>
    <t>Sprchové vaničky akrylátové čtvercové 1000x1000 mm</t>
  </si>
  <si>
    <t>https://podminky.urs.cz/item/CS_URS_2025_01/725241113</t>
  </si>
  <si>
    <t>725241142</t>
  </si>
  <si>
    <t>Vanička sprchová akrylátová čtvrtkruhová 900x900 mm</t>
  </si>
  <si>
    <t>1464569232</t>
  </si>
  <si>
    <t>Sprchové vaničky akrylátové čtvrtkruhové 900x900 mm</t>
  </si>
  <si>
    <t>https://podminky.urs.cz/item/CS_URS_2025_01/725241142</t>
  </si>
  <si>
    <t>725244143</t>
  </si>
  <si>
    <t>Dveře sprchové polorámové skleněné tl. 6 mm otvíravé jednokřídlové do niky na vaničku šířky 900 mm</t>
  </si>
  <si>
    <t>40800492</t>
  </si>
  <si>
    <t>Sprchové dveře a zástěny dveře sprchové do niky polorámové skleněné tl. 6 mm dveře otvíravé jednokřídlové, na vaničku šířky 900 mm</t>
  </si>
  <si>
    <t>https://podminky.urs.cz/item/CS_URS_2025_01/725244143</t>
  </si>
  <si>
    <t>725244144</t>
  </si>
  <si>
    <t>Dveře sprchové polorámové skleněné tl. 6 mm otvíravé jednokřídlové do niky na vaničku šířky 1000 mm</t>
  </si>
  <si>
    <t>1374971646</t>
  </si>
  <si>
    <t>Sprchové dveře a zástěny dveře sprchové do niky polorámové skleněné tl. 6 mm dveře otvíravé jednokřídlové, na vaničku šířky 1000 mm</t>
  </si>
  <si>
    <t>https://podminky.urs.cz/item/CS_URS_2025_01/725244144</t>
  </si>
  <si>
    <t>725244154</t>
  </si>
  <si>
    <t>Dveře sprchové polorámové skleněné tl. 6 mm otvíravé dvoukřídlové do niky na vaničku šířky 1000 mm</t>
  </si>
  <si>
    <t>-544650227</t>
  </si>
  <si>
    <t>Sprchové dveře a zástěny dveře sprchové do niky polorámové skleněné tl. 6 mm dveře otvíravé dvoukřídlové, na vaničku šířky 1000 mm</t>
  </si>
  <si>
    <t>https://podminky.urs.cz/item/CS_URS_2025_01/725244154</t>
  </si>
  <si>
    <t>725291211R</t>
  </si>
  <si>
    <t>Doplňky zařízení koupelen a záchodů keramické mýdelník jednoduchý - montáž</t>
  </si>
  <si>
    <t>2722353</t>
  </si>
  <si>
    <t xml:space="preserve">Doplňky zařízení koupelen a záchodů  keramické mýdelník jednoduchý</t>
  </si>
  <si>
    <t>55431097</t>
  </si>
  <si>
    <t>dávkovač tekutého mýdla</t>
  </si>
  <si>
    <t>340400345</t>
  </si>
  <si>
    <t>Dodá Kraská zdravotní, necenit</t>
  </si>
  <si>
    <t>55431097.R</t>
  </si>
  <si>
    <t>dávkovač dezinfekce</t>
  </si>
  <si>
    <t>-1053792823</t>
  </si>
  <si>
    <t>55431084</t>
  </si>
  <si>
    <t>zásobník papírových ručníků skládaných nerezové provedení</t>
  </si>
  <si>
    <t>1720448349</t>
  </si>
  <si>
    <t>55431084.R</t>
  </si>
  <si>
    <t>háčky nerez</t>
  </si>
  <si>
    <t>-161457075</t>
  </si>
  <si>
    <t>"místnost 221A"</t>
  </si>
  <si>
    <t>"místnost 210A"</t>
  </si>
  <si>
    <t>"místnost 208A"</t>
  </si>
  <si>
    <t>"místnost 206"</t>
  </si>
  <si>
    <t>55147061</t>
  </si>
  <si>
    <t>madlo invalidní krakorcové sklopné bílé 813mm</t>
  </si>
  <si>
    <t>10402565</t>
  </si>
  <si>
    <t>55342299</t>
  </si>
  <si>
    <t>nerezové madlo na zeď</t>
  </si>
  <si>
    <t>542633359</t>
  </si>
  <si>
    <t>55342299.R</t>
  </si>
  <si>
    <t>židle sprchovací</t>
  </si>
  <si>
    <t>1103257494</t>
  </si>
  <si>
    <t>"217"1</t>
  </si>
  <si>
    <t>725291621</t>
  </si>
  <si>
    <t>Doplňky zařízení koupelen a záchodů nerezové - montáž</t>
  </si>
  <si>
    <t>1333479389</t>
  </si>
  <si>
    <t xml:space="preserve">Doplňky zařízení koupelen a záchodů  nerezové zásobník toaletních papírů d=300 mm</t>
  </si>
  <si>
    <t>https://podminky.urs.cz/item/CS_URS_2025_01/725291621</t>
  </si>
  <si>
    <t>55431093</t>
  </si>
  <si>
    <t>zásobník toaletních papírů komaxit bílý D 220mm</t>
  </si>
  <si>
    <t>-1665970404</t>
  </si>
  <si>
    <t>55779012</t>
  </si>
  <si>
    <t>štětka na WC závěsná nebo na podlahu kartáč nylon nerezové záchytné pouzdro lesk</t>
  </si>
  <si>
    <t>-234085738</t>
  </si>
  <si>
    <t>725311121</t>
  </si>
  <si>
    <t>Dřez jednoduchý nerezový se zápachovou uzávěrkou s odkapávací plochou 560x480 mm a miskou vč. uzemnění</t>
  </si>
  <si>
    <t>12178477</t>
  </si>
  <si>
    <t>Dřezy bez výtokových armatur jednoduché se zápachovou uzávěrkou nerezové s odkapávací plochou 560x480 mm a miskou</t>
  </si>
  <si>
    <t>https://podminky.urs.cz/item/CS_URS_2025_01/725311121</t>
  </si>
  <si>
    <t>"místnost 220"</t>
  </si>
  <si>
    <t>725331111</t>
  </si>
  <si>
    <t>Výlevka bez výtokových armatur keramická se sklopnou plastovou mřížkou stojící výšky 425 mm</t>
  </si>
  <si>
    <t>-1028553098</t>
  </si>
  <si>
    <t>Výlevky bez výtokových armatur a splachovací nádrže keramické se sklopnou plastovou mřížkou stojící, výšky 460 mm</t>
  </si>
  <si>
    <t>https://podminky.urs.cz/item/CS_URS_2025_01/725331111</t>
  </si>
  <si>
    <t>725813111</t>
  </si>
  <si>
    <t>Ventil rohový bez připojovací trubičky nebo flexi hadičky G 1/2"</t>
  </si>
  <si>
    <t>-13328021</t>
  </si>
  <si>
    <t>Ventily rohové bez připojovací trubičky nebo flexi hadičky G 1/2"</t>
  </si>
  <si>
    <t>https://podminky.urs.cz/item/CS_URS_2025_01/725813111</t>
  </si>
  <si>
    <t>725822613</t>
  </si>
  <si>
    <t>Baterie umyvadlová stojánková páková s výpustí vč. uzemnění</t>
  </si>
  <si>
    <t>-346588037</t>
  </si>
  <si>
    <t>Baterie umyvadlové stojánkové pákové s výpustí</t>
  </si>
  <si>
    <t>https://podminky.urs.cz/item/CS_URS_2025_01/725822613</t>
  </si>
  <si>
    <t>725829101</t>
  </si>
  <si>
    <t>Montáž baterie nástěnné dřezové pákové a klasické vč. uzemnění</t>
  </si>
  <si>
    <t>1272804727</t>
  </si>
  <si>
    <t>Baterie dřezové montáž ostatních typů nástěnných pákových nebo klasických</t>
  </si>
  <si>
    <t>https://podminky.urs.cz/item/CS_URS_2025_01/725829101</t>
  </si>
  <si>
    <t>55143977</t>
  </si>
  <si>
    <t>baterie dřezová páková nástěnná s kulatým ústím 200mm</t>
  </si>
  <si>
    <t>1234936226</t>
  </si>
  <si>
    <t>725849411</t>
  </si>
  <si>
    <t>Montáž baterie sprchové nástěnná s nastavitelnou výškou sprchy vč. uzemnění</t>
  </si>
  <si>
    <t>-1690237015</t>
  </si>
  <si>
    <t>Baterie sprchové montáž nástěnných baterií s nastavitelnou výškou sprchy</t>
  </si>
  <si>
    <t>https://podminky.urs.cz/item/CS_URS_2025_01/725849411</t>
  </si>
  <si>
    <t>55145590</t>
  </si>
  <si>
    <t>baterie sprchová páková včetně sprchové soupravy 150mm chrom</t>
  </si>
  <si>
    <t>-1886567820</t>
  </si>
  <si>
    <t>998725201</t>
  </si>
  <si>
    <t>Přesun hmot procentní pro zařizovací předměty v objektech v do 6 m</t>
  </si>
  <si>
    <t>1535930725</t>
  </si>
  <si>
    <t>Přesun hmot pro zařizovací předměty stanovený procentní sazbou (%) z ceny vodorovná dopravní vzdálenost do 50 m v objektech výšky do 6 m</t>
  </si>
  <si>
    <t>https://podminky.urs.cz/item/CS_URS_2025_01/998725201</t>
  </si>
  <si>
    <t>726</t>
  </si>
  <si>
    <t>Zdravotechnika - předstěnové instalace</t>
  </si>
  <si>
    <t>726111031.R</t>
  </si>
  <si>
    <t>Instalační předstěna pro klozet (pro tělesně postižené) s ovládáním zepředu v 1080 mm závěsný do masivní zděné kce</t>
  </si>
  <si>
    <t>1340221687</t>
  </si>
  <si>
    <t>Předstěnové instalační systémy pro zazdění do masivních zděných konstrukcí pro závěsné klozety ovládání zepředu, stavební výška 1080 mm</t>
  </si>
  <si>
    <t>726191001</t>
  </si>
  <si>
    <t>Zvukoizolační souprava pro klozet a bidet</t>
  </si>
  <si>
    <t>-1818690300</t>
  </si>
  <si>
    <t>Ostatní příslušenství instalačních systémů zvukoizolační souprava pro WC a bidet</t>
  </si>
  <si>
    <t>https://podminky.urs.cz/item/CS_URS_2025_01/726191001</t>
  </si>
  <si>
    <t>726191002</t>
  </si>
  <si>
    <t>Souprava pro předstěnovou montáž</t>
  </si>
  <si>
    <t>-818402661</t>
  </si>
  <si>
    <t>Ostatní příslušenství instalačních systémů souprava pro předstěnovou montáž</t>
  </si>
  <si>
    <t>https://podminky.urs.cz/item/CS_URS_2025_01/726191002</t>
  </si>
  <si>
    <t>726191011</t>
  </si>
  <si>
    <t>Ovládací tlačítko WC pro montáž do předstěnových konstrukcí</t>
  </si>
  <si>
    <t>-67333206</t>
  </si>
  <si>
    <t>Ostatní příslušenství instalačních systémů montáž ovládacích tlačítek k WC</t>
  </si>
  <si>
    <t>https://podminky.urs.cz/item/CS_URS_2025_01/726191011</t>
  </si>
  <si>
    <t>55281792</t>
  </si>
  <si>
    <t>tlačítko pro ovládání WC zepředu, chrom, Stop splachování, 246x164mm</t>
  </si>
  <si>
    <t>-1943795760</t>
  </si>
  <si>
    <t>998726211</t>
  </si>
  <si>
    <t>Přesun hmot procentní pro instalační prefabrikáty v objektech v do 6 m</t>
  </si>
  <si>
    <t>45182517</t>
  </si>
  <si>
    <t>Přesun hmot pro instalační prefabrikáty stanovený procentní sazbou (%) z ceny vodorovná dopravní vzdálenost do 50 m v objektech výšky do 6 m</t>
  </si>
  <si>
    <t>https://podminky.urs.cz/item/CS_URS_2025_01/998726211</t>
  </si>
  <si>
    <t>751</t>
  </si>
  <si>
    <t>Vzduchotechnika</t>
  </si>
  <si>
    <t>751122051</t>
  </si>
  <si>
    <t>Montáž ventilátoru radiálního nízkotlakého podhledového základního D do 100 mm</t>
  </si>
  <si>
    <t>1016256085</t>
  </si>
  <si>
    <t>Montáž ventilátoru radiálního nízkotlakého podhledového základního, průměru do 100 mm</t>
  </si>
  <si>
    <t>https://podminky.urs.cz/item/CS_URS_2025_01/751122051</t>
  </si>
  <si>
    <t>42917112</t>
  </si>
  <si>
    <t>ventilátor radiální potrubní izolovaný skříň z Pz plechu průtok 225m3/h IP44 D 125mm 46,4W</t>
  </si>
  <si>
    <t>295541173</t>
  </si>
  <si>
    <t>ventilátor radiální potrubní izolovaný skříň z Pz plechu průtok 275m3/h IP44 D 125mm 46,4W</t>
  </si>
  <si>
    <t>-359774517</t>
  </si>
  <si>
    <t>54233101</t>
  </si>
  <si>
    <t>ventilátor radiální malý plastový spínač časový nastavitelný D 100mm</t>
  </si>
  <si>
    <t>-1225892592</t>
  </si>
  <si>
    <t>751510041</t>
  </si>
  <si>
    <t>Vzduchotechnické potrubí z pozinkovaného plechu kruhové spirálně vinutá trouba bez příruby D do 100 mm</t>
  </si>
  <si>
    <t>-671076535</t>
  </si>
  <si>
    <t>Vzduchotechnické potrubí z pozinkovaného plechu kruhové, trouba spirálně vinutá bez příruby, průměru do 100 mm</t>
  </si>
  <si>
    <t>https://podminky.urs.cz/item/CS_URS_2025_01/751510041</t>
  </si>
  <si>
    <t>751711111</t>
  </si>
  <si>
    <t>Montáž klimatizační jednotky vnitřní nástěnné o výkonu do 3,5 kW</t>
  </si>
  <si>
    <t>815302315</t>
  </si>
  <si>
    <t>Montáž klimatizační jednotky vnitřní nástěnné o výkonu (pro objem místnosti) do 3,5 kW (do 35 m3)</t>
  </si>
  <si>
    <t>https://podminky.urs.cz/item/CS_URS_2025_01/751711111</t>
  </si>
  <si>
    <t>42952001</t>
  </si>
  <si>
    <t>jednotka klimatizační nástěnná o výkonu do 3,5kW</t>
  </si>
  <si>
    <t>1172822907</t>
  </si>
  <si>
    <t>751721111</t>
  </si>
  <si>
    <t>Montáž klimatizační jednotky venkovní s jednofázovým napájením do 2 vnitřních jednotek</t>
  </si>
  <si>
    <t>-1365991820</t>
  </si>
  <si>
    <t>Montáž klimatizační jednotky venkovní jednofázové napájení do 2 vnitřních jednotek</t>
  </si>
  <si>
    <t>https://podminky.urs.cz/item/CS_URS_2025_01/751721111</t>
  </si>
  <si>
    <t>42952015</t>
  </si>
  <si>
    <t>jednotka klimatizační venkovní jednofázové napájení do 2 vnitřních jednotek o výkonu do 3,5kW</t>
  </si>
  <si>
    <t>-1386123710</t>
  </si>
  <si>
    <t>jednotka klimatizační venkovní jednofázové napájení do 2 vnitřních jednotek o výkonu do 5,5kW</t>
  </si>
  <si>
    <t>751721112</t>
  </si>
  <si>
    <t>Montáž klimatizační jednotky venkovní s jednofázovým napájením do 3 vnitřních jednotek</t>
  </si>
  <si>
    <t>1087724746</t>
  </si>
  <si>
    <t>Montáž klimatizační jednotky venkovní jednofázové napájení do 3 vnitřních jednotek</t>
  </si>
  <si>
    <t>https://podminky.urs.cz/item/CS_URS_2025_01/751721112</t>
  </si>
  <si>
    <t>42952016</t>
  </si>
  <si>
    <t>jednotka klimatizační venkovní jednofázové napájení do 3 vnitřních jednotek o výkonu do 7,0kW</t>
  </si>
  <si>
    <t>-650828370</t>
  </si>
  <si>
    <t>jednotka klimatizační venkovní jednofázové napájení do 3 vnitřních jednotek o výkonu do 6,5kW</t>
  </si>
  <si>
    <t>751721113</t>
  </si>
  <si>
    <t>Montáž klimatizační jednotky venkovní s jednofázovým napájením do 4 vnitřních jednotek</t>
  </si>
  <si>
    <t>1877521125</t>
  </si>
  <si>
    <t>Montáž klimatizační jednotky venkovní jednofázové napájení do 4 vnitřních jednotek</t>
  </si>
  <si>
    <t>https://podminky.urs.cz/item/CS_URS_2025_01/751721113</t>
  </si>
  <si>
    <t>42952017</t>
  </si>
  <si>
    <t>jednotka klimatizační venkovní jednofázové napájení do 4 vnitřních jednotek o výkonu do 8,0kW</t>
  </si>
  <si>
    <t>1061095280</t>
  </si>
  <si>
    <t>751791112</t>
  </si>
  <si>
    <t>Montáž napojovacího měděného potrubí předizolovaného 10 (3/8" x 0,8)</t>
  </si>
  <si>
    <t>-1459735990</t>
  </si>
  <si>
    <t>Montáž napojovacího potrubí měděného předizolovaného, D mm (" x tl. stěny) 10 (3/8" x 0,8)</t>
  </si>
  <si>
    <t>https://podminky.urs.cz/item/CS_URS_2025_01/751791112</t>
  </si>
  <si>
    <t>42981908</t>
  </si>
  <si>
    <t>trubka předizolovaná Cu 3/8" (10 mm), stěna tl 0,8 mm, izolace 9mm</t>
  </si>
  <si>
    <t>1925025563</t>
  </si>
  <si>
    <t>65*1,03 "Přepočtené koeficientem množství</t>
  </si>
  <si>
    <t>751792007</t>
  </si>
  <si>
    <t>Montáž sifonu pro odvod kondenzátu klimatizace</t>
  </si>
  <si>
    <t>-573798790</t>
  </si>
  <si>
    <t>Montáž ostatních zařízení pro odvod kondenzátu klimatizace sifonu</t>
  </si>
  <si>
    <t>https://podminky.urs.cz/item/CS_URS_2025_01/751792007</t>
  </si>
  <si>
    <t>48481003</t>
  </si>
  <si>
    <t>sifon pro odvod kondenzátu</t>
  </si>
  <si>
    <t>-266304667</t>
  </si>
  <si>
    <t>751792008</t>
  </si>
  <si>
    <t>Montáž hadice pro odvod kondenzátu klimatizace</t>
  </si>
  <si>
    <t>269880250</t>
  </si>
  <si>
    <t>Montáž ostatních zařízení pro odvod kondenzátu klimatizace hadice</t>
  </si>
  <si>
    <t>https://podminky.urs.cz/item/CS_URS_2025_01/751792008</t>
  </si>
  <si>
    <t>48481004</t>
  </si>
  <si>
    <t>hadice pro odvod kondenzátu</t>
  </si>
  <si>
    <t>-324196318</t>
  </si>
  <si>
    <t>767810121</t>
  </si>
  <si>
    <t>Montáž mřížek větracích kruhových D do 100 mm</t>
  </si>
  <si>
    <t>-887771421</t>
  </si>
  <si>
    <t>Montáž větracích mřížek ocelových kruhových, průměru do 100 mm</t>
  </si>
  <si>
    <t>https://podminky.urs.cz/item/CS_URS_2025_01/767810121</t>
  </si>
  <si>
    <t>55341431</t>
  </si>
  <si>
    <t>mřížka větrací nerezová kruhová se síťovinou 100mm</t>
  </si>
  <si>
    <t>-259152509</t>
  </si>
  <si>
    <t>781491021</t>
  </si>
  <si>
    <t>Montáž zrcadel plochy do 1 m2 lepených silikonovým tmelem do obkladu</t>
  </si>
  <si>
    <t>-77640324</t>
  </si>
  <si>
    <t>Montáž zrcadel lepených silikonovým tmelem na keramický obklad, plochy do 1 m2</t>
  </si>
  <si>
    <t>https://podminky.urs.cz/item/CS_URS_2025_01/781491021</t>
  </si>
  <si>
    <t>63465132</t>
  </si>
  <si>
    <t>zrcadlo nemontované bronzové tl 3mm max rozměr 300x400mm</t>
  </si>
  <si>
    <t>1088835887</t>
  </si>
  <si>
    <t>zrcadlo nemontované bronzové tl 3mm max rozměr 2000x1605mm</t>
  </si>
  <si>
    <t>21-M</t>
  </si>
  <si>
    <t>Elektromontáže</t>
  </si>
  <si>
    <t>210230016</t>
  </si>
  <si>
    <t>Montáž potrubí pro rozvod stlačeného vzduchu bez uzavíracích ventilů a nátěrů trubka Cu 18x1 mm</t>
  </si>
  <si>
    <t>281702476</t>
  </si>
  <si>
    <t>Montáž potrubí stlačeného vzduchu včetně upevňovacího a spojovacího materiálu, připojení na přístroje bez uzavíracích ventilů a nátěrů trubka Cu 22 x 1 mm</t>
  </si>
  <si>
    <t>https://podminky.urs.cz/item/CS_URS_2025_01/210230016</t>
  </si>
  <si>
    <t>"mediplyny 220, 221"</t>
  </si>
  <si>
    <t>19632365</t>
  </si>
  <si>
    <t>trubka Cu 99,99 tyče stav polotvrdý D 18 tl stěny 1,0mm</t>
  </si>
  <si>
    <t>-1695993306</t>
  </si>
  <si>
    <t>110*1,05 "Přepočtené koeficientem množství</t>
  </si>
  <si>
    <t>05 - Komunikační systém sestra pacient</t>
  </si>
  <si>
    <t>742220004.R</t>
  </si>
  <si>
    <t>Dodávka a montáž Hlavního terminálu vč. adaptéru a kabelu k terminálu 2m MT - 07 IP</t>
  </si>
  <si>
    <t>2067927258</t>
  </si>
  <si>
    <t>742220004.R1</t>
  </si>
  <si>
    <t>Zásuvka terminálu CMT-07 IP</t>
  </si>
  <si>
    <t>-607738118</t>
  </si>
  <si>
    <t>742220004.R10</t>
  </si>
  <si>
    <t>Telefonní zásuvka IN-OUT</t>
  </si>
  <si>
    <t>-288774651</t>
  </si>
  <si>
    <t>742220004.R11</t>
  </si>
  <si>
    <t>DECT Phone - (bezdrátový telefon DECT - analogová linka)</t>
  </si>
  <si>
    <t>1047018912</t>
  </si>
  <si>
    <t>742220004.R12</t>
  </si>
  <si>
    <t>Kabel telefonní přípojky CTC</t>
  </si>
  <si>
    <t>-1545174993</t>
  </si>
  <si>
    <t>742220004.R13</t>
  </si>
  <si>
    <t>Telefonní interface (pro analog. přístr.) TI - 07 IP</t>
  </si>
  <si>
    <t>417014799</t>
  </si>
  <si>
    <t>742220004.R14</t>
  </si>
  <si>
    <t>Datový switch 24 portů/19" (CZ) SWI - 24/19"</t>
  </si>
  <si>
    <t>-1346464815</t>
  </si>
  <si>
    <t>742220004.R15</t>
  </si>
  <si>
    <t>Napájecí injektor 24 portů/19" POE - 24/19"</t>
  </si>
  <si>
    <t>-1443003393</t>
  </si>
  <si>
    <t>742220004.R16</t>
  </si>
  <si>
    <t>Svítidlo signalizační LED</t>
  </si>
  <si>
    <t>-1400199548</t>
  </si>
  <si>
    <t>742220004.R17</t>
  </si>
  <si>
    <t>Pokojový terminál hovorový RT-07V IP</t>
  </si>
  <si>
    <t>1963978804</t>
  </si>
  <si>
    <t>742220004.R18</t>
  </si>
  <si>
    <t>Zásuvka pacienta s držákem a reproduktorem BC-07HS IP</t>
  </si>
  <si>
    <t>1557893657</t>
  </si>
  <si>
    <t>742220004.R19</t>
  </si>
  <si>
    <t>Terminál pacienta s tlačítkem volání ošetřovatelky PT - 07S IP R01.0</t>
  </si>
  <si>
    <t>2125349114</t>
  </si>
  <si>
    <t>742220004.R2</t>
  </si>
  <si>
    <t>Datový rozvaděč nástěnný 19"/12U - nástěnný 600 x 635 x 395 mm, 19,5 kg RA-07/12U</t>
  </si>
  <si>
    <t>545601697</t>
  </si>
  <si>
    <t>742220004.R20</t>
  </si>
  <si>
    <t>Kabel vytrhávací - částečně kroucený pro terminál pacienta (PT) Provedena úprava proti poškození.</t>
  </si>
  <si>
    <t>-1863365949</t>
  </si>
  <si>
    <t>742220004.R21</t>
  </si>
  <si>
    <t>Držák kabelu na hrazdu</t>
  </si>
  <si>
    <t>-2131272227</t>
  </si>
  <si>
    <t>742220004.R22</t>
  </si>
  <si>
    <t>Tlačítko nouzového volání</t>
  </si>
  <si>
    <t>949637112</t>
  </si>
  <si>
    <t>742220004.R23</t>
  </si>
  <si>
    <t>Táhlo nouzového volání EC-07N IP</t>
  </si>
  <si>
    <t>-193096967</t>
  </si>
  <si>
    <t>742220004.R24</t>
  </si>
  <si>
    <t>Táhlo a tlačítko nouzového volání EBC-07N IP</t>
  </si>
  <si>
    <t>-2019537544</t>
  </si>
  <si>
    <t>742220004.R25</t>
  </si>
  <si>
    <t>Služební terminál (vchod) ET - 07 IP</t>
  </si>
  <si>
    <t>-1509613702</t>
  </si>
  <si>
    <t>742220004.R26</t>
  </si>
  <si>
    <t>Elektrický zámek s pamětí ELM2</t>
  </si>
  <si>
    <t>-1798700455</t>
  </si>
  <si>
    <t>742220004.R27</t>
  </si>
  <si>
    <t>Router RB-07 IP</t>
  </si>
  <si>
    <t>-1418110585</t>
  </si>
  <si>
    <t>742220004.R28</t>
  </si>
  <si>
    <t>Kamera IP CAM</t>
  </si>
  <si>
    <t>-1288571013</t>
  </si>
  <si>
    <t>742220004.R29</t>
  </si>
  <si>
    <t>SQL server (do 30-ti oddělení) SQLS/1U</t>
  </si>
  <si>
    <t>-771883512</t>
  </si>
  <si>
    <t>742220004.R3</t>
  </si>
  <si>
    <t>Rozvodný panel 8x 230V 19"/2U PDP 19"/2U</t>
  </si>
  <si>
    <t>1353788137</t>
  </si>
  <si>
    <t>742220004.R30</t>
  </si>
  <si>
    <t>Patch kabel 0,3m</t>
  </si>
  <si>
    <t>-1078038008</t>
  </si>
  <si>
    <t>742220004.R31</t>
  </si>
  <si>
    <t>Konektor RJ45 UTP CAT6 včetně ochrany a proměření</t>
  </si>
  <si>
    <t>1753118267</t>
  </si>
  <si>
    <t>742220004.R32</t>
  </si>
  <si>
    <t>Oživení, konfigurace a ostatní rozpočtové náklady</t>
  </si>
  <si>
    <t>1771123026</t>
  </si>
  <si>
    <t>742220004.R33</t>
  </si>
  <si>
    <t>kabel do trubek, nebo do lišt SXKD LSOHFR B2ca</t>
  </si>
  <si>
    <t>1246299077</t>
  </si>
  <si>
    <t>742220004.R34</t>
  </si>
  <si>
    <t>vodič do trubek, nebo do lišt 2x2,5 PRAFlaSafe B2ca s1,d1,a1</t>
  </si>
  <si>
    <t>-401109898</t>
  </si>
  <si>
    <t>742220004.R35</t>
  </si>
  <si>
    <t>vodič do trubek, nebo do lišt cyky-j 3x2,5</t>
  </si>
  <si>
    <t>-1590434898</t>
  </si>
  <si>
    <t>742220004.R36</t>
  </si>
  <si>
    <t>Hrubá instalace</t>
  </si>
  <si>
    <t>-399059265</t>
  </si>
  <si>
    <t>742220004.R4</t>
  </si>
  <si>
    <t>SW - licence pro Hlavní terminál</t>
  </si>
  <si>
    <t>1914624593</t>
  </si>
  <si>
    <t>742220004.R5</t>
  </si>
  <si>
    <t>SW - licence pro účastníka</t>
  </si>
  <si>
    <t>-154836158</t>
  </si>
  <si>
    <t>742220004.R6</t>
  </si>
  <si>
    <t>SW - databáze historie volání</t>
  </si>
  <si>
    <t>-897414010</t>
  </si>
  <si>
    <t>742220004.R7</t>
  </si>
  <si>
    <t>SW - prohlížeč historie</t>
  </si>
  <si>
    <t>-361756103</t>
  </si>
  <si>
    <t>742220004.R8</t>
  </si>
  <si>
    <t>SW - licence pro IP kameru </t>
  </si>
  <si>
    <t>-530359361</t>
  </si>
  <si>
    <t>SW - licence pro IP kameru</t>
  </si>
  <si>
    <t>742220004.R9</t>
  </si>
  <si>
    <t xml:space="preserve">Montážní police 19"/1U </t>
  </si>
  <si>
    <t>-1801166829</t>
  </si>
  <si>
    <t>Montážní police 19"/1U</t>
  </si>
  <si>
    <t>06 - Lékařská technologie nábytek</t>
  </si>
  <si>
    <t>54112000.R55</t>
  </si>
  <si>
    <t>Zdrojový most stropní</t>
  </si>
  <si>
    <t>-99493162</t>
  </si>
  <si>
    <t>Dodá stavba dle specifikace v TZ a KZ</t>
  </si>
  <si>
    <t>07 - Vedlejší rozpočtové náklady</t>
  </si>
  <si>
    <t xml:space="preserve">    VRN2 - Příprava staveniště</t>
  </si>
  <si>
    <t xml:space="preserve">    VRN3 - Zařízení staveniště</t>
  </si>
  <si>
    <t>-79387997</t>
  </si>
  <si>
    <t>VRN2</t>
  </si>
  <si>
    <t>Příprava staveniště</t>
  </si>
  <si>
    <t>020001000</t>
  </si>
  <si>
    <t>Příprava staveniště dle plánu POV</t>
  </si>
  <si>
    <t>-1992690748</t>
  </si>
  <si>
    <t>https://podminky.urs.cz/item/CS_URS_2025_01/020001000</t>
  </si>
  <si>
    <t>VRN3</t>
  </si>
  <si>
    <t>Zařízení staveniště</t>
  </si>
  <si>
    <t>030001000</t>
  </si>
  <si>
    <t>Zařízení staveniště dle plánu POV</t>
  </si>
  <si>
    <t>298661463</t>
  </si>
  <si>
    <t xml:space="preserve">Zařízení staveniště  dle plánu POV</t>
  </si>
  <si>
    <t>https://podminky.urs.cz/item/CS_URS_2025_01/030001000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</si>
</sst>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9101111" TargetMode="External" /><Relationship Id="rId2" Type="http://schemas.openxmlformats.org/officeDocument/2006/relationships/hyperlink" Target="https://podminky.urs.cz/item/CS_URS_2025_01/962031136" TargetMode="External" /><Relationship Id="rId3" Type="http://schemas.openxmlformats.org/officeDocument/2006/relationships/hyperlink" Target="https://podminky.urs.cz/item/CS_URS_2025_01/968062357" TargetMode="External" /><Relationship Id="rId4" Type="http://schemas.openxmlformats.org/officeDocument/2006/relationships/hyperlink" Target="https://podminky.urs.cz/item/CS_URS_2025_01/978013191" TargetMode="External" /><Relationship Id="rId5" Type="http://schemas.openxmlformats.org/officeDocument/2006/relationships/hyperlink" Target="https://podminky.urs.cz/item/CS_URS_2025_01/997013151" TargetMode="External" /><Relationship Id="rId6" Type="http://schemas.openxmlformats.org/officeDocument/2006/relationships/hyperlink" Target="https://podminky.urs.cz/item/CS_URS_2025_01/997013501" TargetMode="External" /><Relationship Id="rId7" Type="http://schemas.openxmlformats.org/officeDocument/2006/relationships/hyperlink" Target="https://podminky.urs.cz/item/CS_URS_2025_01/997013509" TargetMode="External" /><Relationship Id="rId8" Type="http://schemas.openxmlformats.org/officeDocument/2006/relationships/hyperlink" Target="https://podminky.urs.cz/item/CS_URS_2025_01/997013603" TargetMode="External" /><Relationship Id="rId9" Type="http://schemas.openxmlformats.org/officeDocument/2006/relationships/hyperlink" Target="https://podminky.urs.cz/item/CS_URS_2025_01/997013631" TargetMode="External" /><Relationship Id="rId10" Type="http://schemas.openxmlformats.org/officeDocument/2006/relationships/hyperlink" Target="https://podminky.urs.cz/item/CS_URS_2025_01/997013811" TargetMode="External" /><Relationship Id="rId11" Type="http://schemas.openxmlformats.org/officeDocument/2006/relationships/hyperlink" Target="https://podminky.urs.cz/item/CS_URS_2025_01/725110814" TargetMode="External" /><Relationship Id="rId12" Type="http://schemas.openxmlformats.org/officeDocument/2006/relationships/hyperlink" Target="https://podminky.urs.cz/item/CS_URS_2025_01/725210821" TargetMode="External" /><Relationship Id="rId13" Type="http://schemas.openxmlformats.org/officeDocument/2006/relationships/hyperlink" Target="https://podminky.urs.cz/item/CS_URS_2025_01/725240811" TargetMode="External" /><Relationship Id="rId14" Type="http://schemas.openxmlformats.org/officeDocument/2006/relationships/hyperlink" Target="https://podminky.urs.cz/item/CS_URS_2025_01/725240812" TargetMode="External" /><Relationship Id="rId15" Type="http://schemas.openxmlformats.org/officeDocument/2006/relationships/hyperlink" Target="https://podminky.urs.cz/item/CS_URS_2025_01/725310823" TargetMode="External" /><Relationship Id="rId16" Type="http://schemas.openxmlformats.org/officeDocument/2006/relationships/hyperlink" Target="https://podminky.urs.cz/item/CS_URS_2025_01/725330820" TargetMode="External" /><Relationship Id="rId17" Type="http://schemas.openxmlformats.org/officeDocument/2006/relationships/hyperlink" Target="https://podminky.urs.cz/item/CS_URS_2025_01/725820801" TargetMode="External" /><Relationship Id="rId18" Type="http://schemas.openxmlformats.org/officeDocument/2006/relationships/hyperlink" Target="https://podminky.urs.cz/item/CS_URS_2025_01/725820802" TargetMode="External" /><Relationship Id="rId19" Type="http://schemas.openxmlformats.org/officeDocument/2006/relationships/hyperlink" Target="https://podminky.urs.cz/item/CS_URS_2025_01/725840850" TargetMode="External" /><Relationship Id="rId20" Type="http://schemas.openxmlformats.org/officeDocument/2006/relationships/hyperlink" Target="https://podminky.urs.cz/item/CS_URS_2025_01/766441821" TargetMode="External" /><Relationship Id="rId21" Type="http://schemas.openxmlformats.org/officeDocument/2006/relationships/hyperlink" Target="https://podminky.urs.cz/item/CS_URS_2025_01/766622862" TargetMode="External" /><Relationship Id="rId22" Type="http://schemas.openxmlformats.org/officeDocument/2006/relationships/hyperlink" Target="https://podminky.urs.cz/item/CS_URS_2025_01/766825821" TargetMode="External" /><Relationship Id="rId23" Type="http://schemas.openxmlformats.org/officeDocument/2006/relationships/hyperlink" Target="https://podminky.urs.cz/item/CS_URS_2025_01/771573810" TargetMode="External" /><Relationship Id="rId24" Type="http://schemas.openxmlformats.org/officeDocument/2006/relationships/hyperlink" Target="https://podminky.urs.cz/item/CS_URS_2025_01/776201812" TargetMode="External" /><Relationship Id="rId25" Type="http://schemas.openxmlformats.org/officeDocument/2006/relationships/hyperlink" Target="https://podminky.urs.cz/item/CS_URS_2025_01/776410811" TargetMode="External" /><Relationship Id="rId26" Type="http://schemas.openxmlformats.org/officeDocument/2006/relationships/hyperlink" Target="https://podminky.urs.cz/item/CS_URS_2025_01/781473810" TargetMode="External" /><Relationship Id="rId27" Type="http://schemas.openxmlformats.org/officeDocument/2006/relationships/hyperlink" Target="https://podminky.urs.cz/item/CS_URS_2025_01/784121003" TargetMode="External" /><Relationship Id="rId2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6272236" TargetMode="External" /><Relationship Id="rId2" Type="http://schemas.openxmlformats.org/officeDocument/2006/relationships/hyperlink" Target="https://podminky.urs.cz/item/CS_URS_2025_01/346272256" TargetMode="External" /><Relationship Id="rId3" Type="http://schemas.openxmlformats.org/officeDocument/2006/relationships/hyperlink" Target="https://podminky.urs.cz/item/CS_URS_2025_01/346272266" TargetMode="External" /><Relationship Id="rId4" Type="http://schemas.openxmlformats.org/officeDocument/2006/relationships/hyperlink" Target="https://podminky.urs.cz/item/CS_URS_2025_01/612131121" TargetMode="External" /><Relationship Id="rId5" Type="http://schemas.openxmlformats.org/officeDocument/2006/relationships/hyperlink" Target="https://podminky.urs.cz/item/CS_URS_2025_01/612341321" TargetMode="External" /><Relationship Id="rId6" Type="http://schemas.openxmlformats.org/officeDocument/2006/relationships/hyperlink" Target="https://podminky.urs.cz/item/CS_URS_2025_01/612341391" TargetMode="External" /><Relationship Id="rId7" Type="http://schemas.openxmlformats.org/officeDocument/2006/relationships/hyperlink" Target="https://podminky.urs.cz/item/CS_URS_2025_01/629991011" TargetMode="External" /><Relationship Id="rId8" Type="http://schemas.openxmlformats.org/officeDocument/2006/relationships/hyperlink" Target="https://podminky.urs.cz/item/CS_URS_2025_01/642942111" TargetMode="External" /><Relationship Id="rId9" Type="http://schemas.openxmlformats.org/officeDocument/2006/relationships/hyperlink" Target="https://podminky.urs.cz/item/CS_URS_2025_01/949101111" TargetMode="External" /><Relationship Id="rId10" Type="http://schemas.openxmlformats.org/officeDocument/2006/relationships/hyperlink" Target="https://podminky.urs.cz/item/CS_URS_2025_01/952901111" TargetMode="External" /><Relationship Id="rId11" Type="http://schemas.openxmlformats.org/officeDocument/2006/relationships/hyperlink" Target="https://podminky.urs.cz/item/CS_URS_2025_01/998011001" TargetMode="External" /><Relationship Id="rId12" Type="http://schemas.openxmlformats.org/officeDocument/2006/relationships/hyperlink" Target="https://podminky.urs.cz/item/CS_URS_2025_01/711111001" TargetMode="External" /><Relationship Id="rId13" Type="http://schemas.openxmlformats.org/officeDocument/2006/relationships/hyperlink" Target="https://podminky.urs.cz/item/CS_URS_2025_01/711141559" TargetMode="External" /><Relationship Id="rId14" Type="http://schemas.openxmlformats.org/officeDocument/2006/relationships/hyperlink" Target="https://podminky.urs.cz/item/CS_URS_2025_01/998711101" TargetMode="External" /><Relationship Id="rId15" Type="http://schemas.openxmlformats.org/officeDocument/2006/relationships/hyperlink" Target="https://podminky.urs.cz/item/CS_URS_2025_01/763121413" TargetMode="External" /><Relationship Id="rId16" Type="http://schemas.openxmlformats.org/officeDocument/2006/relationships/hyperlink" Target="https://podminky.urs.cz/item/CS_URS_2025_01/763121415" TargetMode="External" /><Relationship Id="rId17" Type="http://schemas.openxmlformats.org/officeDocument/2006/relationships/hyperlink" Target="https://podminky.urs.cz/item/CS_URS_2025_01/763135102" TargetMode="External" /><Relationship Id="rId18" Type="http://schemas.openxmlformats.org/officeDocument/2006/relationships/hyperlink" Target="https://podminky.urs.cz/item/CS_URS_2025_01/763164631" TargetMode="External" /><Relationship Id="rId19" Type="http://schemas.openxmlformats.org/officeDocument/2006/relationships/hyperlink" Target="https://podminky.urs.cz/item/CS_URS_2025_01/998763301" TargetMode="External" /><Relationship Id="rId20" Type="http://schemas.openxmlformats.org/officeDocument/2006/relationships/hyperlink" Target="https://podminky.urs.cz/item/CS_URS_2025_01/766682111" TargetMode="External" /><Relationship Id="rId21" Type="http://schemas.openxmlformats.org/officeDocument/2006/relationships/hyperlink" Target="https://podminky.urs.cz/item/CS_URS_2025_01/766694116" TargetMode="External" /><Relationship Id="rId22" Type="http://schemas.openxmlformats.org/officeDocument/2006/relationships/hyperlink" Target="https://podminky.urs.cz/item/CS_URS_2025_01/766811112" TargetMode="External" /><Relationship Id="rId23" Type="http://schemas.openxmlformats.org/officeDocument/2006/relationships/hyperlink" Target="https://podminky.urs.cz/item/CS_URS_2025_01/766811151" TargetMode="External" /><Relationship Id="rId24" Type="http://schemas.openxmlformats.org/officeDocument/2006/relationships/hyperlink" Target="https://podminky.urs.cz/item/CS_URS_2025_01/766811212" TargetMode="External" /><Relationship Id="rId25" Type="http://schemas.openxmlformats.org/officeDocument/2006/relationships/hyperlink" Target="https://podminky.urs.cz/item/CS_URS_2025_01/766811213" TargetMode="External" /><Relationship Id="rId26" Type="http://schemas.openxmlformats.org/officeDocument/2006/relationships/hyperlink" Target="https://podminky.urs.cz/item/CS_URS_2025_01/767164150" TargetMode="External" /><Relationship Id="rId27" Type="http://schemas.openxmlformats.org/officeDocument/2006/relationships/hyperlink" Target="https://podminky.urs.cz/item/CS_URS_2025_01/771111011" TargetMode="External" /><Relationship Id="rId28" Type="http://schemas.openxmlformats.org/officeDocument/2006/relationships/hyperlink" Target="https://podminky.urs.cz/item/CS_URS_2025_01/771121011" TargetMode="External" /><Relationship Id="rId29" Type="http://schemas.openxmlformats.org/officeDocument/2006/relationships/hyperlink" Target="https://podminky.urs.cz/item/CS_URS_2025_01/771151012" TargetMode="External" /><Relationship Id="rId30" Type="http://schemas.openxmlformats.org/officeDocument/2006/relationships/hyperlink" Target="https://podminky.urs.cz/item/CS_URS_2025_01/771574414" TargetMode="External" /><Relationship Id="rId31" Type="http://schemas.openxmlformats.org/officeDocument/2006/relationships/hyperlink" Target="https://podminky.urs.cz/item/CS_URS_2025_01/771591112" TargetMode="External" /><Relationship Id="rId32" Type="http://schemas.openxmlformats.org/officeDocument/2006/relationships/hyperlink" Target="https://podminky.urs.cz/item/CS_URS_2025_01/771592011" TargetMode="External" /><Relationship Id="rId33" Type="http://schemas.openxmlformats.org/officeDocument/2006/relationships/hyperlink" Target="https://podminky.urs.cz/item/CS_URS_2025_01/998771101" TargetMode="External" /><Relationship Id="rId34" Type="http://schemas.openxmlformats.org/officeDocument/2006/relationships/hyperlink" Target="https://podminky.urs.cz/item/CS_URS_2025_01/776111117" TargetMode="External" /><Relationship Id="rId35" Type="http://schemas.openxmlformats.org/officeDocument/2006/relationships/hyperlink" Target="https://podminky.urs.cz/item/CS_URS_2025_01/776111311" TargetMode="External" /><Relationship Id="rId36" Type="http://schemas.openxmlformats.org/officeDocument/2006/relationships/hyperlink" Target="https://podminky.urs.cz/item/CS_URS_2025_01/776141112" TargetMode="External" /><Relationship Id="rId37" Type="http://schemas.openxmlformats.org/officeDocument/2006/relationships/hyperlink" Target="https://podminky.urs.cz/item/CS_URS_2025_01/776251121" TargetMode="External" /><Relationship Id="rId38" Type="http://schemas.openxmlformats.org/officeDocument/2006/relationships/hyperlink" Target="https://podminky.urs.cz/item/CS_URS_2025_01/998776101" TargetMode="External" /><Relationship Id="rId39" Type="http://schemas.openxmlformats.org/officeDocument/2006/relationships/hyperlink" Target="https://podminky.urs.cz/item/CS_URS_2025_01/781111011" TargetMode="External" /><Relationship Id="rId40" Type="http://schemas.openxmlformats.org/officeDocument/2006/relationships/hyperlink" Target="https://podminky.urs.cz/item/CS_URS_2025_01/781121011" TargetMode="External" /><Relationship Id="rId41" Type="http://schemas.openxmlformats.org/officeDocument/2006/relationships/hyperlink" Target="https://podminky.urs.cz/item/CS_URS_2025_01/781131112" TargetMode="External" /><Relationship Id="rId42" Type="http://schemas.openxmlformats.org/officeDocument/2006/relationships/hyperlink" Target="https://podminky.urs.cz/item/CS_URS_2025_01/781151031" TargetMode="External" /><Relationship Id="rId43" Type="http://schemas.openxmlformats.org/officeDocument/2006/relationships/hyperlink" Target="https://podminky.urs.cz/item/CS_URS_2025_01/781474154" TargetMode="External" /><Relationship Id="rId44" Type="http://schemas.openxmlformats.org/officeDocument/2006/relationships/hyperlink" Target="https://podminky.urs.cz/item/CS_URS_2025_01/781495211" TargetMode="External" /><Relationship Id="rId45" Type="http://schemas.openxmlformats.org/officeDocument/2006/relationships/hyperlink" Target="https://podminky.urs.cz/item/CS_URS_2025_01/781571141" TargetMode="External" /><Relationship Id="rId46" Type="http://schemas.openxmlformats.org/officeDocument/2006/relationships/hyperlink" Target="https://podminky.urs.cz/item/CS_URS_2025_01/998781101" TargetMode="External" /><Relationship Id="rId47" Type="http://schemas.openxmlformats.org/officeDocument/2006/relationships/hyperlink" Target="https://podminky.urs.cz/item/CS_URS_2025_01/783301303" TargetMode="External" /><Relationship Id="rId48" Type="http://schemas.openxmlformats.org/officeDocument/2006/relationships/hyperlink" Target="https://podminky.urs.cz/item/CS_URS_2025_01/783301313" TargetMode="External" /><Relationship Id="rId49" Type="http://schemas.openxmlformats.org/officeDocument/2006/relationships/hyperlink" Target="https://podminky.urs.cz/item/CS_URS_2025_01/783314101" TargetMode="External" /><Relationship Id="rId50" Type="http://schemas.openxmlformats.org/officeDocument/2006/relationships/hyperlink" Target="https://podminky.urs.cz/item/CS_URS_2025_01/783317101" TargetMode="External" /><Relationship Id="rId51" Type="http://schemas.openxmlformats.org/officeDocument/2006/relationships/hyperlink" Target="https://podminky.urs.cz/item/CS_URS_2025_01/985131311.R" TargetMode="External" /><Relationship Id="rId52" Type="http://schemas.openxmlformats.org/officeDocument/2006/relationships/hyperlink" Target="https://podminky.urs.cz/item/CS_URS_2025_01/784171101" TargetMode="External" /><Relationship Id="rId53" Type="http://schemas.openxmlformats.org/officeDocument/2006/relationships/hyperlink" Target="https://podminky.urs.cz/item/CS_URS_2025_01/784181121" TargetMode="External" /><Relationship Id="rId54" Type="http://schemas.openxmlformats.org/officeDocument/2006/relationships/hyperlink" Target="https://podminky.urs.cz/item/CS_URS_2025_01/784211101" TargetMode="External" /><Relationship Id="rId55" Type="http://schemas.openxmlformats.org/officeDocument/2006/relationships/hyperlink" Target="https://podminky.urs.cz/item/CS_URS_2025_01/784211101.R" TargetMode="External" /><Relationship Id="rId5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2135101" TargetMode="External" /><Relationship Id="rId2" Type="http://schemas.openxmlformats.org/officeDocument/2006/relationships/hyperlink" Target="https://podminky.urs.cz/item/CS_URS_2025_01/612315201" TargetMode="External" /><Relationship Id="rId3" Type="http://schemas.openxmlformats.org/officeDocument/2006/relationships/hyperlink" Target="https://podminky.urs.cz/item/CS_URS_2025_01/612315202" TargetMode="External" /><Relationship Id="rId4" Type="http://schemas.openxmlformats.org/officeDocument/2006/relationships/hyperlink" Target="https://podminky.urs.cz/item/CS_URS_2025_01/974031121" TargetMode="External" /><Relationship Id="rId5" Type="http://schemas.openxmlformats.org/officeDocument/2006/relationships/hyperlink" Target="https://podminky.urs.cz/item/CS_URS_2025_01/977132131" TargetMode="External" /><Relationship Id="rId6" Type="http://schemas.openxmlformats.org/officeDocument/2006/relationships/hyperlink" Target="https://podminky.urs.cz/item/CS_URS_2025_01/977142111" TargetMode="External" /><Relationship Id="rId7" Type="http://schemas.openxmlformats.org/officeDocument/2006/relationships/hyperlink" Target="https://podminky.urs.cz/item/CS_URS_2025_01/736130251.R" TargetMode="External" /><Relationship Id="rId8" Type="http://schemas.openxmlformats.org/officeDocument/2006/relationships/hyperlink" Target="https://podminky.urs.cz/item/CS_URS_2025_01/741112001" TargetMode="External" /><Relationship Id="rId9" Type="http://schemas.openxmlformats.org/officeDocument/2006/relationships/hyperlink" Target="https://podminky.urs.cz/item/CS_URS_2025_01/741120201" TargetMode="External" /><Relationship Id="rId10" Type="http://schemas.openxmlformats.org/officeDocument/2006/relationships/hyperlink" Target="https://podminky.urs.cz/item/CS_URS_2025_01/741122015" TargetMode="External" /><Relationship Id="rId11" Type="http://schemas.openxmlformats.org/officeDocument/2006/relationships/hyperlink" Target="https://podminky.urs.cz/item/CS_URS_2025_01/741122016" TargetMode="External" /><Relationship Id="rId12" Type="http://schemas.openxmlformats.org/officeDocument/2006/relationships/hyperlink" Target="https://podminky.urs.cz/item/CS_URS_2025_01/741122031" TargetMode="External" /><Relationship Id="rId13" Type="http://schemas.openxmlformats.org/officeDocument/2006/relationships/hyperlink" Target="https://podminky.urs.cz/item/CS_URS_2025_01/741310001" TargetMode="External" /><Relationship Id="rId14" Type="http://schemas.openxmlformats.org/officeDocument/2006/relationships/hyperlink" Target="https://podminky.urs.cz/item/CS_URS_2025_01/741310022" TargetMode="External" /><Relationship Id="rId15" Type="http://schemas.openxmlformats.org/officeDocument/2006/relationships/hyperlink" Target="https://podminky.urs.cz/item/CS_URS_2025_01/741313001" TargetMode="External" /><Relationship Id="rId16" Type="http://schemas.openxmlformats.org/officeDocument/2006/relationships/hyperlink" Target="https://podminky.urs.cz/item/CS_URS_2025_01/741313003" TargetMode="External" /><Relationship Id="rId17" Type="http://schemas.openxmlformats.org/officeDocument/2006/relationships/hyperlink" Target="https://podminky.urs.cz/item/CS_URS_2025_01/741320171" TargetMode="External" /><Relationship Id="rId18" Type="http://schemas.openxmlformats.org/officeDocument/2006/relationships/hyperlink" Target="https://podminky.urs.cz/item/CS_URS_2025_01/741321001" TargetMode="External" /><Relationship Id="rId19" Type="http://schemas.openxmlformats.org/officeDocument/2006/relationships/hyperlink" Target="https://podminky.urs.cz/item/CS_URS_2025_01/741372072" TargetMode="External" /><Relationship Id="rId20" Type="http://schemas.openxmlformats.org/officeDocument/2006/relationships/hyperlink" Target="https://podminky.urs.cz/item/CS_URS_2025_01/741810003" TargetMode="External" /><Relationship Id="rId21" Type="http://schemas.openxmlformats.org/officeDocument/2006/relationships/hyperlink" Target="https://podminky.urs.cz/item/CS_URS_2025_01/741810011" TargetMode="External" /><Relationship Id="rId22" Type="http://schemas.openxmlformats.org/officeDocument/2006/relationships/hyperlink" Target="https://podminky.urs.cz/item/CS_URS_2025_01/741820102" TargetMode="External" /><Relationship Id="rId23" Type="http://schemas.openxmlformats.org/officeDocument/2006/relationships/hyperlink" Target="https://podminky.urs.cz/item/CS_URS_2025_01/998741311" TargetMode="External" /><Relationship Id="rId24" Type="http://schemas.openxmlformats.org/officeDocument/2006/relationships/hyperlink" Target="https://podminky.urs.cz/item/CS_URS_2025_01/742110002" TargetMode="External" /><Relationship Id="rId25" Type="http://schemas.openxmlformats.org/officeDocument/2006/relationships/hyperlink" Target="https://podminky.urs.cz/item/CS_URS_2025_01/742124003" TargetMode="External" /><Relationship Id="rId26" Type="http://schemas.openxmlformats.org/officeDocument/2006/relationships/hyperlink" Target="https://podminky.urs.cz/item/CS_URS_2025_01/742220081" TargetMode="External" /><Relationship Id="rId27" Type="http://schemas.openxmlformats.org/officeDocument/2006/relationships/hyperlink" Target="https://podminky.urs.cz/item/CS_URS_2025_01/742230004" TargetMode="External" /><Relationship Id="rId28" Type="http://schemas.openxmlformats.org/officeDocument/2006/relationships/hyperlink" Target="https://podminky.urs.cz/item/CS_URS_2025_01/742330012" TargetMode="External" /><Relationship Id="rId29" Type="http://schemas.openxmlformats.org/officeDocument/2006/relationships/hyperlink" Target="https://podminky.urs.cz/item/CS_URS_2025_01/742420121" TargetMode="External" /><Relationship Id="rId30" Type="http://schemas.openxmlformats.org/officeDocument/2006/relationships/hyperlink" Target="https://podminky.urs.cz/item/CS_URS_2025_01/742330045" TargetMode="External" /><Relationship Id="rId31" Type="http://schemas.openxmlformats.org/officeDocument/2006/relationships/hyperlink" Target="https://podminky.urs.cz/item/CS_URS_2025_01/013254000" TargetMode="External" /><Relationship Id="rId3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1175001" TargetMode="External" /><Relationship Id="rId2" Type="http://schemas.openxmlformats.org/officeDocument/2006/relationships/hyperlink" Target="https://podminky.urs.cz/item/CS_URS_2025_01/721175002" TargetMode="External" /><Relationship Id="rId3" Type="http://schemas.openxmlformats.org/officeDocument/2006/relationships/hyperlink" Target="https://podminky.urs.cz/item/CS_URS_2025_01/721175003" TargetMode="External" /><Relationship Id="rId4" Type="http://schemas.openxmlformats.org/officeDocument/2006/relationships/hyperlink" Target="https://podminky.urs.cz/item/CS_URS_2025_01/721212125R" TargetMode="External" /><Relationship Id="rId5" Type="http://schemas.openxmlformats.org/officeDocument/2006/relationships/hyperlink" Target="https://podminky.urs.cz/item/CS_URS_2025_01/721290111" TargetMode="External" /><Relationship Id="rId6" Type="http://schemas.openxmlformats.org/officeDocument/2006/relationships/hyperlink" Target="https://podminky.urs.cz/item/CS_URS_2025_01/998721201" TargetMode="External" /><Relationship Id="rId7" Type="http://schemas.openxmlformats.org/officeDocument/2006/relationships/hyperlink" Target="https://podminky.urs.cz/item/CS_URS_2025_01/722174002" TargetMode="External" /><Relationship Id="rId8" Type="http://schemas.openxmlformats.org/officeDocument/2006/relationships/hyperlink" Target="https://podminky.urs.cz/item/CS_URS_2025_01/722175002" TargetMode="External" /><Relationship Id="rId9" Type="http://schemas.openxmlformats.org/officeDocument/2006/relationships/hyperlink" Target="https://podminky.urs.cz/item/CS_URS_2025_01/722181231" TargetMode="External" /><Relationship Id="rId10" Type="http://schemas.openxmlformats.org/officeDocument/2006/relationships/hyperlink" Target="https://podminky.urs.cz/item/CS_URS_2025_01/722220111" TargetMode="External" /><Relationship Id="rId11" Type="http://schemas.openxmlformats.org/officeDocument/2006/relationships/hyperlink" Target="https://podminky.urs.cz/item/CS_URS_2025_01/722220121" TargetMode="External" /><Relationship Id="rId12" Type="http://schemas.openxmlformats.org/officeDocument/2006/relationships/hyperlink" Target="https://podminky.urs.cz/item/CS_URS_2025_01/722224152" TargetMode="External" /><Relationship Id="rId13" Type="http://schemas.openxmlformats.org/officeDocument/2006/relationships/hyperlink" Target="https://podminky.urs.cz/item/CS_URS_2025_01/722290234" TargetMode="External" /><Relationship Id="rId14" Type="http://schemas.openxmlformats.org/officeDocument/2006/relationships/hyperlink" Target="https://podminky.urs.cz/item/CS_URS_2025_01/722290246" TargetMode="External" /><Relationship Id="rId15" Type="http://schemas.openxmlformats.org/officeDocument/2006/relationships/hyperlink" Target="https://podminky.urs.cz/item/CS_URS_2025_01/998722201" TargetMode="External" /><Relationship Id="rId16" Type="http://schemas.openxmlformats.org/officeDocument/2006/relationships/hyperlink" Target="https://podminky.urs.cz/item/CS_URS_2025_01/725112023" TargetMode="External" /><Relationship Id="rId17" Type="http://schemas.openxmlformats.org/officeDocument/2006/relationships/hyperlink" Target="https://podminky.urs.cz/item/CS_URS_2025_01/725112171" TargetMode="External" /><Relationship Id="rId18" Type="http://schemas.openxmlformats.org/officeDocument/2006/relationships/hyperlink" Target="https://podminky.urs.cz/item/CS_URS_2025_01/725211624" TargetMode="External" /><Relationship Id="rId19" Type="http://schemas.openxmlformats.org/officeDocument/2006/relationships/hyperlink" Target="https://podminky.urs.cz/item/CS_URS_2025_01/725241112" TargetMode="External" /><Relationship Id="rId20" Type="http://schemas.openxmlformats.org/officeDocument/2006/relationships/hyperlink" Target="https://podminky.urs.cz/item/CS_URS_2025_01/725241113" TargetMode="External" /><Relationship Id="rId21" Type="http://schemas.openxmlformats.org/officeDocument/2006/relationships/hyperlink" Target="https://podminky.urs.cz/item/CS_URS_2025_01/725241142" TargetMode="External" /><Relationship Id="rId22" Type="http://schemas.openxmlformats.org/officeDocument/2006/relationships/hyperlink" Target="https://podminky.urs.cz/item/CS_URS_2025_01/725244143" TargetMode="External" /><Relationship Id="rId23" Type="http://schemas.openxmlformats.org/officeDocument/2006/relationships/hyperlink" Target="https://podminky.urs.cz/item/CS_URS_2025_01/725244144" TargetMode="External" /><Relationship Id="rId24" Type="http://schemas.openxmlformats.org/officeDocument/2006/relationships/hyperlink" Target="https://podminky.urs.cz/item/CS_URS_2025_01/725244154" TargetMode="External" /><Relationship Id="rId25" Type="http://schemas.openxmlformats.org/officeDocument/2006/relationships/hyperlink" Target="https://podminky.urs.cz/item/CS_URS_2025_01/725291621" TargetMode="External" /><Relationship Id="rId26" Type="http://schemas.openxmlformats.org/officeDocument/2006/relationships/hyperlink" Target="https://podminky.urs.cz/item/CS_URS_2025_01/725311121" TargetMode="External" /><Relationship Id="rId27" Type="http://schemas.openxmlformats.org/officeDocument/2006/relationships/hyperlink" Target="https://podminky.urs.cz/item/CS_URS_2025_01/725331111" TargetMode="External" /><Relationship Id="rId28" Type="http://schemas.openxmlformats.org/officeDocument/2006/relationships/hyperlink" Target="https://podminky.urs.cz/item/CS_URS_2025_01/725813111" TargetMode="External" /><Relationship Id="rId29" Type="http://schemas.openxmlformats.org/officeDocument/2006/relationships/hyperlink" Target="https://podminky.urs.cz/item/CS_URS_2025_01/725822613" TargetMode="External" /><Relationship Id="rId30" Type="http://schemas.openxmlformats.org/officeDocument/2006/relationships/hyperlink" Target="https://podminky.urs.cz/item/CS_URS_2025_01/725829101" TargetMode="External" /><Relationship Id="rId31" Type="http://schemas.openxmlformats.org/officeDocument/2006/relationships/hyperlink" Target="https://podminky.urs.cz/item/CS_URS_2025_01/725849411" TargetMode="External" /><Relationship Id="rId32" Type="http://schemas.openxmlformats.org/officeDocument/2006/relationships/hyperlink" Target="https://podminky.urs.cz/item/CS_URS_2025_01/998725201" TargetMode="External" /><Relationship Id="rId33" Type="http://schemas.openxmlformats.org/officeDocument/2006/relationships/hyperlink" Target="https://podminky.urs.cz/item/CS_URS_2025_01/726191001" TargetMode="External" /><Relationship Id="rId34" Type="http://schemas.openxmlformats.org/officeDocument/2006/relationships/hyperlink" Target="https://podminky.urs.cz/item/CS_URS_2025_01/726191002" TargetMode="External" /><Relationship Id="rId35" Type="http://schemas.openxmlformats.org/officeDocument/2006/relationships/hyperlink" Target="https://podminky.urs.cz/item/CS_URS_2025_01/726191011" TargetMode="External" /><Relationship Id="rId36" Type="http://schemas.openxmlformats.org/officeDocument/2006/relationships/hyperlink" Target="https://podminky.urs.cz/item/CS_URS_2025_01/998726211" TargetMode="External" /><Relationship Id="rId37" Type="http://schemas.openxmlformats.org/officeDocument/2006/relationships/hyperlink" Target="https://podminky.urs.cz/item/CS_URS_2025_01/751122051" TargetMode="External" /><Relationship Id="rId38" Type="http://schemas.openxmlformats.org/officeDocument/2006/relationships/hyperlink" Target="https://podminky.urs.cz/item/CS_URS_2025_01/751122051" TargetMode="External" /><Relationship Id="rId39" Type="http://schemas.openxmlformats.org/officeDocument/2006/relationships/hyperlink" Target="https://podminky.urs.cz/item/CS_URS_2025_01/751510041" TargetMode="External" /><Relationship Id="rId40" Type="http://schemas.openxmlformats.org/officeDocument/2006/relationships/hyperlink" Target="https://podminky.urs.cz/item/CS_URS_2025_01/751711111" TargetMode="External" /><Relationship Id="rId41" Type="http://schemas.openxmlformats.org/officeDocument/2006/relationships/hyperlink" Target="https://podminky.urs.cz/item/CS_URS_2025_01/751721111" TargetMode="External" /><Relationship Id="rId42" Type="http://schemas.openxmlformats.org/officeDocument/2006/relationships/hyperlink" Target="https://podminky.urs.cz/item/CS_URS_2025_01/751721112" TargetMode="External" /><Relationship Id="rId43" Type="http://schemas.openxmlformats.org/officeDocument/2006/relationships/hyperlink" Target="https://podminky.urs.cz/item/CS_URS_2025_01/751721113" TargetMode="External" /><Relationship Id="rId44" Type="http://schemas.openxmlformats.org/officeDocument/2006/relationships/hyperlink" Target="https://podminky.urs.cz/item/CS_URS_2025_01/751791112" TargetMode="External" /><Relationship Id="rId45" Type="http://schemas.openxmlformats.org/officeDocument/2006/relationships/hyperlink" Target="https://podminky.urs.cz/item/CS_URS_2025_01/751792007" TargetMode="External" /><Relationship Id="rId46" Type="http://schemas.openxmlformats.org/officeDocument/2006/relationships/hyperlink" Target="https://podminky.urs.cz/item/CS_URS_2025_01/751792008" TargetMode="External" /><Relationship Id="rId47" Type="http://schemas.openxmlformats.org/officeDocument/2006/relationships/hyperlink" Target="https://podminky.urs.cz/item/CS_URS_2025_01/767810121" TargetMode="External" /><Relationship Id="rId48" Type="http://schemas.openxmlformats.org/officeDocument/2006/relationships/hyperlink" Target="https://podminky.urs.cz/item/CS_URS_2025_01/781491021" TargetMode="External" /><Relationship Id="rId49" Type="http://schemas.openxmlformats.org/officeDocument/2006/relationships/hyperlink" Target="https://podminky.urs.cz/item/CS_URS_2025_01/210230016" TargetMode="External" /><Relationship Id="rId5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20001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20250403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ADAPTACE LŮŽKOVÉ STANICE F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Teplice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3. 4. 2025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Krajská zdravotní, a.s.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Ondřej Hampejs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Hampejs projekty s.r.o.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ROUND(SUM(AG95:AG101),2)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ROUND(SUM(AS95:AS101),2)</f>
        <v>0</v>
      </c>
      <c r="AT94" s="115">
        <f>ROUND(SUM(AV94:AW94),2)</f>
        <v>0</v>
      </c>
      <c r="AU94" s="116">
        <f>ROUND(SUM(AU95:AU101),5)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ROUND(SUM(AZ95:AZ101),2)</f>
        <v>0</v>
      </c>
      <c r="BA94" s="115">
        <f>ROUND(SUM(BA95:BA101),2)</f>
        <v>0</v>
      </c>
      <c r="BB94" s="115">
        <f>ROUND(SUM(BB95:BB101),2)</f>
        <v>0</v>
      </c>
      <c r="BC94" s="115">
        <f>ROUND(SUM(BC95:BC101),2)</f>
        <v>0</v>
      </c>
      <c r="BD94" s="117">
        <f>ROUND(SUM(BD95:BD101),2)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Bourací práce'!J30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'01 - Bourací práce'!P128</f>
        <v>0</v>
      </c>
      <c r="AV95" s="129">
        <f>'01 - Bourací práce'!J33</f>
        <v>0</v>
      </c>
      <c r="AW95" s="129">
        <f>'01 - Bourací práce'!J34</f>
        <v>0</v>
      </c>
      <c r="AX95" s="129">
        <f>'01 - Bourací práce'!J35</f>
        <v>0</v>
      </c>
      <c r="AY95" s="129">
        <f>'01 - Bourací práce'!J36</f>
        <v>0</v>
      </c>
      <c r="AZ95" s="129">
        <f>'01 - Bourací práce'!F33</f>
        <v>0</v>
      </c>
      <c r="BA95" s="129">
        <f>'01 - Bourací práce'!F34</f>
        <v>0</v>
      </c>
      <c r="BB95" s="129">
        <f>'01 - Bourací práce'!F35</f>
        <v>0</v>
      </c>
      <c r="BC95" s="129">
        <f>'01 - Bourací práce'!F36</f>
        <v>0</v>
      </c>
      <c r="BD95" s="131">
        <f>'01 - Bourací práce'!F37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Stavební práce'!J30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'02 - Stavební práce'!P132</f>
        <v>0</v>
      </c>
      <c r="AV96" s="129">
        <f>'02 - Stavební práce'!J33</f>
        <v>0</v>
      </c>
      <c r="AW96" s="129">
        <f>'02 - Stavební práce'!J34</f>
        <v>0</v>
      </c>
      <c r="AX96" s="129">
        <f>'02 - Stavební práce'!J35</f>
        <v>0</v>
      </c>
      <c r="AY96" s="129">
        <f>'02 - Stavební práce'!J36</f>
        <v>0</v>
      </c>
      <c r="AZ96" s="129">
        <f>'02 - Stavební práce'!F33</f>
        <v>0</v>
      </c>
      <c r="BA96" s="129">
        <f>'02 - Stavební práce'!F34</f>
        <v>0</v>
      </c>
      <c r="BB96" s="129">
        <f>'02 - Stavební práce'!F35</f>
        <v>0</v>
      </c>
      <c r="BC96" s="129">
        <f>'02 - Stavební práce'!F36</f>
        <v>0</v>
      </c>
      <c r="BD96" s="131">
        <f>'02 - Stavební práce'!F37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16.5" customHeight="1">
      <c r="A97" s="120" t="s">
        <v>80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Svítidla, silno a sl...'!J30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28">
        <v>0</v>
      </c>
      <c r="AT97" s="129">
        <f>ROUND(SUM(AV97:AW97),2)</f>
        <v>0</v>
      </c>
      <c r="AU97" s="130">
        <f>'03 - Svítidla, silno a sl...'!P127</f>
        <v>0</v>
      </c>
      <c r="AV97" s="129">
        <f>'03 - Svítidla, silno a sl...'!J33</f>
        <v>0</v>
      </c>
      <c r="AW97" s="129">
        <f>'03 - Svítidla, silno a sl...'!J34</f>
        <v>0</v>
      </c>
      <c r="AX97" s="129">
        <f>'03 - Svítidla, silno a sl...'!J35</f>
        <v>0</v>
      </c>
      <c r="AY97" s="129">
        <f>'03 - Svítidla, silno a sl...'!J36</f>
        <v>0</v>
      </c>
      <c r="AZ97" s="129">
        <f>'03 - Svítidla, silno a sl...'!F33</f>
        <v>0</v>
      </c>
      <c r="BA97" s="129">
        <f>'03 - Svítidla, silno a sl...'!F34</f>
        <v>0</v>
      </c>
      <c r="BB97" s="129">
        <f>'03 - Svítidla, silno a sl...'!F35</f>
        <v>0</v>
      </c>
      <c r="BC97" s="129">
        <f>'03 - Svítidla, silno a sl...'!F36</f>
        <v>0</v>
      </c>
      <c r="BD97" s="131">
        <f>'03 - Svítidla, silno a sl...'!F37</f>
        <v>0</v>
      </c>
      <c r="BE97" s="7"/>
      <c r="BT97" s="132" t="s">
        <v>84</v>
      </c>
      <c r="BV97" s="132" t="s">
        <v>78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7" customFormat="1" ht="16.5" customHeight="1">
      <c r="A98" s="120" t="s">
        <v>80</v>
      </c>
      <c r="B98" s="121"/>
      <c r="C98" s="122"/>
      <c r="D98" s="123" t="s">
        <v>93</v>
      </c>
      <c r="E98" s="123"/>
      <c r="F98" s="123"/>
      <c r="G98" s="123"/>
      <c r="H98" s="123"/>
      <c r="I98" s="124"/>
      <c r="J98" s="123" t="s">
        <v>94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'04 - Zdravotně technické 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83</v>
      </c>
      <c r="AR98" s="127"/>
      <c r="AS98" s="128">
        <v>0</v>
      </c>
      <c r="AT98" s="129">
        <f>ROUND(SUM(AV98:AW98),2)</f>
        <v>0</v>
      </c>
      <c r="AU98" s="130">
        <f>'04 - Zdravotně technické ...'!P126</f>
        <v>0</v>
      </c>
      <c r="AV98" s="129">
        <f>'04 - Zdravotně technické ...'!J33</f>
        <v>0</v>
      </c>
      <c r="AW98" s="129">
        <f>'04 - Zdravotně technické ...'!J34</f>
        <v>0</v>
      </c>
      <c r="AX98" s="129">
        <f>'04 - Zdravotně technické ...'!J35</f>
        <v>0</v>
      </c>
      <c r="AY98" s="129">
        <f>'04 - Zdravotně technické ...'!J36</f>
        <v>0</v>
      </c>
      <c r="AZ98" s="129">
        <f>'04 - Zdravotně technické ...'!F33</f>
        <v>0</v>
      </c>
      <c r="BA98" s="129">
        <f>'04 - Zdravotně technické ...'!F34</f>
        <v>0</v>
      </c>
      <c r="BB98" s="129">
        <f>'04 - Zdravotně technické ...'!F35</f>
        <v>0</v>
      </c>
      <c r="BC98" s="129">
        <f>'04 - Zdravotně technické ...'!F36</f>
        <v>0</v>
      </c>
      <c r="BD98" s="131">
        <f>'04 - Zdravotně technické ...'!F37</f>
        <v>0</v>
      </c>
      <c r="BE98" s="7"/>
      <c r="BT98" s="132" t="s">
        <v>84</v>
      </c>
      <c r="BV98" s="132" t="s">
        <v>78</v>
      </c>
      <c r="BW98" s="132" t="s">
        <v>95</v>
      </c>
      <c r="BX98" s="132" t="s">
        <v>5</v>
      </c>
      <c r="CL98" s="132" t="s">
        <v>1</v>
      </c>
      <c r="CM98" s="132" t="s">
        <v>86</v>
      </c>
    </row>
    <row r="99" s="7" customFormat="1" ht="16.5" customHeight="1">
      <c r="A99" s="120" t="s">
        <v>80</v>
      </c>
      <c r="B99" s="121"/>
      <c r="C99" s="122"/>
      <c r="D99" s="123" t="s">
        <v>96</v>
      </c>
      <c r="E99" s="123"/>
      <c r="F99" s="123"/>
      <c r="G99" s="123"/>
      <c r="H99" s="123"/>
      <c r="I99" s="124"/>
      <c r="J99" s="123" t="s">
        <v>97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'05 - Komunikační systém s...'!J30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83</v>
      </c>
      <c r="AR99" s="127"/>
      <c r="AS99" s="128">
        <v>0</v>
      </c>
      <c r="AT99" s="129">
        <f>ROUND(SUM(AV99:AW99),2)</f>
        <v>0</v>
      </c>
      <c r="AU99" s="130">
        <f>'05 - Komunikační systém s...'!P118</f>
        <v>0</v>
      </c>
      <c r="AV99" s="129">
        <f>'05 - Komunikační systém s...'!J33</f>
        <v>0</v>
      </c>
      <c r="AW99" s="129">
        <f>'05 - Komunikační systém s...'!J34</f>
        <v>0</v>
      </c>
      <c r="AX99" s="129">
        <f>'05 - Komunikační systém s...'!J35</f>
        <v>0</v>
      </c>
      <c r="AY99" s="129">
        <f>'05 - Komunikační systém s...'!J36</f>
        <v>0</v>
      </c>
      <c r="AZ99" s="129">
        <f>'05 - Komunikační systém s...'!F33</f>
        <v>0</v>
      </c>
      <c r="BA99" s="129">
        <f>'05 - Komunikační systém s...'!F34</f>
        <v>0</v>
      </c>
      <c r="BB99" s="129">
        <f>'05 - Komunikační systém s...'!F35</f>
        <v>0</v>
      </c>
      <c r="BC99" s="129">
        <f>'05 - Komunikační systém s...'!F36</f>
        <v>0</v>
      </c>
      <c r="BD99" s="131">
        <f>'05 - Komunikační systém s...'!F37</f>
        <v>0</v>
      </c>
      <c r="BE99" s="7"/>
      <c r="BT99" s="132" t="s">
        <v>84</v>
      </c>
      <c r="BV99" s="132" t="s">
        <v>78</v>
      </c>
      <c r="BW99" s="132" t="s">
        <v>98</v>
      </c>
      <c r="BX99" s="132" t="s">
        <v>5</v>
      </c>
      <c r="CL99" s="132" t="s">
        <v>1</v>
      </c>
      <c r="CM99" s="132" t="s">
        <v>86</v>
      </c>
    </row>
    <row r="100" s="7" customFormat="1" ht="16.5" customHeight="1">
      <c r="A100" s="120" t="s">
        <v>80</v>
      </c>
      <c r="B100" s="121"/>
      <c r="C100" s="122"/>
      <c r="D100" s="123" t="s">
        <v>99</v>
      </c>
      <c r="E100" s="123"/>
      <c r="F100" s="123"/>
      <c r="G100" s="123"/>
      <c r="H100" s="123"/>
      <c r="I100" s="124"/>
      <c r="J100" s="123" t="s">
        <v>100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'06 - Lékařská technologie...'!J30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83</v>
      </c>
      <c r="AR100" s="127"/>
      <c r="AS100" s="128">
        <v>0</v>
      </c>
      <c r="AT100" s="129">
        <f>ROUND(SUM(AV100:AW100),2)</f>
        <v>0</v>
      </c>
      <c r="AU100" s="130">
        <f>'06 - Lékařská technologie...'!P116</f>
        <v>0</v>
      </c>
      <c r="AV100" s="129">
        <f>'06 - Lékařská technologie...'!J33</f>
        <v>0</v>
      </c>
      <c r="AW100" s="129">
        <f>'06 - Lékařská technologie...'!J34</f>
        <v>0</v>
      </c>
      <c r="AX100" s="129">
        <f>'06 - Lékařská technologie...'!J35</f>
        <v>0</v>
      </c>
      <c r="AY100" s="129">
        <f>'06 - Lékařská technologie...'!J36</f>
        <v>0</v>
      </c>
      <c r="AZ100" s="129">
        <f>'06 - Lékařská technologie...'!F33</f>
        <v>0</v>
      </c>
      <c r="BA100" s="129">
        <f>'06 - Lékařská technologie...'!F34</f>
        <v>0</v>
      </c>
      <c r="BB100" s="129">
        <f>'06 - Lékařská technologie...'!F35</f>
        <v>0</v>
      </c>
      <c r="BC100" s="129">
        <f>'06 - Lékařská technologie...'!F36</f>
        <v>0</v>
      </c>
      <c r="BD100" s="131">
        <f>'06 - Lékařská technologie...'!F37</f>
        <v>0</v>
      </c>
      <c r="BE100" s="7"/>
      <c r="BT100" s="132" t="s">
        <v>84</v>
      </c>
      <c r="BV100" s="132" t="s">
        <v>78</v>
      </c>
      <c r="BW100" s="132" t="s">
        <v>101</v>
      </c>
      <c r="BX100" s="132" t="s">
        <v>5</v>
      </c>
      <c r="CL100" s="132" t="s">
        <v>1</v>
      </c>
      <c r="CM100" s="132" t="s">
        <v>86</v>
      </c>
    </row>
    <row r="101" s="7" customFormat="1" ht="16.5" customHeight="1">
      <c r="A101" s="120" t="s">
        <v>80</v>
      </c>
      <c r="B101" s="121"/>
      <c r="C101" s="122"/>
      <c r="D101" s="123" t="s">
        <v>102</v>
      </c>
      <c r="E101" s="123"/>
      <c r="F101" s="123"/>
      <c r="G101" s="123"/>
      <c r="H101" s="123"/>
      <c r="I101" s="124"/>
      <c r="J101" s="123" t="s">
        <v>103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'07 - Vedlejší rozpočtové ...'!J30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83</v>
      </c>
      <c r="AR101" s="127"/>
      <c r="AS101" s="133">
        <v>0</v>
      </c>
      <c r="AT101" s="134">
        <f>ROUND(SUM(AV101:AW101),2)</f>
        <v>0</v>
      </c>
      <c r="AU101" s="135">
        <f>'07 - Vedlejší rozpočtové ...'!P120</f>
        <v>0</v>
      </c>
      <c r="AV101" s="134">
        <f>'07 - Vedlejší rozpočtové ...'!J33</f>
        <v>0</v>
      </c>
      <c r="AW101" s="134">
        <f>'07 - Vedlejší rozpočtové ...'!J34</f>
        <v>0</v>
      </c>
      <c r="AX101" s="134">
        <f>'07 - Vedlejší rozpočtové ...'!J35</f>
        <v>0</v>
      </c>
      <c r="AY101" s="134">
        <f>'07 - Vedlejší rozpočtové ...'!J36</f>
        <v>0</v>
      </c>
      <c r="AZ101" s="134">
        <f>'07 - Vedlejší rozpočtové ...'!F33</f>
        <v>0</v>
      </c>
      <c r="BA101" s="134">
        <f>'07 - Vedlejší rozpočtové ...'!F34</f>
        <v>0</v>
      </c>
      <c r="BB101" s="134">
        <f>'07 - Vedlejší rozpočtové ...'!F35</f>
        <v>0</v>
      </c>
      <c r="BC101" s="134">
        <f>'07 - Vedlejší rozpočtové ...'!F36</f>
        <v>0</v>
      </c>
      <c r="BD101" s="136">
        <f>'07 - Vedlejší rozpočtové ...'!F37</f>
        <v>0</v>
      </c>
      <c r="BE101" s="7"/>
      <c r="BT101" s="132" t="s">
        <v>84</v>
      </c>
      <c r="BV101" s="132" t="s">
        <v>78</v>
      </c>
      <c r="BW101" s="132" t="s">
        <v>104</v>
      </c>
      <c r="BX101" s="132" t="s">
        <v>5</v>
      </c>
      <c r="CL101" s="132" t="s">
        <v>1</v>
      </c>
      <c r="CM101" s="132" t="s">
        <v>86</v>
      </c>
    </row>
    <row r="102" s="2" customFormat="1" ht="30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45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</sheetData>
  <sheetProtection sheet="1" formatColumns="0" formatRows="0" objects="1" scenarios="1" spinCount="100000" saltValue="I3wvx789lT8kyFnpE/DXfu92MWgJGtaN9zJ0goGFq+VHxCSho16JPGKvEF5fu8COA0iCGHWPEzdRtiWw2LCKlw==" hashValue="LAliMLI7vaKzjTnJixNkxaX2pPjG9IkWndOzwBKN2VNBshTivpm01kZgjqAupU0FUXT3LkPHedFmFpquG80w8Q==" algorithmName="SHA-512" password="CC63"/>
  <mergeCells count="66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Bourací práce'!C2" display="/"/>
    <hyperlink ref="A96" location="'02 - Stavební práce'!C2" display="/"/>
    <hyperlink ref="A97" location="'03 - Svítidla, silno a sl...'!C2" display="/"/>
    <hyperlink ref="A98" location="'04 - Zdravotně technické ...'!C2" display="/"/>
    <hyperlink ref="A99" location="'05 - Komunikační systém s...'!C2" display="/"/>
    <hyperlink ref="A100" location="'06 - Lékařská technologie...'!C2" display="/"/>
    <hyperlink ref="A101" location="'07 - Vedlejší rozpočtové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105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ADAPTACE LŮŽKOVÉ STANICE F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ROUND((SUM(BE128:BE330)),  2)</f>
        <v>0</v>
      </c>
      <c r="G33" s="39"/>
      <c r="H33" s="39"/>
      <c r="I33" s="156">
        <v>0.20999999999999999</v>
      </c>
      <c r="J33" s="155">
        <f>ROUND(((SUM(BE128:BE330))*I33),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ROUND((SUM(BF128:BF330)),  2)</f>
        <v>0</v>
      </c>
      <c r="G34" s="39"/>
      <c r="H34" s="39"/>
      <c r="I34" s="156">
        <v>0.12</v>
      </c>
      <c r="J34" s="155">
        <f>ROUND(((SUM(BF128:BF330))*I34),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ROUND((SUM(BG128:BG330)),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ROUND((SUM(BH128:BH330)),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ROUND((SUM(BI128:BI330)),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ADAPTACE LŮŽKOVÉ STANICE F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Bourací práce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Teplice</v>
      </c>
      <c r="G89" s="41"/>
      <c r="H89" s="41"/>
      <c r="I89" s="33" t="s">
        <v>22</v>
      </c>
      <c r="J89" s="80" t="str">
        <f>IF(J12="","",J12)</f>
        <v>3. 4. 2025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30</v>
      </c>
      <c r="J91" s="37" t="str">
        <f>E21</f>
        <v>Ing. Ondřej Hampejs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Hampejs projekty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112</v>
      </c>
    </row>
    <row r="97" s="9" customFormat="1" ht="24.96" customHeight="1">
      <c r="A97" s="9"/>
      <c r="B97" s="180"/>
      <c r="C97" s="181"/>
      <c r="D97" s="182" t="s">
        <v>113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114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115</v>
      </c>
      <c r="E99" s="189"/>
      <c r="F99" s="189"/>
      <c r="G99" s="189"/>
      <c r="H99" s="189"/>
      <c r="I99" s="189"/>
      <c r="J99" s="190">
        <f>J135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116</v>
      </c>
      <c r="E100" s="189"/>
      <c r="F100" s="189"/>
      <c r="G100" s="189"/>
      <c r="H100" s="189"/>
      <c r="I100" s="189"/>
      <c r="J100" s="190">
        <f>J182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117</v>
      </c>
      <c r="E101" s="183"/>
      <c r="F101" s="183"/>
      <c r="G101" s="183"/>
      <c r="H101" s="183"/>
      <c r="I101" s="183"/>
      <c r="J101" s="184">
        <f>J202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6"/>
      <c r="C102" s="187"/>
      <c r="D102" s="188" t="s">
        <v>118</v>
      </c>
      <c r="E102" s="189"/>
      <c r="F102" s="189"/>
      <c r="G102" s="189"/>
      <c r="H102" s="189"/>
      <c r="I102" s="189"/>
      <c r="J102" s="190">
        <f>J203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119</v>
      </c>
      <c r="E103" s="189"/>
      <c r="F103" s="189"/>
      <c r="G103" s="189"/>
      <c r="H103" s="189"/>
      <c r="I103" s="189"/>
      <c r="J103" s="190">
        <f>J269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120</v>
      </c>
      <c r="E104" s="189"/>
      <c r="F104" s="189"/>
      <c r="G104" s="189"/>
      <c r="H104" s="189"/>
      <c r="I104" s="189"/>
      <c r="J104" s="190">
        <f>J279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121</v>
      </c>
      <c r="E105" s="189"/>
      <c r="F105" s="189"/>
      <c r="G105" s="189"/>
      <c r="H105" s="189"/>
      <c r="I105" s="189"/>
      <c r="J105" s="190">
        <f>J285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122</v>
      </c>
      <c r="E106" s="189"/>
      <c r="F106" s="189"/>
      <c r="G106" s="189"/>
      <c r="H106" s="189"/>
      <c r="I106" s="189"/>
      <c r="J106" s="190">
        <f>J295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123</v>
      </c>
      <c r="E107" s="189"/>
      <c r="F107" s="189"/>
      <c r="G107" s="189"/>
      <c r="H107" s="189"/>
      <c r="I107" s="189"/>
      <c r="J107" s="190">
        <f>J314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0"/>
      <c r="C108" s="181"/>
      <c r="D108" s="182" t="s">
        <v>124</v>
      </c>
      <c r="E108" s="183"/>
      <c r="F108" s="183"/>
      <c r="G108" s="183"/>
      <c r="H108" s="183"/>
      <c r="I108" s="183"/>
      <c r="J108" s="184">
        <f>J320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125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5" t="str">
        <f>E7</f>
        <v>ADAPTACE LŮŽKOVÉ STANICE F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106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01 - Bourací práce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Teplice</v>
      </c>
      <c r="G122" s="41"/>
      <c r="H122" s="41"/>
      <c r="I122" s="33" t="s">
        <v>22</v>
      </c>
      <c r="J122" s="80" t="str">
        <f>IF(J12="","",J12)</f>
        <v>3. 4. 2025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E15</f>
        <v>Krajská zdravotní, a.s.</v>
      </c>
      <c r="G124" s="41"/>
      <c r="H124" s="41"/>
      <c r="I124" s="33" t="s">
        <v>30</v>
      </c>
      <c r="J124" s="37" t="str">
        <f>E21</f>
        <v>Ing. Ondřej Hampejs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5.65" customHeight="1">
      <c r="A125" s="39"/>
      <c r="B125" s="40"/>
      <c r="C125" s="33" t="s">
        <v>28</v>
      </c>
      <c r="D125" s="41"/>
      <c r="E125" s="41"/>
      <c r="F125" s="28" t="str">
        <f>IF(E18="","",E18)</f>
        <v>Vyplň údaj</v>
      </c>
      <c r="G125" s="41"/>
      <c r="H125" s="41"/>
      <c r="I125" s="33" t="s">
        <v>33</v>
      </c>
      <c r="J125" s="37" t="str">
        <f>E24</f>
        <v>Hampejs projekty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2"/>
      <c r="B127" s="193"/>
      <c r="C127" s="194" t="s">
        <v>126</v>
      </c>
      <c r="D127" s="195" t="s">
        <v>61</v>
      </c>
      <c r="E127" s="195" t="s">
        <v>57</v>
      </c>
      <c r="F127" s="195" t="s">
        <v>58</v>
      </c>
      <c r="G127" s="195" t="s">
        <v>127</v>
      </c>
      <c r="H127" s="195" t="s">
        <v>128</v>
      </c>
      <c r="I127" s="195" t="s">
        <v>129</v>
      </c>
      <c r="J127" s="195" t="s">
        <v>110</v>
      </c>
      <c r="K127" s="196" t="s">
        <v>130</v>
      </c>
      <c r="L127" s="197"/>
      <c r="M127" s="101" t="s">
        <v>1</v>
      </c>
      <c r="N127" s="102" t="s">
        <v>40</v>
      </c>
      <c r="O127" s="102" t="s">
        <v>131</v>
      </c>
      <c r="P127" s="102" t="s">
        <v>132</v>
      </c>
      <c r="Q127" s="102" t="s">
        <v>133</v>
      </c>
      <c r="R127" s="102" t="s">
        <v>134</v>
      </c>
      <c r="S127" s="102" t="s">
        <v>135</v>
      </c>
      <c r="T127" s="103" t="s">
        <v>136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9"/>
      <c r="B128" s="40"/>
      <c r="C128" s="108" t="s">
        <v>137</v>
      </c>
      <c r="D128" s="41"/>
      <c r="E128" s="41"/>
      <c r="F128" s="41"/>
      <c r="G128" s="41"/>
      <c r="H128" s="41"/>
      <c r="I128" s="41"/>
      <c r="J128" s="198">
        <f>BK128</f>
        <v>0</v>
      </c>
      <c r="K128" s="41"/>
      <c r="L128" s="45"/>
      <c r="M128" s="104"/>
      <c r="N128" s="199"/>
      <c r="O128" s="105"/>
      <c r="P128" s="200">
        <f>P129+P202+P320</f>
        <v>0</v>
      </c>
      <c r="Q128" s="105"/>
      <c r="R128" s="200">
        <f>R129+R202+R320</f>
        <v>5.7682342999999996</v>
      </c>
      <c r="S128" s="105"/>
      <c r="T128" s="201">
        <f>T129+T202+T320</f>
        <v>72.204278299999999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112</v>
      </c>
      <c r="BK128" s="202">
        <f>BK129+BK202+BK320</f>
        <v>0</v>
      </c>
    </row>
    <row r="129" s="12" customFormat="1" ht="25.92" customHeight="1">
      <c r="A129" s="12"/>
      <c r="B129" s="203"/>
      <c r="C129" s="204"/>
      <c r="D129" s="205" t="s">
        <v>75</v>
      </c>
      <c r="E129" s="206" t="s">
        <v>138</v>
      </c>
      <c r="F129" s="206" t="s">
        <v>139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P130+P135+P182</f>
        <v>0</v>
      </c>
      <c r="Q129" s="211"/>
      <c r="R129" s="212">
        <f>R130+R135+R182</f>
        <v>5.3413242999999992</v>
      </c>
      <c r="S129" s="211"/>
      <c r="T129" s="213">
        <f>T130+T135+T182</f>
        <v>62.696356999999999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76</v>
      </c>
      <c r="AY129" s="214" t="s">
        <v>140</v>
      </c>
      <c r="BK129" s="216">
        <f>BK130+BK135+BK182</f>
        <v>0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141</v>
      </c>
      <c r="F130" s="217" t="s">
        <v>142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SUM(P131:P134)</f>
        <v>0</v>
      </c>
      <c r="Q130" s="211"/>
      <c r="R130" s="212">
        <f>SUM(R131:R134)</f>
        <v>5.2858259999999992</v>
      </c>
      <c r="S130" s="211"/>
      <c r="T130" s="213">
        <f>SUM(T131:T134)</f>
        <v>5.9929999999999994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84</v>
      </c>
      <c r="AT130" s="215" t="s">
        <v>75</v>
      </c>
      <c r="AU130" s="215" t="s">
        <v>84</v>
      </c>
      <c r="AY130" s="214" t="s">
        <v>140</v>
      </c>
      <c r="BK130" s="216">
        <f>SUM(BK131:BK134)</f>
        <v>0</v>
      </c>
    </row>
    <row r="131" s="2" customFormat="1" ht="24.15" customHeight="1">
      <c r="A131" s="39"/>
      <c r="B131" s="40"/>
      <c r="C131" s="219" t="s">
        <v>143</v>
      </c>
      <c r="D131" s="219" t="s">
        <v>144</v>
      </c>
      <c r="E131" s="220" t="s">
        <v>145</v>
      </c>
      <c r="F131" s="221" t="s">
        <v>146</v>
      </c>
      <c r="G131" s="222" t="s">
        <v>147</v>
      </c>
      <c r="H131" s="223">
        <v>299.64999999999998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41</v>
      </c>
      <c r="O131" s="92"/>
      <c r="P131" s="228">
        <f>O131*H131</f>
        <v>0</v>
      </c>
      <c r="Q131" s="228">
        <v>0.017639999999999999</v>
      </c>
      <c r="R131" s="228">
        <f>Q131*H131</f>
        <v>5.2858259999999992</v>
      </c>
      <c r="S131" s="228">
        <v>0.02</v>
      </c>
      <c r="T131" s="229">
        <f>S131*H131</f>
        <v>5.9929999999999994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148</v>
      </c>
      <c r="AT131" s="230" t="s">
        <v>144</v>
      </c>
      <c r="AU131" s="230" t="s">
        <v>86</v>
      </c>
      <c r="AY131" s="18" t="s">
        <v>140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84</v>
      </c>
      <c r="BK131" s="231">
        <f>ROUND(I131*H131,2)</f>
        <v>0</v>
      </c>
      <c r="BL131" s="18" t="s">
        <v>148</v>
      </c>
      <c r="BM131" s="230" t="s">
        <v>149</v>
      </c>
    </row>
    <row r="132" s="2" customFormat="1">
      <c r="A132" s="39"/>
      <c r="B132" s="40"/>
      <c r="C132" s="41"/>
      <c r="D132" s="232" t="s">
        <v>150</v>
      </c>
      <c r="E132" s="41"/>
      <c r="F132" s="233" t="s">
        <v>151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150</v>
      </c>
      <c r="AU132" s="18" t="s">
        <v>86</v>
      </c>
    </row>
    <row r="133" s="13" customFormat="1">
      <c r="A133" s="13"/>
      <c r="B133" s="237"/>
      <c r="C133" s="238"/>
      <c r="D133" s="232" t="s">
        <v>152</v>
      </c>
      <c r="E133" s="239" t="s">
        <v>1</v>
      </c>
      <c r="F133" s="240" t="s">
        <v>153</v>
      </c>
      <c r="G133" s="238"/>
      <c r="H133" s="239" t="s">
        <v>1</v>
      </c>
      <c r="I133" s="241"/>
      <c r="J133" s="238"/>
      <c r="K133" s="238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152</v>
      </c>
      <c r="AU133" s="246" t="s">
        <v>86</v>
      </c>
      <c r="AV133" s="13" t="s">
        <v>84</v>
      </c>
      <c r="AW133" s="13" t="s">
        <v>32</v>
      </c>
      <c r="AX133" s="13" t="s">
        <v>76</v>
      </c>
      <c r="AY133" s="246" t="s">
        <v>140</v>
      </c>
    </row>
    <row r="134" s="14" customFormat="1">
      <c r="A134" s="14"/>
      <c r="B134" s="247"/>
      <c r="C134" s="248"/>
      <c r="D134" s="232" t="s">
        <v>152</v>
      </c>
      <c r="E134" s="249" t="s">
        <v>1</v>
      </c>
      <c r="F134" s="250" t="s">
        <v>154</v>
      </c>
      <c r="G134" s="248"/>
      <c r="H134" s="251">
        <v>299.64999999999998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152</v>
      </c>
      <c r="AU134" s="257" t="s">
        <v>86</v>
      </c>
      <c r="AV134" s="14" t="s">
        <v>86</v>
      </c>
      <c r="AW134" s="14" t="s">
        <v>32</v>
      </c>
      <c r="AX134" s="14" t="s">
        <v>84</v>
      </c>
      <c r="AY134" s="257" t="s">
        <v>140</v>
      </c>
    </row>
    <row r="135" s="12" customFormat="1" ht="22.8" customHeight="1">
      <c r="A135" s="12"/>
      <c r="B135" s="203"/>
      <c r="C135" s="204"/>
      <c r="D135" s="205" t="s">
        <v>75</v>
      </c>
      <c r="E135" s="217" t="s">
        <v>155</v>
      </c>
      <c r="F135" s="217" t="s">
        <v>156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SUM(P136:P181)</f>
        <v>0</v>
      </c>
      <c r="Q135" s="211"/>
      <c r="R135" s="212">
        <f>SUM(R136:R181)</f>
        <v>0.0554983</v>
      </c>
      <c r="S135" s="211"/>
      <c r="T135" s="213">
        <f>SUM(T136:T181)</f>
        <v>56.703356999999997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84</v>
      </c>
      <c r="AT135" s="215" t="s">
        <v>75</v>
      </c>
      <c r="AU135" s="215" t="s">
        <v>84</v>
      </c>
      <c r="AY135" s="214" t="s">
        <v>140</v>
      </c>
      <c r="BK135" s="216">
        <f>SUM(BK136:BK181)</f>
        <v>0</v>
      </c>
    </row>
    <row r="136" s="2" customFormat="1" ht="33" customHeight="1">
      <c r="A136" s="39"/>
      <c r="B136" s="40"/>
      <c r="C136" s="219" t="s">
        <v>84</v>
      </c>
      <c r="D136" s="219" t="s">
        <v>144</v>
      </c>
      <c r="E136" s="220" t="s">
        <v>157</v>
      </c>
      <c r="F136" s="221" t="s">
        <v>158</v>
      </c>
      <c r="G136" s="222" t="s">
        <v>147</v>
      </c>
      <c r="H136" s="223">
        <v>426.91000000000002</v>
      </c>
      <c r="I136" s="224"/>
      <c r="J136" s="225">
        <f>ROUND(I136*H136,2)</f>
        <v>0</v>
      </c>
      <c r="K136" s="221" t="s">
        <v>159</v>
      </c>
      <c r="L136" s="45"/>
      <c r="M136" s="226" t="s">
        <v>1</v>
      </c>
      <c r="N136" s="227" t="s">
        <v>41</v>
      </c>
      <c r="O136" s="92"/>
      <c r="P136" s="228">
        <f>O136*H136</f>
        <v>0</v>
      </c>
      <c r="Q136" s="228">
        <v>0.00012999999999999999</v>
      </c>
      <c r="R136" s="228">
        <f>Q136*H136</f>
        <v>0.0554983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148</v>
      </c>
      <c r="AT136" s="230" t="s">
        <v>144</v>
      </c>
      <c r="AU136" s="230" t="s">
        <v>86</v>
      </c>
      <c r="AY136" s="18" t="s">
        <v>140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84</v>
      </c>
      <c r="BK136" s="231">
        <f>ROUND(I136*H136,2)</f>
        <v>0</v>
      </c>
      <c r="BL136" s="18" t="s">
        <v>148</v>
      </c>
      <c r="BM136" s="230" t="s">
        <v>160</v>
      </c>
    </row>
    <row r="137" s="2" customFormat="1">
      <c r="A137" s="39"/>
      <c r="B137" s="40"/>
      <c r="C137" s="41"/>
      <c r="D137" s="232" t="s">
        <v>150</v>
      </c>
      <c r="E137" s="41"/>
      <c r="F137" s="233" t="s">
        <v>161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150</v>
      </c>
      <c r="AU137" s="18" t="s">
        <v>86</v>
      </c>
    </row>
    <row r="138" s="2" customFormat="1">
      <c r="A138" s="39"/>
      <c r="B138" s="40"/>
      <c r="C138" s="41"/>
      <c r="D138" s="258" t="s">
        <v>162</v>
      </c>
      <c r="E138" s="41"/>
      <c r="F138" s="259" t="s">
        <v>163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162</v>
      </c>
      <c r="AU138" s="18" t="s">
        <v>86</v>
      </c>
    </row>
    <row r="139" s="2" customFormat="1" ht="21.75" customHeight="1">
      <c r="A139" s="39"/>
      <c r="B139" s="40"/>
      <c r="C139" s="219" t="s">
        <v>86</v>
      </c>
      <c r="D139" s="219" t="s">
        <v>144</v>
      </c>
      <c r="E139" s="220" t="s">
        <v>164</v>
      </c>
      <c r="F139" s="221" t="s">
        <v>165</v>
      </c>
      <c r="G139" s="222" t="s">
        <v>147</v>
      </c>
      <c r="H139" s="223">
        <v>0.94099999999999995</v>
      </c>
      <c r="I139" s="224"/>
      <c r="J139" s="225">
        <f>ROUND(I139*H139,2)</f>
        <v>0</v>
      </c>
      <c r="K139" s="221" t="s">
        <v>159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0.11700000000000001</v>
      </c>
      <c r="T139" s="229">
        <f>S139*H139</f>
        <v>0.110097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148</v>
      </c>
      <c r="AT139" s="230" t="s">
        <v>144</v>
      </c>
      <c r="AU139" s="230" t="s">
        <v>86</v>
      </c>
      <c r="AY139" s="18" t="s">
        <v>140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148</v>
      </c>
      <c r="BM139" s="230" t="s">
        <v>166</v>
      </c>
    </row>
    <row r="140" s="2" customFormat="1">
      <c r="A140" s="39"/>
      <c r="B140" s="40"/>
      <c r="C140" s="41"/>
      <c r="D140" s="232" t="s">
        <v>150</v>
      </c>
      <c r="E140" s="41"/>
      <c r="F140" s="233" t="s">
        <v>167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150</v>
      </c>
      <c r="AU140" s="18" t="s">
        <v>86</v>
      </c>
    </row>
    <row r="141" s="2" customFormat="1">
      <c r="A141" s="39"/>
      <c r="B141" s="40"/>
      <c r="C141" s="41"/>
      <c r="D141" s="258" t="s">
        <v>162</v>
      </c>
      <c r="E141" s="41"/>
      <c r="F141" s="259" t="s">
        <v>168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162</v>
      </c>
      <c r="AU141" s="18" t="s">
        <v>86</v>
      </c>
    </row>
    <row r="142" s="13" customFormat="1">
      <c r="A142" s="13"/>
      <c r="B142" s="237"/>
      <c r="C142" s="238"/>
      <c r="D142" s="232" t="s">
        <v>152</v>
      </c>
      <c r="E142" s="239" t="s">
        <v>1</v>
      </c>
      <c r="F142" s="240" t="s">
        <v>169</v>
      </c>
      <c r="G142" s="238"/>
      <c r="H142" s="239" t="s">
        <v>1</v>
      </c>
      <c r="I142" s="241"/>
      <c r="J142" s="238"/>
      <c r="K142" s="238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152</v>
      </c>
      <c r="AU142" s="246" t="s">
        <v>86</v>
      </c>
      <c r="AV142" s="13" t="s">
        <v>84</v>
      </c>
      <c r="AW142" s="13" t="s">
        <v>32</v>
      </c>
      <c r="AX142" s="13" t="s">
        <v>76</v>
      </c>
      <c r="AY142" s="246" t="s">
        <v>140</v>
      </c>
    </row>
    <row r="143" s="14" customFormat="1">
      <c r="A143" s="14"/>
      <c r="B143" s="247"/>
      <c r="C143" s="248"/>
      <c r="D143" s="232" t="s">
        <v>152</v>
      </c>
      <c r="E143" s="249" t="s">
        <v>1</v>
      </c>
      <c r="F143" s="250" t="s">
        <v>170</v>
      </c>
      <c r="G143" s="248"/>
      <c r="H143" s="251">
        <v>0.94099999999999995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7" t="s">
        <v>152</v>
      </c>
      <c r="AU143" s="257" t="s">
        <v>86</v>
      </c>
      <c r="AV143" s="14" t="s">
        <v>86</v>
      </c>
      <c r="AW143" s="14" t="s">
        <v>32</v>
      </c>
      <c r="AX143" s="14" t="s">
        <v>76</v>
      </c>
      <c r="AY143" s="257" t="s">
        <v>140</v>
      </c>
    </row>
    <row r="144" s="15" customFormat="1">
      <c r="A144" s="15"/>
      <c r="B144" s="260"/>
      <c r="C144" s="261"/>
      <c r="D144" s="232" t="s">
        <v>152</v>
      </c>
      <c r="E144" s="262" t="s">
        <v>1</v>
      </c>
      <c r="F144" s="263" t="s">
        <v>171</v>
      </c>
      <c r="G144" s="261"/>
      <c r="H144" s="264">
        <v>0.94099999999999995</v>
      </c>
      <c r="I144" s="265"/>
      <c r="J144" s="261"/>
      <c r="K144" s="261"/>
      <c r="L144" s="266"/>
      <c r="M144" s="267"/>
      <c r="N144" s="268"/>
      <c r="O144" s="268"/>
      <c r="P144" s="268"/>
      <c r="Q144" s="268"/>
      <c r="R144" s="268"/>
      <c r="S144" s="268"/>
      <c r="T144" s="269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0" t="s">
        <v>152</v>
      </c>
      <c r="AU144" s="270" t="s">
        <v>86</v>
      </c>
      <c r="AV144" s="15" t="s">
        <v>148</v>
      </c>
      <c r="AW144" s="15" t="s">
        <v>32</v>
      </c>
      <c r="AX144" s="15" t="s">
        <v>84</v>
      </c>
      <c r="AY144" s="270" t="s">
        <v>140</v>
      </c>
    </row>
    <row r="145" s="2" customFormat="1" ht="24.15" customHeight="1">
      <c r="A145" s="39"/>
      <c r="B145" s="40"/>
      <c r="C145" s="219" t="s">
        <v>172</v>
      </c>
      <c r="D145" s="219" t="s">
        <v>144</v>
      </c>
      <c r="E145" s="220" t="s">
        <v>173</v>
      </c>
      <c r="F145" s="221" t="s">
        <v>174</v>
      </c>
      <c r="G145" s="222" t="s">
        <v>147</v>
      </c>
      <c r="H145" s="223">
        <v>46.655999999999999</v>
      </c>
      <c r="I145" s="224"/>
      <c r="J145" s="225">
        <f>ROUND(I145*H145,2)</f>
        <v>0</v>
      </c>
      <c r="K145" s="221" t="s">
        <v>159</v>
      </c>
      <c r="L145" s="45"/>
      <c r="M145" s="226" t="s">
        <v>1</v>
      </c>
      <c r="N145" s="227" t="s">
        <v>41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0.047</v>
      </c>
      <c r="T145" s="229">
        <f>S145*H145</f>
        <v>2.1928320000000001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148</v>
      </c>
      <c r="AT145" s="230" t="s">
        <v>144</v>
      </c>
      <c r="AU145" s="230" t="s">
        <v>86</v>
      </c>
      <c r="AY145" s="18" t="s">
        <v>140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148</v>
      </c>
      <c r="BM145" s="230" t="s">
        <v>175</v>
      </c>
    </row>
    <row r="146" s="2" customFormat="1">
      <c r="A146" s="39"/>
      <c r="B146" s="40"/>
      <c r="C146" s="41"/>
      <c r="D146" s="232" t="s">
        <v>150</v>
      </c>
      <c r="E146" s="41"/>
      <c r="F146" s="233" t="s">
        <v>176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150</v>
      </c>
      <c r="AU146" s="18" t="s">
        <v>86</v>
      </c>
    </row>
    <row r="147" s="2" customFormat="1">
      <c r="A147" s="39"/>
      <c r="B147" s="40"/>
      <c r="C147" s="41"/>
      <c r="D147" s="258" t="s">
        <v>162</v>
      </c>
      <c r="E147" s="41"/>
      <c r="F147" s="259" t="s">
        <v>177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162</v>
      </c>
      <c r="AU147" s="18" t="s">
        <v>86</v>
      </c>
    </row>
    <row r="148" s="14" customFormat="1">
      <c r="A148" s="14"/>
      <c r="B148" s="247"/>
      <c r="C148" s="248"/>
      <c r="D148" s="232" t="s">
        <v>152</v>
      </c>
      <c r="E148" s="249" t="s">
        <v>1</v>
      </c>
      <c r="F148" s="250" t="s">
        <v>178</v>
      </c>
      <c r="G148" s="248"/>
      <c r="H148" s="251">
        <v>21.84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152</v>
      </c>
      <c r="AU148" s="257" t="s">
        <v>86</v>
      </c>
      <c r="AV148" s="14" t="s">
        <v>86</v>
      </c>
      <c r="AW148" s="14" t="s">
        <v>32</v>
      </c>
      <c r="AX148" s="14" t="s">
        <v>76</v>
      </c>
      <c r="AY148" s="257" t="s">
        <v>140</v>
      </c>
    </row>
    <row r="149" s="14" customFormat="1">
      <c r="A149" s="14"/>
      <c r="B149" s="247"/>
      <c r="C149" s="248"/>
      <c r="D149" s="232" t="s">
        <v>152</v>
      </c>
      <c r="E149" s="249" t="s">
        <v>1</v>
      </c>
      <c r="F149" s="250" t="s">
        <v>179</v>
      </c>
      <c r="G149" s="248"/>
      <c r="H149" s="251">
        <v>4.7999999999999998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152</v>
      </c>
      <c r="AU149" s="257" t="s">
        <v>86</v>
      </c>
      <c r="AV149" s="14" t="s">
        <v>86</v>
      </c>
      <c r="AW149" s="14" t="s">
        <v>32</v>
      </c>
      <c r="AX149" s="14" t="s">
        <v>76</v>
      </c>
      <c r="AY149" s="257" t="s">
        <v>140</v>
      </c>
    </row>
    <row r="150" s="14" customFormat="1">
      <c r="A150" s="14"/>
      <c r="B150" s="247"/>
      <c r="C150" s="248"/>
      <c r="D150" s="232" t="s">
        <v>152</v>
      </c>
      <c r="E150" s="249" t="s">
        <v>1</v>
      </c>
      <c r="F150" s="250" t="s">
        <v>180</v>
      </c>
      <c r="G150" s="248"/>
      <c r="H150" s="251">
        <v>3.1200000000000001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152</v>
      </c>
      <c r="AU150" s="257" t="s">
        <v>86</v>
      </c>
      <c r="AV150" s="14" t="s">
        <v>86</v>
      </c>
      <c r="AW150" s="14" t="s">
        <v>32</v>
      </c>
      <c r="AX150" s="14" t="s">
        <v>76</v>
      </c>
      <c r="AY150" s="257" t="s">
        <v>140</v>
      </c>
    </row>
    <row r="151" s="14" customFormat="1">
      <c r="A151" s="14"/>
      <c r="B151" s="247"/>
      <c r="C151" s="248"/>
      <c r="D151" s="232" t="s">
        <v>152</v>
      </c>
      <c r="E151" s="249" t="s">
        <v>1</v>
      </c>
      <c r="F151" s="250" t="s">
        <v>181</v>
      </c>
      <c r="G151" s="248"/>
      <c r="H151" s="251">
        <v>4.3200000000000003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152</v>
      </c>
      <c r="AU151" s="257" t="s">
        <v>86</v>
      </c>
      <c r="AV151" s="14" t="s">
        <v>86</v>
      </c>
      <c r="AW151" s="14" t="s">
        <v>32</v>
      </c>
      <c r="AX151" s="14" t="s">
        <v>76</v>
      </c>
      <c r="AY151" s="257" t="s">
        <v>140</v>
      </c>
    </row>
    <row r="152" s="14" customFormat="1">
      <c r="A152" s="14"/>
      <c r="B152" s="247"/>
      <c r="C152" s="248"/>
      <c r="D152" s="232" t="s">
        <v>152</v>
      </c>
      <c r="E152" s="249" t="s">
        <v>1</v>
      </c>
      <c r="F152" s="250" t="s">
        <v>182</v>
      </c>
      <c r="G152" s="248"/>
      <c r="H152" s="251">
        <v>12.576000000000001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152</v>
      </c>
      <c r="AU152" s="257" t="s">
        <v>86</v>
      </c>
      <c r="AV152" s="14" t="s">
        <v>86</v>
      </c>
      <c r="AW152" s="14" t="s">
        <v>32</v>
      </c>
      <c r="AX152" s="14" t="s">
        <v>76</v>
      </c>
      <c r="AY152" s="257" t="s">
        <v>140</v>
      </c>
    </row>
    <row r="153" s="15" customFormat="1">
      <c r="A153" s="15"/>
      <c r="B153" s="260"/>
      <c r="C153" s="261"/>
      <c r="D153" s="232" t="s">
        <v>152</v>
      </c>
      <c r="E153" s="262" t="s">
        <v>1</v>
      </c>
      <c r="F153" s="263" t="s">
        <v>171</v>
      </c>
      <c r="G153" s="261"/>
      <c r="H153" s="264">
        <v>46.655999999999999</v>
      </c>
      <c r="I153" s="265"/>
      <c r="J153" s="261"/>
      <c r="K153" s="261"/>
      <c r="L153" s="266"/>
      <c r="M153" s="267"/>
      <c r="N153" s="268"/>
      <c r="O153" s="268"/>
      <c r="P153" s="268"/>
      <c r="Q153" s="268"/>
      <c r="R153" s="268"/>
      <c r="S153" s="268"/>
      <c r="T153" s="269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0" t="s">
        <v>152</v>
      </c>
      <c r="AU153" s="270" t="s">
        <v>86</v>
      </c>
      <c r="AV153" s="15" t="s">
        <v>148</v>
      </c>
      <c r="AW153" s="15" t="s">
        <v>32</v>
      </c>
      <c r="AX153" s="15" t="s">
        <v>84</v>
      </c>
      <c r="AY153" s="270" t="s">
        <v>140</v>
      </c>
    </row>
    <row r="154" s="2" customFormat="1" ht="37.8" customHeight="1">
      <c r="A154" s="39"/>
      <c r="B154" s="40"/>
      <c r="C154" s="219" t="s">
        <v>148</v>
      </c>
      <c r="D154" s="219" t="s">
        <v>144</v>
      </c>
      <c r="E154" s="220" t="s">
        <v>183</v>
      </c>
      <c r="F154" s="221" t="s">
        <v>184</v>
      </c>
      <c r="G154" s="222" t="s">
        <v>147</v>
      </c>
      <c r="H154" s="223">
        <v>1182.6179999999999</v>
      </c>
      <c r="I154" s="224"/>
      <c r="J154" s="225">
        <f>ROUND(I154*H154,2)</f>
        <v>0</v>
      </c>
      <c r="K154" s="221" t="s">
        <v>159</v>
      </c>
      <c r="L154" s="45"/>
      <c r="M154" s="226" t="s">
        <v>1</v>
      </c>
      <c r="N154" s="227" t="s">
        <v>41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0.045999999999999999</v>
      </c>
      <c r="T154" s="229">
        <f>S154*H154</f>
        <v>54.400427999999998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148</v>
      </c>
      <c r="AT154" s="230" t="s">
        <v>144</v>
      </c>
      <c r="AU154" s="230" t="s">
        <v>86</v>
      </c>
      <c r="AY154" s="18" t="s">
        <v>140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84</v>
      </c>
      <c r="BK154" s="231">
        <f>ROUND(I154*H154,2)</f>
        <v>0</v>
      </c>
      <c r="BL154" s="18" t="s">
        <v>148</v>
      </c>
      <c r="BM154" s="230" t="s">
        <v>185</v>
      </c>
    </row>
    <row r="155" s="2" customFormat="1">
      <c r="A155" s="39"/>
      <c r="B155" s="40"/>
      <c r="C155" s="41"/>
      <c r="D155" s="232" t="s">
        <v>150</v>
      </c>
      <c r="E155" s="41"/>
      <c r="F155" s="233" t="s">
        <v>186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150</v>
      </c>
      <c r="AU155" s="18" t="s">
        <v>86</v>
      </c>
    </row>
    <row r="156" s="2" customFormat="1">
      <c r="A156" s="39"/>
      <c r="B156" s="40"/>
      <c r="C156" s="41"/>
      <c r="D156" s="258" t="s">
        <v>162</v>
      </c>
      <c r="E156" s="41"/>
      <c r="F156" s="259" t="s">
        <v>187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162</v>
      </c>
      <c r="AU156" s="18" t="s">
        <v>86</v>
      </c>
    </row>
    <row r="157" s="13" customFormat="1">
      <c r="A157" s="13"/>
      <c r="B157" s="237"/>
      <c r="C157" s="238"/>
      <c r="D157" s="232" t="s">
        <v>152</v>
      </c>
      <c r="E157" s="239" t="s">
        <v>1</v>
      </c>
      <c r="F157" s="240" t="s">
        <v>188</v>
      </c>
      <c r="G157" s="238"/>
      <c r="H157" s="239" t="s">
        <v>1</v>
      </c>
      <c r="I157" s="241"/>
      <c r="J157" s="238"/>
      <c r="K157" s="238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152</v>
      </c>
      <c r="AU157" s="246" t="s">
        <v>86</v>
      </c>
      <c r="AV157" s="13" t="s">
        <v>84</v>
      </c>
      <c r="AW157" s="13" t="s">
        <v>32</v>
      </c>
      <c r="AX157" s="13" t="s">
        <v>76</v>
      </c>
      <c r="AY157" s="246" t="s">
        <v>140</v>
      </c>
    </row>
    <row r="158" s="14" customFormat="1">
      <c r="A158" s="14"/>
      <c r="B158" s="247"/>
      <c r="C158" s="248"/>
      <c r="D158" s="232" t="s">
        <v>152</v>
      </c>
      <c r="E158" s="249" t="s">
        <v>1</v>
      </c>
      <c r="F158" s="250" t="s">
        <v>189</v>
      </c>
      <c r="G158" s="248"/>
      <c r="H158" s="251">
        <v>58.786000000000001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152</v>
      </c>
      <c r="AU158" s="257" t="s">
        <v>86</v>
      </c>
      <c r="AV158" s="14" t="s">
        <v>86</v>
      </c>
      <c r="AW158" s="14" t="s">
        <v>32</v>
      </c>
      <c r="AX158" s="14" t="s">
        <v>76</v>
      </c>
      <c r="AY158" s="257" t="s">
        <v>140</v>
      </c>
    </row>
    <row r="159" s="14" customFormat="1">
      <c r="A159" s="14"/>
      <c r="B159" s="247"/>
      <c r="C159" s="248"/>
      <c r="D159" s="232" t="s">
        <v>152</v>
      </c>
      <c r="E159" s="249" t="s">
        <v>1</v>
      </c>
      <c r="F159" s="250" t="s">
        <v>190</v>
      </c>
      <c r="G159" s="248"/>
      <c r="H159" s="251">
        <v>30.856000000000002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7" t="s">
        <v>152</v>
      </c>
      <c r="AU159" s="257" t="s">
        <v>86</v>
      </c>
      <c r="AV159" s="14" t="s">
        <v>86</v>
      </c>
      <c r="AW159" s="14" t="s">
        <v>32</v>
      </c>
      <c r="AX159" s="14" t="s">
        <v>76</v>
      </c>
      <c r="AY159" s="257" t="s">
        <v>140</v>
      </c>
    </row>
    <row r="160" s="14" customFormat="1">
      <c r="A160" s="14"/>
      <c r="B160" s="247"/>
      <c r="C160" s="248"/>
      <c r="D160" s="232" t="s">
        <v>152</v>
      </c>
      <c r="E160" s="249" t="s">
        <v>1</v>
      </c>
      <c r="F160" s="250" t="s">
        <v>191</v>
      </c>
      <c r="G160" s="248"/>
      <c r="H160" s="251">
        <v>70.376000000000005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152</v>
      </c>
      <c r="AU160" s="257" t="s">
        <v>86</v>
      </c>
      <c r="AV160" s="14" t="s">
        <v>86</v>
      </c>
      <c r="AW160" s="14" t="s">
        <v>32</v>
      </c>
      <c r="AX160" s="14" t="s">
        <v>76</v>
      </c>
      <c r="AY160" s="257" t="s">
        <v>140</v>
      </c>
    </row>
    <row r="161" s="14" customFormat="1">
      <c r="A161" s="14"/>
      <c r="B161" s="247"/>
      <c r="C161" s="248"/>
      <c r="D161" s="232" t="s">
        <v>152</v>
      </c>
      <c r="E161" s="249" t="s">
        <v>1</v>
      </c>
      <c r="F161" s="250" t="s">
        <v>192</v>
      </c>
      <c r="G161" s="248"/>
      <c r="H161" s="251">
        <v>45.219999999999999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7" t="s">
        <v>152</v>
      </c>
      <c r="AU161" s="257" t="s">
        <v>86</v>
      </c>
      <c r="AV161" s="14" t="s">
        <v>86</v>
      </c>
      <c r="AW161" s="14" t="s">
        <v>32</v>
      </c>
      <c r="AX161" s="14" t="s">
        <v>76</v>
      </c>
      <c r="AY161" s="257" t="s">
        <v>140</v>
      </c>
    </row>
    <row r="162" s="14" customFormat="1">
      <c r="A162" s="14"/>
      <c r="B162" s="247"/>
      <c r="C162" s="248"/>
      <c r="D162" s="232" t="s">
        <v>152</v>
      </c>
      <c r="E162" s="249" t="s">
        <v>1</v>
      </c>
      <c r="F162" s="250" t="s">
        <v>193</v>
      </c>
      <c r="G162" s="248"/>
      <c r="H162" s="251">
        <v>68.780000000000001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7" t="s">
        <v>152</v>
      </c>
      <c r="AU162" s="257" t="s">
        <v>86</v>
      </c>
      <c r="AV162" s="14" t="s">
        <v>86</v>
      </c>
      <c r="AW162" s="14" t="s">
        <v>32</v>
      </c>
      <c r="AX162" s="14" t="s">
        <v>76</v>
      </c>
      <c r="AY162" s="257" t="s">
        <v>140</v>
      </c>
    </row>
    <row r="163" s="14" customFormat="1">
      <c r="A163" s="14"/>
      <c r="B163" s="247"/>
      <c r="C163" s="248"/>
      <c r="D163" s="232" t="s">
        <v>152</v>
      </c>
      <c r="E163" s="249" t="s">
        <v>1</v>
      </c>
      <c r="F163" s="250" t="s">
        <v>194</v>
      </c>
      <c r="G163" s="248"/>
      <c r="H163" s="251">
        <v>41.799999999999997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152</v>
      </c>
      <c r="AU163" s="257" t="s">
        <v>86</v>
      </c>
      <c r="AV163" s="14" t="s">
        <v>86</v>
      </c>
      <c r="AW163" s="14" t="s">
        <v>32</v>
      </c>
      <c r="AX163" s="14" t="s">
        <v>76</v>
      </c>
      <c r="AY163" s="257" t="s">
        <v>140</v>
      </c>
    </row>
    <row r="164" s="14" customFormat="1">
      <c r="A164" s="14"/>
      <c r="B164" s="247"/>
      <c r="C164" s="248"/>
      <c r="D164" s="232" t="s">
        <v>152</v>
      </c>
      <c r="E164" s="249" t="s">
        <v>1</v>
      </c>
      <c r="F164" s="250" t="s">
        <v>195</v>
      </c>
      <c r="G164" s="248"/>
      <c r="H164" s="251">
        <v>46.740000000000002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152</v>
      </c>
      <c r="AU164" s="257" t="s">
        <v>86</v>
      </c>
      <c r="AV164" s="14" t="s">
        <v>86</v>
      </c>
      <c r="AW164" s="14" t="s">
        <v>32</v>
      </c>
      <c r="AX164" s="14" t="s">
        <v>76</v>
      </c>
      <c r="AY164" s="257" t="s">
        <v>140</v>
      </c>
    </row>
    <row r="165" s="14" customFormat="1">
      <c r="A165" s="14"/>
      <c r="B165" s="247"/>
      <c r="C165" s="248"/>
      <c r="D165" s="232" t="s">
        <v>152</v>
      </c>
      <c r="E165" s="249" t="s">
        <v>1</v>
      </c>
      <c r="F165" s="250" t="s">
        <v>196</v>
      </c>
      <c r="G165" s="248"/>
      <c r="H165" s="251">
        <v>93.859999999999999</v>
      </c>
      <c r="I165" s="252"/>
      <c r="J165" s="248"/>
      <c r="K165" s="248"/>
      <c r="L165" s="253"/>
      <c r="M165" s="254"/>
      <c r="N165" s="255"/>
      <c r="O165" s="255"/>
      <c r="P165" s="255"/>
      <c r="Q165" s="255"/>
      <c r="R165" s="255"/>
      <c r="S165" s="255"/>
      <c r="T165" s="25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7" t="s">
        <v>152</v>
      </c>
      <c r="AU165" s="257" t="s">
        <v>86</v>
      </c>
      <c r="AV165" s="14" t="s">
        <v>86</v>
      </c>
      <c r="AW165" s="14" t="s">
        <v>32</v>
      </c>
      <c r="AX165" s="14" t="s">
        <v>76</v>
      </c>
      <c r="AY165" s="257" t="s">
        <v>140</v>
      </c>
    </row>
    <row r="166" s="14" customFormat="1">
      <c r="A166" s="14"/>
      <c r="B166" s="247"/>
      <c r="C166" s="248"/>
      <c r="D166" s="232" t="s">
        <v>152</v>
      </c>
      <c r="E166" s="249" t="s">
        <v>1</v>
      </c>
      <c r="F166" s="250" t="s">
        <v>197</v>
      </c>
      <c r="G166" s="248"/>
      <c r="H166" s="251">
        <v>40.811999999999998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152</v>
      </c>
      <c r="AU166" s="257" t="s">
        <v>86</v>
      </c>
      <c r="AV166" s="14" t="s">
        <v>86</v>
      </c>
      <c r="AW166" s="14" t="s">
        <v>32</v>
      </c>
      <c r="AX166" s="14" t="s">
        <v>76</v>
      </c>
      <c r="AY166" s="257" t="s">
        <v>140</v>
      </c>
    </row>
    <row r="167" s="14" customFormat="1">
      <c r="A167" s="14"/>
      <c r="B167" s="247"/>
      <c r="C167" s="248"/>
      <c r="D167" s="232" t="s">
        <v>152</v>
      </c>
      <c r="E167" s="249" t="s">
        <v>1</v>
      </c>
      <c r="F167" s="250" t="s">
        <v>198</v>
      </c>
      <c r="G167" s="248"/>
      <c r="H167" s="251">
        <v>37.506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152</v>
      </c>
      <c r="AU167" s="257" t="s">
        <v>86</v>
      </c>
      <c r="AV167" s="14" t="s">
        <v>86</v>
      </c>
      <c r="AW167" s="14" t="s">
        <v>32</v>
      </c>
      <c r="AX167" s="14" t="s">
        <v>76</v>
      </c>
      <c r="AY167" s="257" t="s">
        <v>140</v>
      </c>
    </row>
    <row r="168" s="14" customFormat="1">
      <c r="A168" s="14"/>
      <c r="B168" s="247"/>
      <c r="C168" s="248"/>
      <c r="D168" s="232" t="s">
        <v>152</v>
      </c>
      <c r="E168" s="249" t="s">
        <v>1</v>
      </c>
      <c r="F168" s="250" t="s">
        <v>199</v>
      </c>
      <c r="G168" s="248"/>
      <c r="H168" s="251">
        <v>38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152</v>
      </c>
      <c r="AU168" s="257" t="s">
        <v>86</v>
      </c>
      <c r="AV168" s="14" t="s">
        <v>86</v>
      </c>
      <c r="AW168" s="14" t="s">
        <v>32</v>
      </c>
      <c r="AX168" s="14" t="s">
        <v>76</v>
      </c>
      <c r="AY168" s="257" t="s">
        <v>140</v>
      </c>
    </row>
    <row r="169" s="14" customFormat="1">
      <c r="A169" s="14"/>
      <c r="B169" s="247"/>
      <c r="C169" s="248"/>
      <c r="D169" s="232" t="s">
        <v>152</v>
      </c>
      <c r="E169" s="249" t="s">
        <v>1</v>
      </c>
      <c r="F169" s="250" t="s">
        <v>200</v>
      </c>
      <c r="G169" s="248"/>
      <c r="H169" s="251">
        <v>14.82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152</v>
      </c>
      <c r="AU169" s="257" t="s">
        <v>86</v>
      </c>
      <c r="AV169" s="14" t="s">
        <v>86</v>
      </c>
      <c r="AW169" s="14" t="s">
        <v>32</v>
      </c>
      <c r="AX169" s="14" t="s">
        <v>76</v>
      </c>
      <c r="AY169" s="257" t="s">
        <v>140</v>
      </c>
    </row>
    <row r="170" s="14" customFormat="1">
      <c r="A170" s="14"/>
      <c r="B170" s="247"/>
      <c r="C170" s="248"/>
      <c r="D170" s="232" t="s">
        <v>152</v>
      </c>
      <c r="E170" s="249" t="s">
        <v>1</v>
      </c>
      <c r="F170" s="250" t="s">
        <v>201</v>
      </c>
      <c r="G170" s="248"/>
      <c r="H170" s="251">
        <v>15.960000000000001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7" t="s">
        <v>152</v>
      </c>
      <c r="AU170" s="257" t="s">
        <v>86</v>
      </c>
      <c r="AV170" s="14" t="s">
        <v>86</v>
      </c>
      <c r="AW170" s="14" t="s">
        <v>32</v>
      </c>
      <c r="AX170" s="14" t="s">
        <v>76</v>
      </c>
      <c r="AY170" s="257" t="s">
        <v>140</v>
      </c>
    </row>
    <row r="171" s="14" customFormat="1">
      <c r="A171" s="14"/>
      <c r="B171" s="247"/>
      <c r="C171" s="248"/>
      <c r="D171" s="232" t="s">
        <v>152</v>
      </c>
      <c r="E171" s="249" t="s">
        <v>1</v>
      </c>
      <c r="F171" s="250" t="s">
        <v>202</v>
      </c>
      <c r="G171" s="248"/>
      <c r="H171" s="251">
        <v>28.652000000000001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7" t="s">
        <v>152</v>
      </c>
      <c r="AU171" s="257" t="s">
        <v>86</v>
      </c>
      <c r="AV171" s="14" t="s">
        <v>86</v>
      </c>
      <c r="AW171" s="14" t="s">
        <v>32</v>
      </c>
      <c r="AX171" s="14" t="s">
        <v>76</v>
      </c>
      <c r="AY171" s="257" t="s">
        <v>140</v>
      </c>
    </row>
    <row r="172" s="14" customFormat="1">
      <c r="A172" s="14"/>
      <c r="B172" s="247"/>
      <c r="C172" s="248"/>
      <c r="D172" s="232" t="s">
        <v>152</v>
      </c>
      <c r="E172" s="249" t="s">
        <v>1</v>
      </c>
      <c r="F172" s="250" t="s">
        <v>203</v>
      </c>
      <c r="G172" s="248"/>
      <c r="H172" s="251">
        <v>22.800000000000001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152</v>
      </c>
      <c r="AU172" s="257" t="s">
        <v>86</v>
      </c>
      <c r="AV172" s="14" t="s">
        <v>86</v>
      </c>
      <c r="AW172" s="14" t="s">
        <v>32</v>
      </c>
      <c r="AX172" s="14" t="s">
        <v>76</v>
      </c>
      <c r="AY172" s="257" t="s">
        <v>140</v>
      </c>
    </row>
    <row r="173" s="14" customFormat="1">
      <c r="A173" s="14"/>
      <c r="B173" s="247"/>
      <c r="C173" s="248"/>
      <c r="D173" s="232" t="s">
        <v>152</v>
      </c>
      <c r="E173" s="249" t="s">
        <v>1</v>
      </c>
      <c r="F173" s="250" t="s">
        <v>204</v>
      </c>
      <c r="G173" s="248"/>
      <c r="H173" s="251">
        <v>121.676</v>
      </c>
      <c r="I173" s="252"/>
      <c r="J173" s="248"/>
      <c r="K173" s="248"/>
      <c r="L173" s="253"/>
      <c r="M173" s="254"/>
      <c r="N173" s="255"/>
      <c r="O173" s="255"/>
      <c r="P173" s="255"/>
      <c r="Q173" s="255"/>
      <c r="R173" s="255"/>
      <c r="S173" s="255"/>
      <c r="T173" s="25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7" t="s">
        <v>152</v>
      </c>
      <c r="AU173" s="257" t="s">
        <v>86</v>
      </c>
      <c r="AV173" s="14" t="s">
        <v>86</v>
      </c>
      <c r="AW173" s="14" t="s">
        <v>32</v>
      </c>
      <c r="AX173" s="14" t="s">
        <v>76</v>
      </c>
      <c r="AY173" s="257" t="s">
        <v>140</v>
      </c>
    </row>
    <row r="174" s="14" customFormat="1">
      <c r="A174" s="14"/>
      <c r="B174" s="247"/>
      <c r="C174" s="248"/>
      <c r="D174" s="232" t="s">
        <v>152</v>
      </c>
      <c r="E174" s="249" t="s">
        <v>1</v>
      </c>
      <c r="F174" s="250" t="s">
        <v>205</v>
      </c>
      <c r="G174" s="248"/>
      <c r="H174" s="251">
        <v>82.231999999999999</v>
      </c>
      <c r="I174" s="252"/>
      <c r="J174" s="248"/>
      <c r="K174" s="248"/>
      <c r="L174" s="253"/>
      <c r="M174" s="254"/>
      <c r="N174" s="255"/>
      <c r="O174" s="255"/>
      <c r="P174" s="255"/>
      <c r="Q174" s="255"/>
      <c r="R174" s="255"/>
      <c r="S174" s="255"/>
      <c r="T174" s="25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7" t="s">
        <v>152</v>
      </c>
      <c r="AU174" s="257" t="s">
        <v>86</v>
      </c>
      <c r="AV174" s="14" t="s">
        <v>86</v>
      </c>
      <c r="AW174" s="14" t="s">
        <v>32</v>
      </c>
      <c r="AX174" s="14" t="s">
        <v>76</v>
      </c>
      <c r="AY174" s="257" t="s">
        <v>140</v>
      </c>
    </row>
    <row r="175" s="14" customFormat="1">
      <c r="A175" s="14"/>
      <c r="B175" s="247"/>
      <c r="C175" s="248"/>
      <c r="D175" s="232" t="s">
        <v>152</v>
      </c>
      <c r="E175" s="249" t="s">
        <v>1</v>
      </c>
      <c r="F175" s="250" t="s">
        <v>206</v>
      </c>
      <c r="G175" s="248"/>
      <c r="H175" s="251">
        <v>97.659999999999997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152</v>
      </c>
      <c r="AU175" s="257" t="s">
        <v>86</v>
      </c>
      <c r="AV175" s="14" t="s">
        <v>86</v>
      </c>
      <c r="AW175" s="14" t="s">
        <v>32</v>
      </c>
      <c r="AX175" s="14" t="s">
        <v>76</v>
      </c>
      <c r="AY175" s="257" t="s">
        <v>140</v>
      </c>
    </row>
    <row r="176" s="14" customFormat="1">
      <c r="A176" s="14"/>
      <c r="B176" s="247"/>
      <c r="C176" s="248"/>
      <c r="D176" s="232" t="s">
        <v>152</v>
      </c>
      <c r="E176" s="249" t="s">
        <v>1</v>
      </c>
      <c r="F176" s="250" t="s">
        <v>207</v>
      </c>
      <c r="G176" s="248"/>
      <c r="H176" s="251">
        <v>108.756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152</v>
      </c>
      <c r="AU176" s="257" t="s">
        <v>86</v>
      </c>
      <c r="AV176" s="14" t="s">
        <v>86</v>
      </c>
      <c r="AW176" s="14" t="s">
        <v>32</v>
      </c>
      <c r="AX176" s="14" t="s">
        <v>76</v>
      </c>
      <c r="AY176" s="257" t="s">
        <v>140</v>
      </c>
    </row>
    <row r="177" s="14" customFormat="1">
      <c r="A177" s="14"/>
      <c r="B177" s="247"/>
      <c r="C177" s="248"/>
      <c r="D177" s="232" t="s">
        <v>152</v>
      </c>
      <c r="E177" s="249" t="s">
        <v>1</v>
      </c>
      <c r="F177" s="250" t="s">
        <v>208</v>
      </c>
      <c r="G177" s="248"/>
      <c r="H177" s="251">
        <v>278.92000000000002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152</v>
      </c>
      <c r="AU177" s="257" t="s">
        <v>86</v>
      </c>
      <c r="AV177" s="14" t="s">
        <v>86</v>
      </c>
      <c r="AW177" s="14" t="s">
        <v>32</v>
      </c>
      <c r="AX177" s="14" t="s">
        <v>76</v>
      </c>
      <c r="AY177" s="257" t="s">
        <v>140</v>
      </c>
    </row>
    <row r="178" s="13" customFormat="1">
      <c r="A178" s="13"/>
      <c r="B178" s="237"/>
      <c r="C178" s="238"/>
      <c r="D178" s="232" t="s">
        <v>152</v>
      </c>
      <c r="E178" s="239" t="s">
        <v>1</v>
      </c>
      <c r="F178" s="240" t="s">
        <v>209</v>
      </c>
      <c r="G178" s="238"/>
      <c r="H178" s="239" t="s">
        <v>1</v>
      </c>
      <c r="I178" s="241"/>
      <c r="J178" s="238"/>
      <c r="K178" s="238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152</v>
      </c>
      <c r="AU178" s="246" t="s">
        <v>86</v>
      </c>
      <c r="AV178" s="13" t="s">
        <v>84</v>
      </c>
      <c r="AW178" s="13" t="s">
        <v>32</v>
      </c>
      <c r="AX178" s="13" t="s">
        <v>76</v>
      </c>
      <c r="AY178" s="246" t="s">
        <v>140</v>
      </c>
    </row>
    <row r="179" s="14" customFormat="1">
      <c r="A179" s="14"/>
      <c r="B179" s="247"/>
      <c r="C179" s="248"/>
      <c r="D179" s="232" t="s">
        <v>152</v>
      </c>
      <c r="E179" s="249" t="s">
        <v>1</v>
      </c>
      <c r="F179" s="250" t="s">
        <v>210</v>
      </c>
      <c r="G179" s="248"/>
      <c r="H179" s="251">
        <v>-69.930999999999997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152</v>
      </c>
      <c r="AU179" s="257" t="s">
        <v>86</v>
      </c>
      <c r="AV179" s="14" t="s">
        <v>86</v>
      </c>
      <c r="AW179" s="14" t="s">
        <v>32</v>
      </c>
      <c r="AX179" s="14" t="s">
        <v>76</v>
      </c>
      <c r="AY179" s="257" t="s">
        <v>140</v>
      </c>
    </row>
    <row r="180" s="14" customFormat="1">
      <c r="A180" s="14"/>
      <c r="B180" s="247"/>
      <c r="C180" s="248"/>
      <c r="D180" s="232" t="s">
        <v>152</v>
      </c>
      <c r="E180" s="249" t="s">
        <v>1</v>
      </c>
      <c r="F180" s="250" t="s">
        <v>211</v>
      </c>
      <c r="G180" s="248"/>
      <c r="H180" s="251">
        <v>-91.662999999999997</v>
      </c>
      <c r="I180" s="252"/>
      <c r="J180" s="248"/>
      <c r="K180" s="248"/>
      <c r="L180" s="253"/>
      <c r="M180" s="254"/>
      <c r="N180" s="255"/>
      <c r="O180" s="255"/>
      <c r="P180" s="255"/>
      <c r="Q180" s="255"/>
      <c r="R180" s="255"/>
      <c r="S180" s="255"/>
      <c r="T180" s="25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7" t="s">
        <v>152</v>
      </c>
      <c r="AU180" s="257" t="s">
        <v>86</v>
      </c>
      <c r="AV180" s="14" t="s">
        <v>86</v>
      </c>
      <c r="AW180" s="14" t="s">
        <v>32</v>
      </c>
      <c r="AX180" s="14" t="s">
        <v>76</v>
      </c>
      <c r="AY180" s="257" t="s">
        <v>140</v>
      </c>
    </row>
    <row r="181" s="15" customFormat="1">
      <c r="A181" s="15"/>
      <c r="B181" s="260"/>
      <c r="C181" s="261"/>
      <c r="D181" s="232" t="s">
        <v>152</v>
      </c>
      <c r="E181" s="262" t="s">
        <v>1</v>
      </c>
      <c r="F181" s="263" t="s">
        <v>171</v>
      </c>
      <c r="G181" s="261"/>
      <c r="H181" s="264">
        <v>1182.6180000000002</v>
      </c>
      <c r="I181" s="265"/>
      <c r="J181" s="261"/>
      <c r="K181" s="261"/>
      <c r="L181" s="266"/>
      <c r="M181" s="267"/>
      <c r="N181" s="268"/>
      <c r="O181" s="268"/>
      <c r="P181" s="268"/>
      <c r="Q181" s="268"/>
      <c r="R181" s="268"/>
      <c r="S181" s="268"/>
      <c r="T181" s="269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0" t="s">
        <v>152</v>
      </c>
      <c r="AU181" s="270" t="s">
        <v>86</v>
      </c>
      <c r="AV181" s="15" t="s">
        <v>148</v>
      </c>
      <c r="AW181" s="15" t="s">
        <v>32</v>
      </c>
      <c r="AX181" s="15" t="s">
        <v>84</v>
      </c>
      <c r="AY181" s="270" t="s">
        <v>140</v>
      </c>
    </row>
    <row r="182" s="12" customFormat="1" ht="22.8" customHeight="1">
      <c r="A182" s="12"/>
      <c r="B182" s="203"/>
      <c r="C182" s="204"/>
      <c r="D182" s="205" t="s">
        <v>75</v>
      </c>
      <c r="E182" s="217" t="s">
        <v>212</v>
      </c>
      <c r="F182" s="217" t="s">
        <v>213</v>
      </c>
      <c r="G182" s="204"/>
      <c r="H182" s="204"/>
      <c r="I182" s="207"/>
      <c r="J182" s="218">
        <f>BK182</f>
        <v>0</v>
      </c>
      <c r="K182" s="204"/>
      <c r="L182" s="209"/>
      <c r="M182" s="210"/>
      <c r="N182" s="211"/>
      <c r="O182" s="211"/>
      <c r="P182" s="212">
        <f>SUM(P183:P201)</f>
        <v>0</v>
      </c>
      <c r="Q182" s="211"/>
      <c r="R182" s="212">
        <f>SUM(R183:R201)</f>
        <v>0</v>
      </c>
      <c r="S182" s="211"/>
      <c r="T182" s="213">
        <f>SUM(T183:T201)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84</v>
      </c>
      <c r="AT182" s="215" t="s">
        <v>75</v>
      </c>
      <c r="AU182" s="215" t="s">
        <v>84</v>
      </c>
      <c r="AY182" s="214" t="s">
        <v>140</v>
      </c>
      <c r="BK182" s="216">
        <f>SUM(BK183:BK201)</f>
        <v>0</v>
      </c>
    </row>
    <row r="183" s="2" customFormat="1" ht="33" customHeight="1">
      <c r="A183" s="39"/>
      <c r="B183" s="40"/>
      <c r="C183" s="219" t="s">
        <v>214</v>
      </c>
      <c r="D183" s="219" t="s">
        <v>144</v>
      </c>
      <c r="E183" s="220" t="s">
        <v>215</v>
      </c>
      <c r="F183" s="221" t="s">
        <v>216</v>
      </c>
      <c r="G183" s="222" t="s">
        <v>217</v>
      </c>
      <c r="H183" s="223">
        <v>72.180000000000007</v>
      </c>
      <c r="I183" s="224"/>
      <c r="J183" s="225">
        <f>ROUND(I183*H183,2)</f>
        <v>0</v>
      </c>
      <c r="K183" s="221" t="s">
        <v>159</v>
      </c>
      <c r="L183" s="45"/>
      <c r="M183" s="226" t="s">
        <v>1</v>
      </c>
      <c r="N183" s="227" t="s">
        <v>41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148</v>
      </c>
      <c r="AT183" s="230" t="s">
        <v>144</v>
      </c>
      <c r="AU183" s="230" t="s">
        <v>86</v>
      </c>
      <c r="AY183" s="18" t="s">
        <v>140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84</v>
      </c>
      <c r="BK183" s="231">
        <f>ROUND(I183*H183,2)</f>
        <v>0</v>
      </c>
      <c r="BL183" s="18" t="s">
        <v>148</v>
      </c>
      <c r="BM183" s="230" t="s">
        <v>218</v>
      </c>
    </row>
    <row r="184" s="2" customFormat="1">
      <c r="A184" s="39"/>
      <c r="B184" s="40"/>
      <c r="C184" s="41"/>
      <c r="D184" s="232" t="s">
        <v>150</v>
      </c>
      <c r="E184" s="41"/>
      <c r="F184" s="233" t="s">
        <v>219</v>
      </c>
      <c r="G184" s="41"/>
      <c r="H184" s="41"/>
      <c r="I184" s="234"/>
      <c r="J184" s="41"/>
      <c r="K184" s="41"/>
      <c r="L184" s="45"/>
      <c r="M184" s="235"/>
      <c r="N184" s="236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150</v>
      </c>
      <c r="AU184" s="18" t="s">
        <v>86</v>
      </c>
    </row>
    <row r="185" s="2" customFormat="1">
      <c r="A185" s="39"/>
      <c r="B185" s="40"/>
      <c r="C185" s="41"/>
      <c r="D185" s="258" t="s">
        <v>162</v>
      </c>
      <c r="E185" s="41"/>
      <c r="F185" s="259" t="s">
        <v>220</v>
      </c>
      <c r="G185" s="41"/>
      <c r="H185" s="41"/>
      <c r="I185" s="234"/>
      <c r="J185" s="41"/>
      <c r="K185" s="41"/>
      <c r="L185" s="45"/>
      <c r="M185" s="235"/>
      <c r="N185" s="236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162</v>
      </c>
      <c r="AU185" s="18" t="s">
        <v>86</v>
      </c>
    </row>
    <row r="186" s="2" customFormat="1" ht="24.15" customHeight="1">
      <c r="A186" s="39"/>
      <c r="B186" s="40"/>
      <c r="C186" s="219" t="s">
        <v>141</v>
      </c>
      <c r="D186" s="219" t="s">
        <v>144</v>
      </c>
      <c r="E186" s="220" t="s">
        <v>221</v>
      </c>
      <c r="F186" s="221" t="s">
        <v>222</v>
      </c>
      <c r="G186" s="222" t="s">
        <v>217</v>
      </c>
      <c r="H186" s="223">
        <v>72.180000000000007</v>
      </c>
      <c r="I186" s="224"/>
      <c r="J186" s="225">
        <f>ROUND(I186*H186,2)</f>
        <v>0</v>
      </c>
      <c r="K186" s="221" t="s">
        <v>159</v>
      </c>
      <c r="L186" s="45"/>
      <c r="M186" s="226" t="s">
        <v>1</v>
      </c>
      <c r="N186" s="227" t="s">
        <v>41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148</v>
      </c>
      <c r="AT186" s="230" t="s">
        <v>144</v>
      </c>
      <c r="AU186" s="230" t="s">
        <v>86</v>
      </c>
      <c r="AY186" s="18" t="s">
        <v>140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84</v>
      </c>
      <c r="BK186" s="231">
        <f>ROUND(I186*H186,2)</f>
        <v>0</v>
      </c>
      <c r="BL186" s="18" t="s">
        <v>148</v>
      </c>
      <c r="BM186" s="230" t="s">
        <v>223</v>
      </c>
    </row>
    <row r="187" s="2" customFormat="1">
      <c r="A187" s="39"/>
      <c r="B187" s="40"/>
      <c r="C187" s="41"/>
      <c r="D187" s="232" t="s">
        <v>150</v>
      </c>
      <c r="E187" s="41"/>
      <c r="F187" s="233" t="s">
        <v>224</v>
      </c>
      <c r="G187" s="41"/>
      <c r="H187" s="41"/>
      <c r="I187" s="234"/>
      <c r="J187" s="41"/>
      <c r="K187" s="41"/>
      <c r="L187" s="45"/>
      <c r="M187" s="235"/>
      <c r="N187" s="236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150</v>
      </c>
      <c r="AU187" s="18" t="s">
        <v>86</v>
      </c>
    </row>
    <row r="188" s="2" customFormat="1">
      <c r="A188" s="39"/>
      <c r="B188" s="40"/>
      <c r="C188" s="41"/>
      <c r="D188" s="258" t="s">
        <v>162</v>
      </c>
      <c r="E188" s="41"/>
      <c r="F188" s="259" t="s">
        <v>225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162</v>
      </c>
      <c r="AU188" s="18" t="s">
        <v>86</v>
      </c>
    </row>
    <row r="189" s="2" customFormat="1" ht="24.15" customHeight="1">
      <c r="A189" s="39"/>
      <c r="B189" s="40"/>
      <c r="C189" s="219" t="s">
        <v>226</v>
      </c>
      <c r="D189" s="219" t="s">
        <v>144</v>
      </c>
      <c r="E189" s="220" t="s">
        <v>227</v>
      </c>
      <c r="F189" s="221" t="s">
        <v>228</v>
      </c>
      <c r="G189" s="222" t="s">
        <v>217</v>
      </c>
      <c r="H189" s="223">
        <v>1082.7000000000001</v>
      </c>
      <c r="I189" s="224"/>
      <c r="J189" s="225">
        <f>ROUND(I189*H189,2)</f>
        <v>0</v>
      </c>
      <c r="K189" s="221" t="s">
        <v>159</v>
      </c>
      <c r="L189" s="45"/>
      <c r="M189" s="226" t="s">
        <v>1</v>
      </c>
      <c r="N189" s="227" t="s">
        <v>41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148</v>
      </c>
      <c r="AT189" s="230" t="s">
        <v>144</v>
      </c>
      <c r="AU189" s="230" t="s">
        <v>86</v>
      </c>
      <c r="AY189" s="18" t="s">
        <v>140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84</v>
      </c>
      <c r="BK189" s="231">
        <f>ROUND(I189*H189,2)</f>
        <v>0</v>
      </c>
      <c r="BL189" s="18" t="s">
        <v>148</v>
      </c>
      <c r="BM189" s="230" t="s">
        <v>229</v>
      </c>
    </row>
    <row r="190" s="2" customFormat="1">
      <c r="A190" s="39"/>
      <c r="B190" s="40"/>
      <c r="C190" s="41"/>
      <c r="D190" s="232" t="s">
        <v>150</v>
      </c>
      <c r="E190" s="41"/>
      <c r="F190" s="233" t="s">
        <v>230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150</v>
      </c>
      <c r="AU190" s="18" t="s">
        <v>86</v>
      </c>
    </row>
    <row r="191" s="2" customFormat="1">
      <c r="A191" s="39"/>
      <c r="B191" s="40"/>
      <c r="C191" s="41"/>
      <c r="D191" s="258" t="s">
        <v>162</v>
      </c>
      <c r="E191" s="41"/>
      <c r="F191" s="259" t="s">
        <v>231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162</v>
      </c>
      <c r="AU191" s="18" t="s">
        <v>86</v>
      </c>
    </row>
    <row r="192" s="14" customFormat="1">
      <c r="A192" s="14"/>
      <c r="B192" s="247"/>
      <c r="C192" s="248"/>
      <c r="D192" s="232" t="s">
        <v>152</v>
      </c>
      <c r="E192" s="249" t="s">
        <v>1</v>
      </c>
      <c r="F192" s="250" t="s">
        <v>232</v>
      </c>
      <c r="G192" s="248"/>
      <c r="H192" s="251">
        <v>1082.7000000000001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7" t="s">
        <v>152</v>
      </c>
      <c r="AU192" s="257" t="s">
        <v>86</v>
      </c>
      <c r="AV192" s="14" t="s">
        <v>86</v>
      </c>
      <c r="AW192" s="14" t="s">
        <v>32</v>
      </c>
      <c r="AX192" s="14" t="s">
        <v>84</v>
      </c>
      <c r="AY192" s="257" t="s">
        <v>140</v>
      </c>
    </row>
    <row r="193" s="2" customFormat="1" ht="33" customHeight="1">
      <c r="A193" s="39"/>
      <c r="B193" s="40"/>
      <c r="C193" s="219" t="s">
        <v>233</v>
      </c>
      <c r="D193" s="219" t="s">
        <v>144</v>
      </c>
      <c r="E193" s="220" t="s">
        <v>234</v>
      </c>
      <c r="F193" s="221" t="s">
        <v>235</v>
      </c>
      <c r="G193" s="222" t="s">
        <v>217</v>
      </c>
      <c r="H193" s="223">
        <v>0.10000000000000001</v>
      </c>
      <c r="I193" s="224"/>
      <c r="J193" s="225">
        <f>ROUND(I193*H193,2)</f>
        <v>0</v>
      </c>
      <c r="K193" s="221" t="s">
        <v>159</v>
      </c>
      <c r="L193" s="45"/>
      <c r="M193" s="226" t="s">
        <v>1</v>
      </c>
      <c r="N193" s="227" t="s">
        <v>41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148</v>
      </c>
      <c r="AT193" s="230" t="s">
        <v>144</v>
      </c>
      <c r="AU193" s="230" t="s">
        <v>86</v>
      </c>
      <c r="AY193" s="18" t="s">
        <v>140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84</v>
      </c>
      <c r="BK193" s="231">
        <f>ROUND(I193*H193,2)</f>
        <v>0</v>
      </c>
      <c r="BL193" s="18" t="s">
        <v>148</v>
      </c>
      <c r="BM193" s="230" t="s">
        <v>236</v>
      </c>
    </row>
    <row r="194" s="2" customFormat="1">
      <c r="A194" s="39"/>
      <c r="B194" s="40"/>
      <c r="C194" s="41"/>
      <c r="D194" s="232" t="s">
        <v>150</v>
      </c>
      <c r="E194" s="41"/>
      <c r="F194" s="233" t="s">
        <v>237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150</v>
      </c>
      <c r="AU194" s="18" t="s">
        <v>86</v>
      </c>
    </row>
    <row r="195" s="2" customFormat="1">
      <c r="A195" s="39"/>
      <c r="B195" s="40"/>
      <c r="C195" s="41"/>
      <c r="D195" s="258" t="s">
        <v>162</v>
      </c>
      <c r="E195" s="41"/>
      <c r="F195" s="259" t="s">
        <v>238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162</v>
      </c>
      <c r="AU195" s="18" t="s">
        <v>86</v>
      </c>
    </row>
    <row r="196" s="2" customFormat="1" ht="33" customHeight="1">
      <c r="A196" s="39"/>
      <c r="B196" s="40"/>
      <c r="C196" s="219" t="s">
        <v>155</v>
      </c>
      <c r="D196" s="219" t="s">
        <v>144</v>
      </c>
      <c r="E196" s="220" t="s">
        <v>239</v>
      </c>
      <c r="F196" s="221" t="s">
        <v>240</v>
      </c>
      <c r="G196" s="222" t="s">
        <v>217</v>
      </c>
      <c r="H196" s="223">
        <v>68.887</v>
      </c>
      <c r="I196" s="224"/>
      <c r="J196" s="225">
        <f>ROUND(I196*H196,2)</f>
        <v>0</v>
      </c>
      <c r="K196" s="221" t="s">
        <v>159</v>
      </c>
      <c r="L196" s="45"/>
      <c r="M196" s="226" t="s">
        <v>1</v>
      </c>
      <c r="N196" s="227" t="s">
        <v>41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148</v>
      </c>
      <c r="AT196" s="230" t="s">
        <v>144</v>
      </c>
      <c r="AU196" s="230" t="s">
        <v>86</v>
      </c>
      <c r="AY196" s="18" t="s">
        <v>140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84</v>
      </c>
      <c r="BK196" s="231">
        <f>ROUND(I196*H196,2)</f>
        <v>0</v>
      </c>
      <c r="BL196" s="18" t="s">
        <v>148</v>
      </c>
      <c r="BM196" s="230" t="s">
        <v>241</v>
      </c>
    </row>
    <row r="197" s="2" customFormat="1">
      <c r="A197" s="39"/>
      <c r="B197" s="40"/>
      <c r="C197" s="41"/>
      <c r="D197" s="232" t="s">
        <v>150</v>
      </c>
      <c r="E197" s="41"/>
      <c r="F197" s="233" t="s">
        <v>242</v>
      </c>
      <c r="G197" s="41"/>
      <c r="H197" s="41"/>
      <c r="I197" s="234"/>
      <c r="J197" s="41"/>
      <c r="K197" s="41"/>
      <c r="L197" s="45"/>
      <c r="M197" s="235"/>
      <c r="N197" s="236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150</v>
      </c>
      <c r="AU197" s="18" t="s">
        <v>86</v>
      </c>
    </row>
    <row r="198" s="2" customFormat="1">
      <c r="A198" s="39"/>
      <c r="B198" s="40"/>
      <c r="C198" s="41"/>
      <c r="D198" s="258" t="s">
        <v>162</v>
      </c>
      <c r="E198" s="41"/>
      <c r="F198" s="259" t="s">
        <v>243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162</v>
      </c>
      <c r="AU198" s="18" t="s">
        <v>86</v>
      </c>
    </row>
    <row r="199" s="2" customFormat="1" ht="33" customHeight="1">
      <c r="A199" s="39"/>
      <c r="B199" s="40"/>
      <c r="C199" s="219" t="s">
        <v>244</v>
      </c>
      <c r="D199" s="219" t="s">
        <v>144</v>
      </c>
      <c r="E199" s="220" t="s">
        <v>245</v>
      </c>
      <c r="F199" s="221" t="s">
        <v>246</v>
      </c>
      <c r="G199" s="222" t="s">
        <v>217</v>
      </c>
      <c r="H199" s="223">
        <v>3.1000000000000001</v>
      </c>
      <c r="I199" s="224"/>
      <c r="J199" s="225">
        <f>ROUND(I199*H199,2)</f>
        <v>0</v>
      </c>
      <c r="K199" s="221" t="s">
        <v>159</v>
      </c>
      <c r="L199" s="45"/>
      <c r="M199" s="226" t="s">
        <v>1</v>
      </c>
      <c r="N199" s="227" t="s">
        <v>41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148</v>
      </c>
      <c r="AT199" s="230" t="s">
        <v>144</v>
      </c>
      <c r="AU199" s="230" t="s">
        <v>86</v>
      </c>
      <c r="AY199" s="18" t="s">
        <v>140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84</v>
      </c>
      <c r="BK199" s="231">
        <f>ROUND(I199*H199,2)</f>
        <v>0</v>
      </c>
      <c r="BL199" s="18" t="s">
        <v>148</v>
      </c>
      <c r="BM199" s="230" t="s">
        <v>247</v>
      </c>
    </row>
    <row r="200" s="2" customFormat="1">
      <c r="A200" s="39"/>
      <c r="B200" s="40"/>
      <c r="C200" s="41"/>
      <c r="D200" s="232" t="s">
        <v>150</v>
      </c>
      <c r="E200" s="41"/>
      <c r="F200" s="233" t="s">
        <v>248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150</v>
      </c>
      <c r="AU200" s="18" t="s">
        <v>86</v>
      </c>
    </row>
    <row r="201" s="2" customFormat="1">
      <c r="A201" s="39"/>
      <c r="B201" s="40"/>
      <c r="C201" s="41"/>
      <c r="D201" s="258" t="s">
        <v>162</v>
      </c>
      <c r="E201" s="41"/>
      <c r="F201" s="259" t="s">
        <v>249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162</v>
      </c>
      <c r="AU201" s="18" t="s">
        <v>86</v>
      </c>
    </row>
    <row r="202" s="12" customFormat="1" ht="25.92" customHeight="1">
      <c r="A202" s="12"/>
      <c r="B202" s="203"/>
      <c r="C202" s="204"/>
      <c r="D202" s="205" t="s">
        <v>75</v>
      </c>
      <c r="E202" s="206" t="s">
        <v>250</v>
      </c>
      <c r="F202" s="206" t="s">
        <v>251</v>
      </c>
      <c r="G202" s="204"/>
      <c r="H202" s="204"/>
      <c r="I202" s="207"/>
      <c r="J202" s="208">
        <f>BK202</f>
        <v>0</v>
      </c>
      <c r="K202" s="204"/>
      <c r="L202" s="209"/>
      <c r="M202" s="210"/>
      <c r="N202" s="211"/>
      <c r="O202" s="211"/>
      <c r="P202" s="212">
        <f>P203+P269+P279+P285+P295+P314</f>
        <v>0</v>
      </c>
      <c r="Q202" s="211"/>
      <c r="R202" s="212">
        <f>R203+R269+R279+R285+R295+R314</f>
        <v>0.42691000000000001</v>
      </c>
      <c r="S202" s="211"/>
      <c r="T202" s="213">
        <f>T203+T269+T279+T285+T295+T314</f>
        <v>9.5079213000000014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4" t="s">
        <v>86</v>
      </c>
      <c r="AT202" s="215" t="s">
        <v>75</v>
      </c>
      <c r="AU202" s="215" t="s">
        <v>76</v>
      </c>
      <c r="AY202" s="214" t="s">
        <v>140</v>
      </c>
      <c r="BK202" s="216">
        <f>BK203+BK269+BK279+BK285+BK295+BK314</f>
        <v>0</v>
      </c>
    </row>
    <row r="203" s="12" customFormat="1" ht="22.8" customHeight="1">
      <c r="A203" s="12"/>
      <c r="B203" s="203"/>
      <c r="C203" s="204"/>
      <c r="D203" s="205" t="s">
        <v>75</v>
      </c>
      <c r="E203" s="217" t="s">
        <v>252</v>
      </c>
      <c r="F203" s="217" t="s">
        <v>253</v>
      </c>
      <c r="G203" s="204"/>
      <c r="H203" s="204"/>
      <c r="I203" s="207"/>
      <c r="J203" s="218">
        <f>BK203</f>
        <v>0</v>
      </c>
      <c r="K203" s="204"/>
      <c r="L203" s="209"/>
      <c r="M203" s="210"/>
      <c r="N203" s="211"/>
      <c r="O203" s="211"/>
      <c r="P203" s="212">
        <f>SUM(P204:P268)</f>
        <v>0</v>
      </c>
      <c r="Q203" s="211"/>
      <c r="R203" s="212">
        <f>SUM(R204:R268)</f>
        <v>0</v>
      </c>
      <c r="S203" s="211"/>
      <c r="T203" s="213">
        <f>SUM(T204:T268)</f>
        <v>0.56322000000000005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4" t="s">
        <v>86</v>
      </c>
      <c r="AT203" s="215" t="s">
        <v>75</v>
      </c>
      <c r="AU203" s="215" t="s">
        <v>84</v>
      </c>
      <c r="AY203" s="214" t="s">
        <v>140</v>
      </c>
      <c r="BK203" s="216">
        <f>SUM(BK204:BK268)</f>
        <v>0</v>
      </c>
    </row>
    <row r="204" s="2" customFormat="1" ht="16.5" customHeight="1">
      <c r="A204" s="39"/>
      <c r="B204" s="40"/>
      <c r="C204" s="219" t="s">
        <v>8</v>
      </c>
      <c r="D204" s="219" t="s">
        <v>144</v>
      </c>
      <c r="E204" s="220" t="s">
        <v>254</v>
      </c>
      <c r="F204" s="221" t="s">
        <v>255</v>
      </c>
      <c r="G204" s="222" t="s">
        <v>256</v>
      </c>
      <c r="H204" s="223">
        <v>3</v>
      </c>
      <c r="I204" s="224"/>
      <c r="J204" s="225">
        <f>ROUND(I204*H204,2)</f>
        <v>0</v>
      </c>
      <c r="K204" s="221" t="s">
        <v>159</v>
      </c>
      <c r="L204" s="45"/>
      <c r="M204" s="226" t="s">
        <v>1</v>
      </c>
      <c r="N204" s="227" t="s">
        <v>41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0.034200000000000001</v>
      </c>
      <c r="T204" s="229">
        <f>S204*H204</f>
        <v>0.1026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257</v>
      </c>
      <c r="AT204" s="230" t="s">
        <v>144</v>
      </c>
      <c r="AU204" s="230" t="s">
        <v>86</v>
      </c>
      <c r="AY204" s="18" t="s">
        <v>140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84</v>
      </c>
      <c r="BK204" s="231">
        <f>ROUND(I204*H204,2)</f>
        <v>0</v>
      </c>
      <c r="BL204" s="18" t="s">
        <v>257</v>
      </c>
      <c r="BM204" s="230" t="s">
        <v>258</v>
      </c>
    </row>
    <row r="205" s="2" customFormat="1">
      <c r="A205" s="39"/>
      <c r="B205" s="40"/>
      <c r="C205" s="41"/>
      <c r="D205" s="232" t="s">
        <v>150</v>
      </c>
      <c r="E205" s="41"/>
      <c r="F205" s="233" t="s">
        <v>259</v>
      </c>
      <c r="G205" s="41"/>
      <c r="H205" s="41"/>
      <c r="I205" s="234"/>
      <c r="J205" s="41"/>
      <c r="K205" s="41"/>
      <c r="L205" s="45"/>
      <c r="M205" s="235"/>
      <c r="N205" s="236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150</v>
      </c>
      <c r="AU205" s="18" t="s">
        <v>86</v>
      </c>
    </row>
    <row r="206" s="2" customFormat="1">
      <c r="A206" s="39"/>
      <c r="B206" s="40"/>
      <c r="C206" s="41"/>
      <c r="D206" s="258" t="s">
        <v>162</v>
      </c>
      <c r="E206" s="41"/>
      <c r="F206" s="259" t="s">
        <v>260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162</v>
      </c>
      <c r="AU206" s="18" t="s">
        <v>86</v>
      </c>
    </row>
    <row r="207" s="14" customFormat="1">
      <c r="A207" s="14"/>
      <c r="B207" s="247"/>
      <c r="C207" s="248"/>
      <c r="D207" s="232" t="s">
        <v>152</v>
      </c>
      <c r="E207" s="249" t="s">
        <v>1</v>
      </c>
      <c r="F207" s="250" t="s">
        <v>261</v>
      </c>
      <c r="G207" s="248"/>
      <c r="H207" s="251">
        <v>2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152</v>
      </c>
      <c r="AU207" s="257" t="s">
        <v>86</v>
      </c>
      <c r="AV207" s="14" t="s">
        <v>86</v>
      </c>
      <c r="AW207" s="14" t="s">
        <v>32</v>
      </c>
      <c r="AX207" s="14" t="s">
        <v>76</v>
      </c>
      <c r="AY207" s="257" t="s">
        <v>140</v>
      </c>
    </row>
    <row r="208" s="14" customFormat="1">
      <c r="A208" s="14"/>
      <c r="B208" s="247"/>
      <c r="C208" s="248"/>
      <c r="D208" s="232" t="s">
        <v>152</v>
      </c>
      <c r="E208" s="249" t="s">
        <v>1</v>
      </c>
      <c r="F208" s="250" t="s">
        <v>262</v>
      </c>
      <c r="G208" s="248"/>
      <c r="H208" s="251">
        <v>1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152</v>
      </c>
      <c r="AU208" s="257" t="s">
        <v>86</v>
      </c>
      <c r="AV208" s="14" t="s">
        <v>86</v>
      </c>
      <c r="AW208" s="14" t="s">
        <v>32</v>
      </c>
      <c r="AX208" s="14" t="s">
        <v>76</v>
      </c>
      <c r="AY208" s="257" t="s">
        <v>140</v>
      </c>
    </row>
    <row r="209" s="15" customFormat="1">
      <c r="A209" s="15"/>
      <c r="B209" s="260"/>
      <c r="C209" s="261"/>
      <c r="D209" s="232" t="s">
        <v>152</v>
      </c>
      <c r="E209" s="262" t="s">
        <v>1</v>
      </c>
      <c r="F209" s="263" t="s">
        <v>171</v>
      </c>
      <c r="G209" s="261"/>
      <c r="H209" s="264">
        <v>3</v>
      </c>
      <c r="I209" s="265"/>
      <c r="J209" s="261"/>
      <c r="K209" s="261"/>
      <c r="L209" s="266"/>
      <c r="M209" s="267"/>
      <c r="N209" s="268"/>
      <c r="O209" s="268"/>
      <c r="P209" s="268"/>
      <c r="Q209" s="268"/>
      <c r="R209" s="268"/>
      <c r="S209" s="268"/>
      <c r="T209" s="269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0" t="s">
        <v>152</v>
      </c>
      <c r="AU209" s="270" t="s">
        <v>86</v>
      </c>
      <c r="AV209" s="15" t="s">
        <v>148</v>
      </c>
      <c r="AW209" s="15" t="s">
        <v>32</v>
      </c>
      <c r="AX209" s="15" t="s">
        <v>84</v>
      </c>
      <c r="AY209" s="270" t="s">
        <v>140</v>
      </c>
    </row>
    <row r="210" s="2" customFormat="1" ht="16.5" customHeight="1">
      <c r="A210" s="39"/>
      <c r="B210" s="40"/>
      <c r="C210" s="219" t="s">
        <v>263</v>
      </c>
      <c r="D210" s="219" t="s">
        <v>144</v>
      </c>
      <c r="E210" s="220" t="s">
        <v>264</v>
      </c>
      <c r="F210" s="221" t="s">
        <v>265</v>
      </c>
      <c r="G210" s="222" t="s">
        <v>256</v>
      </c>
      <c r="H210" s="223">
        <v>9</v>
      </c>
      <c r="I210" s="224"/>
      <c r="J210" s="225">
        <f>ROUND(I210*H210,2)</f>
        <v>0</v>
      </c>
      <c r="K210" s="221" t="s">
        <v>159</v>
      </c>
      <c r="L210" s="45"/>
      <c r="M210" s="226" t="s">
        <v>1</v>
      </c>
      <c r="N210" s="227" t="s">
        <v>41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0.019460000000000002</v>
      </c>
      <c r="T210" s="229">
        <f>S210*H210</f>
        <v>0.17514000000000002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257</v>
      </c>
      <c r="AT210" s="230" t="s">
        <v>144</v>
      </c>
      <c r="AU210" s="230" t="s">
        <v>86</v>
      </c>
      <c r="AY210" s="18" t="s">
        <v>140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84</v>
      </c>
      <c r="BK210" s="231">
        <f>ROUND(I210*H210,2)</f>
        <v>0</v>
      </c>
      <c r="BL210" s="18" t="s">
        <v>257</v>
      </c>
      <c r="BM210" s="230" t="s">
        <v>266</v>
      </c>
    </row>
    <row r="211" s="2" customFormat="1">
      <c r="A211" s="39"/>
      <c r="B211" s="40"/>
      <c r="C211" s="41"/>
      <c r="D211" s="232" t="s">
        <v>150</v>
      </c>
      <c r="E211" s="41"/>
      <c r="F211" s="233" t="s">
        <v>267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150</v>
      </c>
      <c r="AU211" s="18" t="s">
        <v>86</v>
      </c>
    </row>
    <row r="212" s="2" customFormat="1">
      <c r="A212" s="39"/>
      <c r="B212" s="40"/>
      <c r="C212" s="41"/>
      <c r="D212" s="258" t="s">
        <v>162</v>
      </c>
      <c r="E212" s="41"/>
      <c r="F212" s="259" t="s">
        <v>268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162</v>
      </c>
      <c r="AU212" s="18" t="s">
        <v>86</v>
      </c>
    </row>
    <row r="213" s="14" customFormat="1">
      <c r="A213" s="14"/>
      <c r="B213" s="247"/>
      <c r="C213" s="248"/>
      <c r="D213" s="232" t="s">
        <v>152</v>
      </c>
      <c r="E213" s="249" t="s">
        <v>1</v>
      </c>
      <c r="F213" s="250" t="s">
        <v>269</v>
      </c>
      <c r="G213" s="248"/>
      <c r="H213" s="251">
        <v>1</v>
      </c>
      <c r="I213" s="252"/>
      <c r="J213" s="248"/>
      <c r="K213" s="248"/>
      <c r="L213" s="253"/>
      <c r="M213" s="254"/>
      <c r="N213" s="255"/>
      <c r="O213" s="255"/>
      <c r="P213" s="255"/>
      <c r="Q213" s="255"/>
      <c r="R213" s="255"/>
      <c r="S213" s="255"/>
      <c r="T213" s="25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7" t="s">
        <v>152</v>
      </c>
      <c r="AU213" s="257" t="s">
        <v>86</v>
      </c>
      <c r="AV213" s="14" t="s">
        <v>86</v>
      </c>
      <c r="AW213" s="14" t="s">
        <v>32</v>
      </c>
      <c r="AX213" s="14" t="s">
        <v>76</v>
      </c>
      <c r="AY213" s="257" t="s">
        <v>140</v>
      </c>
    </row>
    <row r="214" s="14" customFormat="1">
      <c r="A214" s="14"/>
      <c r="B214" s="247"/>
      <c r="C214" s="248"/>
      <c r="D214" s="232" t="s">
        <v>152</v>
      </c>
      <c r="E214" s="249" t="s">
        <v>1</v>
      </c>
      <c r="F214" s="250" t="s">
        <v>262</v>
      </c>
      <c r="G214" s="248"/>
      <c r="H214" s="251">
        <v>1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152</v>
      </c>
      <c r="AU214" s="257" t="s">
        <v>86</v>
      </c>
      <c r="AV214" s="14" t="s">
        <v>86</v>
      </c>
      <c r="AW214" s="14" t="s">
        <v>32</v>
      </c>
      <c r="AX214" s="14" t="s">
        <v>76</v>
      </c>
      <c r="AY214" s="257" t="s">
        <v>140</v>
      </c>
    </row>
    <row r="215" s="14" customFormat="1">
      <c r="A215" s="14"/>
      <c r="B215" s="247"/>
      <c r="C215" s="248"/>
      <c r="D215" s="232" t="s">
        <v>152</v>
      </c>
      <c r="E215" s="249" t="s">
        <v>1</v>
      </c>
      <c r="F215" s="250" t="s">
        <v>270</v>
      </c>
      <c r="G215" s="248"/>
      <c r="H215" s="251">
        <v>1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7" t="s">
        <v>152</v>
      </c>
      <c r="AU215" s="257" t="s">
        <v>86</v>
      </c>
      <c r="AV215" s="14" t="s">
        <v>86</v>
      </c>
      <c r="AW215" s="14" t="s">
        <v>32</v>
      </c>
      <c r="AX215" s="14" t="s">
        <v>76</v>
      </c>
      <c r="AY215" s="257" t="s">
        <v>140</v>
      </c>
    </row>
    <row r="216" s="14" customFormat="1">
      <c r="A216" s="14"/>
      <c r="B216" s="247"/>
      <c r="C216" s="248"/>
      <c r="D216" s="232" t="s">
        <v>152</v>
      </c>
      <c r="E216" s="249" t="s">
        <v>1</v>
      </c>
      <c r="F216" s="250" t="s">
        <v>271</v>
      </c>
      <c r="G216" s="248"/>
      <c r="H216" s="251">
        <v>1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152</v>
      </c>
      <c r="AU216" s="257" t="s">
        <v>86</v>
      </c>
      <c r="AV216" s="14" t="s">
        <v>86</v>
      </c>
      <c r="AW216" s="14" t="s">
        <v>32</v>
      </c>
      <c r="AX216" s="14" t="s">
        <v>76</v>
      </c>
      <c r="AY216" s="257" t="s">
        <v>140</v>
      </c>
    </row>
    <row r="217" s="14" customFormat="1">
      <c r="A217" s="14"/>
      <c r="B217" s="247"/>
      <c r="C217" s="248"/>
      <c r="D217" s="232" t="s">
        <v>152</v>
      </c>
      <c r="E217" s="249" t="s">
        <v>1</v>
      </c>
      <c r="F217" s="250" t="s">
        <v>272</v>
      </c>
      <c r="G217" s="248"/>
      <c r="H217" s="251">
        <v>1</v>
      </c>
      <c r="I217" s="252"/>
      <c r="J217" s="248"/>
      <c r="K217" s="248"/>
      <c r="L217" s="253"/>
      <c r="M217" s="254"/>
      <c r="N217" s="255"/>
      <c r="O217" s="255"/>
      <c r="P217" s="255"/>
      <c r="Q217" s="255"/>
      <c r="R217" s="255"/>
      <c r="S217" s="255"/>
      <c r="T217" s="25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7" t="s">
        <v>152</v>
      </c>
      <c r="AU217" s="257" t="s">
        <v>86</v>
      </c>
      <c r="AV217" s="14" t="s">
        <v>86</v>
      </c>
      <c r="AW217" s="14" t="s">
        <v>32</v>
      </c>
      <c r="AX217" s="14" t="s">
        <v>76</v>
      </c>
      <c r="AY217" s="257" t="s">
        <v>140</v>
      </c>
    </row>
    <row r="218" s="14" customFormat="1">
      <c r="A218" s="14"/>
      <c r="B218" s="247"/>
      <c r="C218" s="248"/>
      <c r="D218" s="232" t="s">
        <v>152</v>
      </c>
      <c r="E218" s="249" t="s">
        <v>1</v>
      </c>
      <c r="F218" s="250" t="s">
        <v>273</v>
      </c>
      <c r="G218" s="248"/>
      <c r="H218" s="251">
        <v>2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152</v>
      </c>
      <c r="AU218" s="257" t="s">
        <v>86</v>
      </c>
      <c r="AV218" s="14" t="s">
        <v>86</v>
      </c>
      <c r="AW218" s="14" t="s">
        <v>32</v>
      </c>
      <c r="AX218" s="14" t="s">
        <v>76</v>
      </c>
      <c r="AY218" s="257" t="s">
        <v>140</v>
      </c>
    </row>
    <row r="219" s="14" customFormat="1">
      <c r="A219" s="14"/>
      <c r="B219" s="247"/>
      <c r="C219" s="248"/>
      <c r="D219" s="232" t="s">
        <v>152</v>
      </c>
      <c r="E219" s="249" t="s">
        <v>1</v>
      </c>
      <c r="F219" s="250" t="s">
        <v>274</v>
      </c>
      <c r="G219" s="248"/>
      <c r="H219" s="251">
        <v>1</v>
      </c>
      <c r="I219" s="252"/>
      <c r="J219" s="248"/>
      <c r="K219" s="248"/>
      <c r="L219" s="253"/>
      <c r="M219" s="254"/>
      <c r="N219" s="255"/>
      <c r="O219" s="255"/>
      <c r="P219" s="255"/>
      <c r="Q219" s="255"/>
      <c r="R219" s="255"/>
      <c r="S219" s="255"/>
      <c r="T219" s="25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7" t="s">
        <v>152</v>
      </c>
      <c r="AU219" s="257" t="s">
        <v>86</v>
      </c>
      <c r="AV219" s="14" t="s">
        <v>86</v>
      </c>
      <c r="AW219" s="14" t="s">
        <v>32</v>
      </c>
      <c r="AX219" s="14" t="s">
        <v>76</v>
      </c>
      <c r="AY219" s="257" t="s">
        <v>140</v>
      </c>
    </row>
    <row r="220" s="14" customFormat="1">
      <c r="A220" s="14"/>
      <c r="B220" s="247"/>
      <c r="C220" s="248"/>
      <c r="D220" s="232" t="s">
        <v>152</v>
      </c>
      <c r="E220" s="249" t="s">
        <v>1</v>
      </c>
      <c r="F220" s="250" t="s">
        <v>275</v>
      </c>
      <c r="G220" s="248"/>
      <c r="H220" s="251">
        <v>1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152</v>
      </c>
      <c r="AU220" s="257" t="s">
        <v>86</v>
      </c>
      <c r="AV220" s="14" t="s">
        <v>86</v>
      </c>
      <c r="AW220" s="14" t="s">
        <v>32</v>
      </c>
      <c r="AX220" s="14" t="s">
        <v>76</v>
      </c>
      <c r="AY220" s="257" t="s">
        <v>140</v>
      </c>
    </row>
    <row r="221" s="15" customFormat="1">
      <c r="A221" s="15"/>
      <c r="B221" s="260"/>
      <c r="C221" s="261"/>
      <c r="D221" s="232" t="s">
        <v>152</v>
      </c>
      <c r="E221" s="262" t="s">
        <v>1</v>
      </c>
      <c r="F221" s="263" t="s">
        <v>171</v>
      </c>
      <c r="G221" s="261"/>
      <c r="H221" s="264">
        <v>9</v>
      </c>
      <c r="I221" s="265"/>
      <c r="J221" s="261"/>
      <c r="K221" s="261"/>
      <c r="L221" s="266"/>
      <c r="M221" s="267"/>
      <c r="N221" s="268"/>
      <c r="O221" s="268"/>
      <c r="P221" s="268"/>
      <c r="Q221" s="268"/>
      <c r="R221" s="268"/>
      <c r="S221" s="268"/>
      <c r="T221" s="269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0" t="s">
        <v>152</v>
      </c>
      <c r="AU221" s="270" t="s">
        <v>86</v>
      </c>
      <c r="AV221" s="15" t="s">
        <v>148</v>
      </c>
      <c r="AW221" s="15" t="s">
        <v>32</v>
      </c>
      <c r="AX221" s="15" t="s">
        <v>84</v>
      </c>
      <c r="AY221" s="270" t="s">
        <v>140</v>
      </c>
    </row>
    <row r="222" s="2" customFormat="1" ht="21.75" customHeight="1">
      <c r="A222" s="39"/>
      <c r="B222" s="40"/>
      <c r="C222" s="219" t="s">
        <v>276</v>
      </c>
      <c r="D222" s="219" t="s">
        <v>144</v>
      </c>
      <c r="E222" s="220" t="s">
        <v>277</v>
      </c>
      <c r="F222" s="221" t="s">
        <v>278</v>
      </c>
      <c r="G222" s="222" t="s">
        <v>256</v>
      </c>
      <c r="H222" s="223">
        <v>2</v>
      </c>
      <c r="I222" s="224"/>
      <c r="J222" s="225">
        <f>ROUND(I222*H222,2)</f>
        <v>0</v>
      </c>
      <c r="K222" s="221" t="s">
        <v>159</v>
      </c>
      <c r="L222" s="45"/>
      <c r="M222" s="226" t="s">
        <v>1</v>
      </c>
      <c r="N222" s="227" t="s">
        <v>41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0.087999999999999995</v>
      </c>
      <c r="T222" s="229">
        <f>S222*H222</f>
        <v>0.17599999999999999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257</v>
      </c>
      <c r="AT222" s="230" t="s">
        <v>144</v>
      </c>
      <c r="AU222" s="230" t="s">
        <v>86</v>
      </c>
      <c r="AY222" s="18" t="s">
        <v>140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84</v>
      </c>
      <c r="BK222" s="231">
        <f>ROUND(I222*H222,2)</f>
        <v>0</v>
      </c>
      <c r="BL222" s="18" t="s">
        <v>257</v>
      </c>
      <c r="BM222" s="230" t="s">
        <v>279</v>
      </c>
    </row>
    <row r="223" s="2" customFormat="1">
      <c r="A223" s="39"/>
      <c r="B223" s="40"/>
      <c r="C223" s="41"/>
      <c r="D223" s="232" t="s">
        <v>150</v>
      </c>
      <c r="E223" s="41"/>
      <c r="F223" s="233" t="s">
        <v>280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150</v>
      </c>
      <c r="AU223" s="18" t="s">
        <v>86</v>
      </c>
    </row>
    <row r="224" s="2" customFormat="1">
      <c r="A224" s="39"/>
      <c r="B224" s="40"/>
      <c r="C224" s="41"/>
      <c r="D224" s="258" t="s">
        <v>162</v>
      </c>
      <c r="E224" s="41"/>
      <c r="F224" s="259" t="s">
        <v>281</v>
      </c>
      <c r="G224" s="41"/>
      <c r="H224" s="41"/>
      <c r="I224" s="234"/>
      <c r="J224" s="41"/>
      <c r="K224" s="41"/>
      <c r="L224" s="45"/>
      <c r="M224" s="235"/>
      <c r="N224" s="236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162</v>
      </c>
      <c r="AU224" s="18" t="s">
        <v>86</v>
      </c>
    </row>
    <row r="225" s="14" customFormat="1">
      <c r="A225" s="14"/>
      <c r="B225" s="247"/>
      <c r="C225" s="248"/>
      <c r="D225" s="232" t="s">
        <v>152</v>
      </c>
      <c r="E225" s="249" t="s">
        <v>1</v>
      </c>
      <c r="F225" s="250" t="s">
        <v>282</v>
      </c>
      <c r="G225" s="248"/>
      <c r="H225" s="251">
        <v>1</v>
      </c>
      <c r="I225" s="252"/>
      <c r="J225" s="248"/>
      <c r="K225" s="248"/>
      <c r="L225" s="253"/>
      <c r="M225" s="254"/>
      <c r="N225" s="255"/>
      <c r="O225" s="255"/>
      <c r="P225" s="255"/>
      <c r="Q225" s="255"/>
      <c r="R225" s="255"/>
      <c r="S225" s="255"/>
      <c r="T225" s="25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7" t="s">
        <v>152</v>
      </c>
      <c r="AU225" s="257" t="s">
        <v>86</v>
      </c>
      <c r="AV225" s="14" t="s">
        <v>86</v>
      </c>
      <c r="AW225" s="14" t="s">
        <v>32</v>
      </c>
      <c r="AX225" s="14" t="s">
        <v>76</v>
      </c>
      <c r="AY225" s="257" t="s">
        <v>140</v>
      </c>
    </row>
    <row r="226" s="14" customFormat="1">
      <c r="A226" s="14"/>
      <c r="B226" s="247"/>
      <c r="C226" s="248"/>
      <c r="D226" s="232" t="s">
        <v>152</v>
      </c>
      <c r="E226" s="249" t="s">
        <v>1</v>
      </c>
      <c r="F226" s="250" t="s">
        <v>283</v>
      </c>
      <c r="G226" s="248"/>
      <c r="H226" s="251">
        <v>1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152</v>
      </c>
      <c r="AU226" s="257" t="s">
        <v>86</v>
      </c>
      <c r="AV226" s="14" t="s">
        <v>86</v>
      </c>
      <c r="AW226" s="14" t="s">
        <v>32</v>
      </c>
      <c r="AX226" s="14" t="s">
        <v>76</v>
      </c>
      <c r="AY226" s="257" t="s">
        <v>140</v>
      </c>
    </row>
    <row r="227" s="15" customFormat="1">
      <c r="A227" s="15"/>
      <c r="B227" s="260"/>
      <c r="C227" s="261"/>
      <c r="D227" s="232" t="s">
        <v>152</v>
      </c>
      <c r="E227" s="262" t="s">
        <v>1</v>
      </c>
      <c r="F227" s="263" t="s">
        <v>171</v>
      </c>
      <c r="G227" s="261"/>
      <c r="H227" s="264">
        <v>2</v>
      </c>
      <c r="I227" s="265"/>
      <c r="J227" s="261"/>
      <c r="K227" s="261"/>
      <c r="L227" s="266"/>
      <c r="M227" s="267"/>
      <c r="N227" s="268"/>
      <c r="O227" s="268"/>
      <c r="P227" s="268"/>
      <c r="Q227" s="268"/>
      <c r="R227" s="268"/>
      <c r="S227" s="268"/>
      <c r="T227" s="269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0" t="s">
        <v>152</v>
      </c>
      <c r="AU227" s="270" t="s">
        <v>86</v>
      </c>
      <c r="AV227" s="15" t="s">
        <v>148</v>
      </c>
      <c r="AW227" s="15" t="s">
        <v>32</v>
      </c>
      <c r="AX227" s="15" t="s">
        <v>84</v>
      </c>
      <c r="AY227" s="270" t="s">
        <v>140</v>
      </c>
    </row>
    <row r="228" s="2" customFormat="1" ht="21.75" customHeight="1">
      <c r="A228" s="39"/>
      <c r="B228" s="40"/>
      <c r="C228" s="219" t="s">
        <v>284</v>
      </c>
      <c r="D228" s="219" t="s">
        <v>144</v>
      </c>
      <c r="E228" s="220" t="s">
        <v>285</v>
      </c>
      <c r="F228" s="221" t="s">
        <v>286</v>
      </c>
      <c r="G228" s="222" t="s">
        <v>256</v>
      </c>
      <c r="H228" s="223">
        <v>1</v>
      </c>
      <c r="I228" s="224"/>
      <c r="J228" s="225">
        <f>ROUND(I228*H228,2)</f>
        <v>0</v>
      </c>
      <c r="K228" s="221" t="s">
        <v>159</v>
      </c>
      <c r="L228" s="45"/>
      <c r="M228" s="226" t="s">
        <v>1</v>
      </c>
      <c r="N228" s="227" t="s">
        <v>41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0.024500000000000001</v>
      </c>
      <c r="T228" s="229">
        <f>S228*H228</f>
        <v>0.024500000000000001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257</v>
      </c>
      <c r="AT228" s="230" t="s">
        <v>144</v>
      </c>
      <c r="AU228" s="230" t="s">
        <v>86</v>
      </c>
      <c r="AY228" s="18" t="s">
        <v>140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84</v>
      </c>
      <c r="BK228" s="231">
        <f>ROUND(I228*H228,2)</f>
        <v>0</v>
      </c>
      <c r="BL228" s="18" t="s">
        <v>257</v>
      </c>
      <c r="BM228" s="230" t="s">
        <v>287</v>
      </c>
    </row>
    <row r="229" s="2" customFormat="1">
      <c r="A229" s="39"/>
      <c r="B229" s="40"/>
      <c r="C229" s="41"/>
      <c r="D229" s="232" t="s">
        <v>150</v>
      </c>
      <c r="E229" s="41"/>
      <c r="F229" s="233" t="s">
        <v>288</v>
      </c>
      <c r="G229" s="41"/>
      <c r="H229" s="41"/>
      <c r="I229" s="234"/>
      <c r="J229" s="41"/>
      <c r="K229" s="41"/>
      <c r="L229" s="45"/>
      <c r="M229" s="235"/>
      <c r="N229" s="236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150</v>
      </c>
      <c r="AU229" s="18" t="s">
        <v>86</v>
      </c>
    </row>
    <row r="230" s="2" customFormat="1">
      <c r="A230" s="39"/>
      <c r="B230" s="40"/>
      <c r="C230" s="41"/>
      <c r="D230" s="258" t="s">
        <v>162</v>
      </c>
      <c r="E230" s="41"/>
      <c r="F230" s="259" t="s">
        <v>289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162</v>
      </c>
      <c r="AU230" s="18" t="s">
        <v>86</v>
      </c>
    </row>
    <row r="231" s="14" customFormat="1">
      <c r="A231" s="14"/>
      <c r="B231" s="247"/>
      <c r="C231" s="248"/>
      <c r="D231" s="232" t="s">
        <v>152</v>
      </c>
      <c r="E231" s="249" t="s">
        <v>1</v>
      </c>
      <c r="F231" s="250" t="s">
        <v>282</v>
      </c>
      <c r="G231" s="248"/>
      <c r="H231" s="251">
        <v>1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7" t="s">
        <v>152</v>
      </c>
      <c r="AU231" s="257" t="s">
        <v>86</v>
      </c>
      <c r="AV231" s="14" t="s">
        <v>86</v>
      </c>
      <c r="AW231" s="14" t="s">
        <v>32</v>
      </c>
      <c r="AX231" s="14" t="s">
        <v>84</v>
      </c>
      <c r="AY231" s="257" t="s">
        <v>140</v>
      </c>
    </row>
    <row r="232" s="2" customFormat="1" ht="24.15" customHeight="1">
      <c r="A232" s="39"/>
      <c r="B232" s="40"/>
      <c r="C232" s="219" t="s">
        <v>257</v>
      </c>
      <c r="D232" s="219" t="s">
        <v>144</v>
      </c>
      <c r="E232" s="220" t="s">
        <v>290</v>
      </c>
      <c r="F232" s="221" t="s">
        <v>291</v>
      </c>
      <c r="G232" s="222" t="s">
        <v>256</v>
      </c>
      <c r="H232" s="223">
        <v>3</v>
      </c>
      <c r="I232" s="224"/>
      <c r="J232" s="225">
        <f>ROUND(I232*H232,2)</f>
        <v>0</v>
      </c>
      <c r="K232" s="221" t="s">
        <v>159</v>
      </c>
      <c r="L232" s="45"/>
      <c r="M232" s="226" t="s">
        <v>1</v>
      </c>
      <c r="N232" s="227" t="s">
        <v>41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0.0091999999999999998</v>
      </c>
      <c r="T232" s="229">
        <f>S232*H232</f>
        <v>0.0276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257</v>
      </c>
      <c r="AT232" s="230" t="s">
        <v>144</v>
      </c>
      <c r="AU232" s="230" t="s">
        <v>86</v>
      </c>
      <c r="AY232" s="18" t="s">
        <v>140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84</v>
      </c>
      <c r="BK232" s="231">
        <f>ROUND(I232*H232,2)</f>
        <v>0</v>
      </c>
      <c r="BL232" s="18" t="s">
        <v>257</v>
      </c>
      <c r="BM232" s="230" t="s">
        <v>292</v>
      </c>
    </row>
    <row r="233" s="2" customFormat="1">
      <c r="A233" s="39"/>
      <c r="B233" s="40"/>
      <c r="C233" s="41"/>
      <c r="D233" s="232" t="s">
        <v>150</v>
      </c>
      <c r="E233" s="41"/>
      <c r="F233" s="233" t="s">
        <v>293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150</v>
      </c>
      <c r="AU233" s="18" t="s">
        <v>86</v>
      </c>
    </row>
    <row r="234" s="2" customFormat="1">
      <c r="A234" s="39"/>
      <c r="B234" s="40"/>
      <c r="C234" s="41"/>
      <c r="D234" s="258" t="s">
        <v>162</v>
      </c>
      <c r="E234" s="41"/>
      <c r="F234" s="259" t="s">
        <v>294</v>
      </c>
      <c r="G234" s="41"/>
      <c r="H234" s="41"/>
      <c r="I234" s="234"/>
      <c r="J234" s="41"/>
      <c r="K234" s="41"/>
      <c r="L234" s="45"/>
      <c r="M234" s="235"/>
      <c r="N234" s="23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162</v>
      </c>
      <c r="AU234" s="18" t="s">
        <v>86</v>
      </c>
    </row>
    <row r="235" s="14" customFormat="1">
      <c r="A235" s="14"/>
      <c r="B235" s="247"/>
      <c r="C235" s="248"/>
      <c r="D235" s="232" t="s">
        <v>152</v>
      </c>
      <c r="E235" s="249" t="s">
        <v>1</v>
      </c>
      <c r="F235" s="250" t="s">
        <v>295</v>
      </c>
      <c r="G235" s="248"/>
      <c r="H235" s="251">
        <v>1</v>
      </c>
      <c r="I235" s="252"/>
      <c r="J235" s="248"/>
      <c r="K235" s="248"/>
      <c r="L235" s="253"/>
      <c r="M235" s="254"/>
      <c r="N235" s="255"/>
      <c r="O235" s="255"/>
      <c r="P235" s="255"/>
      <c r="Q235" s="255"/>
      <c r="R235" s="255"/>
      <c r="S235" s="255"/>
      <c r="T235" s="25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7" t="s">
        <v>152</v>
      </c>
      <c r="AU235" s="257" t="s">
        <v>86</v>
      </c>
      <c r="AV235" s="14" t="s">
        <v>86</v>
      </c>
      <c r="AW235" s="14" t="s">
        <v>32</v>
      </c>
      <c r="AX235" s="14" t="s">
        <v>76</v>
      </c>
      <c r="AY235" s="257" t="s">
        <v>140</v>
      </c>
    </row>
    <row r="236" s="14" customFormat="1">
      <c r="A236" s="14"/>
      <c r="B236" s="247"/>
      <c r="C236" s="248"/>
      <c r="D236" s="232" t="s">
        <v>152</v>
      </c>
      <c r="E236" s="249" t="s">
        <v>1</v>
      </c>
      <c r="F236" s="250" t="s">
        <v>296</v>
      </c>
      <c r="G236" s="248"/>
      <c r="H236" s="251">
        <v>1</v>
      </c>
      <c r="I236" s="252"/>
      <c r="J236" s="248"/>
      <c r="K236" s="248"/>
      <c r="L236" s="253"/>
      <c r="M236" s="254"/>
      <c r="N236" s="255"/>
      <c r="O236" s="255"/>
      <c r="P236" s="255"/>
      <c r="Q236" s="255"/>
      <c r="R236" s="255"/>
      <c r="S236" s="255"/>
      <c r="T236" s="25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7" t="s">
        <v>152</v>
      </c>
      <c r="AU236" s="257" t="s">
        <v>86</v>
      </c>
      <c r="AV236" s="14" t="s">
        <v>86</v>
      </c>
      <c r="AW236" s="14" t="s">
        <v>32</v>
      </c>
      <c r="AX236" s="14" t="s">
        <v>76</v>
      </c>
      <c r="AY236" s="257" t="s">
        <v>140</v>
      </c>
    </row>
    <row r="237" s="14" customFormat="1">
      <c r="A237" s="14"/>
      <c r="B237" s="247"/>
      <c r="C237" s="248"/>
      <c r="D237" s="232" t="s">
        <v>152</v>
      </c>
      <c r="E237" s="249" t="s">
        <v>1</v>
      </c>
      <c r="F237" s="250" t="s">
        <v>297</v>
      </c>
      <c r="G237" s="248"/>
      <c r="H237" s="251">
        <v>1</v>
      </c>
      <c r="I237" s="252"/>
      <c r="J237" s="248"/>
      <c r="K237" s="248"/>
      <c r="L237" s="253"/>
      <c r="M237" s="254"/>
      <c r="N237" s="255"/>
      <c r="O237" s="255"/>
      <c r="P237" s="255"/>
      <c r="Q237" s="255"/>
      <c r="R237" s="255"/>
      <c r="S237" s="255"/>
      <c r="T237" s="25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7" t="s">
        <v>152</v>
      </c>
      <c r="AU237" s="257" t="s">
        <v>86</v>
      </c>
      <c r="AV237" s="14" t="s">
        <v>86</v>
      </c>
      <c r="AW237" s="14" t="s">
        <v>32</v>
      </c>
      <c r="AX237" s="14" t="s">
        <v>76</v>
      </c>
      <c r="AY237" s="257" t="s">
        <v>140</v>
      </c>
    </row>
    <row r="238" s="15" customFormat="1">
      <c r="A238" s="15"/>
      <c r="B238" s="260"/>
      <c r="C238" s="261"/>
      <c r="D238" s="232" t="s">
        <v>152</v>
      </c>
      <c r="E238" s="262" t="s">
        <v>1</v>
      </c>
      <c r="F238" s="263" t="s">
        <v>171</v>
      </c>
      <c r="G238" s="261"/>
      <c r="H238" s="264">
        <v>3</v>
      </c>
      <c r="I238" s="265"/>
      <c r="J238" s="261"/>
      <c r="K238" s="261"/>
      <c r="L238" s="266"/>
      <c r="M238" s="267"/>
      <c r="N238" s="268"/>
      <c r="O238" s="268"/>
      <c r="P238" s="268"/>
      <c r="Q238" s="268"/>
      <c r="R238" s="268"/>
      <c r="S238" s="268"/>
      <c r="T238" s="269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0" t="s">
        <v>152</v>
      </c>
      <c r="AU238" s="270" t="s">
        <v>86</v>
      </c>
      <c r="AV238" s="15" t="s">
        <v>148</v>
      </c>
      <c r="AW238" s="15" t="s">
        <v>32</v>
      </c>
      <c r="AX238" s="15" t="s">
        <v>84</v>
      </c>
      <c r="AY238" s="270" t="s">
        <v>140</v>
      </c>
    </row>
    <row r="239" s="2" customFormat="1" ht="16.5" customHeight="1">
      <c r="A239" s="39"/>
      <c r="B239" s="40"/>
      <c r="C239" s="219" t="s">
        <v>298</v>
      </c>
      <c r="D239" s="219" t="s">
        <v>144</v>
      </c>
      <c r="E239" s="220" t="s">
        <v>299</v>
      </c>
      <c r="F239" s="221" t="s">
        <v>300</v>
      </c>
      <c r="G239" s="222" t="s">
        <v>256</v>
      </c>
      <c r="H239" s="223">
        <v>1</v>
      </c>
      <c r="I239" s="224"/>
      <c r="J239" s="225">
        <f>ROUND(I239*H239,2)</f>
        <v>0</v>
      </c>
      <c r="K239" s="221" t="s">
        <v>159</v>
      </c>
      <c r="L239" s="45"/>
      <c r="M239" s="226" t="s">
        <v>1</v>
      </c>
      <c r="N239" s="227" t="s">
        <v>41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0.034700000000000002</v>
      </c>
      <c r="T239" s="229">
        <f>S239*H239</f>
        <v>0.034700000000000002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257</v>
      </c>
      <c r="AT239" s="230" t="s">
        <v>144</v>
      </c>
      <c r="AU239" s="230" t="s">
        <v>86</v>
      </c>
      <c r="AY239" s="18" t="s">
        <v>140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84</v>
      </c>
      <c r="BK239" s="231">
        <f>ROUND(I239*H239,2)</f>
        <v>0</v>
      </c>
      <c r="BL239" s="18" t="s">
        <v>257</v>
      </c>
      <c r="BM239" s="230" t="s">
        <v>301</v>
      </c>
    </row>
    <row r="240" s="2" customFormat="1">
      <c r="A240" s="39"/>
      <c r="B240" s="40"/>
      <c r="C240" s="41"/>
      <c r="D240" s="232" t="s">
        <v>150</v>
      </c>
      <c r="E240" s="41"/>
      <c r="F240" s="233" t="s">
        <v>302</v>
      </c>
      <c r="G240" s="41"/>
      <c r="H240" s="41"/>
      <c r="I240" s="234"/>
      <c r="J240" s="41"/>
      <c r="K240" s="41"/>
      <c r="L240" s="45"/>
      <c r="M240" s="235"/>
      <c r="N240" s="236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150</v>
      </c>
      <c r="AU240" s="18" t="s">
        <v>86</v>
      </c>
    </row>
    <row r="241" s="2" customFormat="1">
      <c r="A241" s="39"/>
      <c r="B241" s="40"/>
      <c r="C241" s="41"/>
      <c r="D241" s="258" t="s">
        <v>162</v>
      </c>
      <c r="E241" s="41"/>
      <c r="F241" s="259" t="s">
        <v>303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162</v>
      </c>
      <c r="AU241" s="18" t="s">
        <v>86</v>
      </c>
    </row>
    <row r="242" s="14" customFormat="1">
      <c r="A242" s="14"/>
      <c r="B242" s="247"/>
      <c r="C242" s="248"/>
      <c r="D242" s="232" t="s">
        <v>152</v>
      </c>
      <c r="E242" s="249" t="s">
        <v>1</v>
      </c>
      <c r="F242" s="250" t="s">
        <v>297</v>
      </c>
      <c r="G242" s="248"/>
      <c r="H242" s="251">
        <v>1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152</v>
      </c>
      <c r="AU242" s="257" t="s">
        <v>86</v>
      </c>
      <c r="AV242" s="14" t="s">
        <v>86</v>
      </c>
      <c r="AW242" s="14" t="s">
        <v>32</v>
      </c>
      <c r="AX242" s="14" t="s">
        <v>84</v>
      </c>
      <c r="AY242" s="257" t="s">
        <v>140</v>
      </c>
    </row>
    <row r="243" s="2" customFormat="1" ht="16.5" customHeight="1">
      <c r="A243" s="39"/>
      <c r="B243" s="40"/>
      <c r="C243" s="219" t="s">
        <v>304</v>
      </c>
      <c r="D243" s="219" t="s">
        <v>144</v>
      </c>
      <c r="E243" s="220" t="s">
        <v>305</v>
      </c>
      <c r="F243" s="221" t="s">
        <v>306</v>
      </c>
      <c r="G243" s="222" t="s">
        <v>256</v>
      </c>
      <c r="H243" s="223">
        <v>10</v>
      </c>
      <c r="I243" s="224"/>
      <c r="J243" s="225">
        <f>ROUND(I243*H243,2)</f>
        <v>0</v>
      </c>
      <c r="K243" s="221" t="s">
        <v>159</v>
      </c>
      <c r="L243" s="45"/>
      <c r="M243" s="226" t="s">
        <v>1</v>
      </c>
      <c r="N243" s="227" t="s">
        <v>41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0.00156</v>
      </c>
      <c r="T243" s="229">
        <f>S243*H243</f>
        <v>0.015599999999999999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257</v>
      </c>
      <c r="AT243" s="230" t="s">
        <v>144</v>
      </c>
      <c r="AU243" s="230" t="s">
        <v>86</v>
      </c>
      <c r="AY243" s="18" t="s">
        <v>140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84</v>
      </c>
      <c r="BK243" s="231">
        <f>ROUND(I243*H243,2)</f>
        <v>0</v>
      </c>
      <c r="BL243" s="18" t="s">
        <v>257</v>
      </c>
      <c r="BM243" s="230" t="s">
        <v>307</v>
      </c>
    </row>
    <row r="244" s="2" customFormat="1">
      <c r="A244" s="39"/>
      <c r="B244" s="40"/>
      <c r="C244" s="41"/>
      <c r="D244" s="232" t="s">
        <v>150</v>
      </c>
      <c r="E244" s="41"/>
      <c r="F244" s="233" t="s">
        <v>308</v>
      </c>
      <c r="G244" s="41"/>
      <c r="H244" s="41"/>
      <c r="I244" s="234"/>
      <c r="J244" s="41"/>
      <c r="K244" s="41"/>
      <c r="L244" s="45"/>
      <c r="M244" s="235"/>
      <c r="N244" s="236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150</v>
      </c>
      <c r="AU244" s="18" t="s">
        <v>86</v>
      </c>
    </row>
    <row r="245" s="2" customFormat="1">
      <c r="A245" s="39"/>
      <c r="B245" s="40"/>
      <c r="C245" s="41"/>
      <c r="D245" s="258" t="s">
        <v>162</v>
      </c>
      <c r="E245" s="41"/>
      <c r="F245" s="259" t="s">
        <v>309</v>
      </c>
      <c r="G245" s="41"/>
      <c r="H245" s="41"/>
      <c r="I245" s="234"/>
      <c r="J245" s="41"/>
      <c r="K245" s="41"/>
      <c r="L245" s="45"/>
      <c r="M245" s="235"/>
      <c r="N245" s="23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162</v>
      </c>
      <c r="AU245" s="18" t="s">
        <v>86</v>
      </c>
    </row>
    <row r="246" s="14" customFormat="1">
      <c r="A246" s="14"/>
      <c r="B246" s="247"/>
      <c r="C246" s="248"/>
      <c r="D246" s="232" t="s">
        <v>152</v>
      </c>
      <c r="E246" s="249" t="s">
        <v>1</v>
      </c>
      <c r="F246" s="250" t="s">
        <v>269</v>
      </c>
      <c r="G246" s="248"/>
      <c r="H246" s="251">
        <v>1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152</v>
      </c>
      <c r="AU246" s="257" t="s">
        <v>86</v>
      </c>
      <c r="AV246" s="14" t="s">
        <v>86</v>
      </c>
      <c r="AW246" s="14" t="s">
        <v>32</v>
      </c>
      <c r="AX246" s="14" t="s">
        <v>76</v>
      </c>
      <c r="AY246" s="257" t="s">
        <v>140</v>
      </c>
    </row>
    <row r="247" s="14" customFormat="1">
      <c r="A247" s="14"/>
      <c r="B247" s="247"/>
      <c r="C247" s="248"/>
      <c r="D247" s="232" t="s">
        <v>152</v>
      </c>
      <c r="E247" s="249" t="s">
        <v>1</v>
      </c>
      <c r="F247" s="250" t="s">
        <v>262</v>
      </c>
      <c r="G247" s="248"/>
      <c r="H247" s="251">
        <v>1</v>
      </c>
      <c r="I247" s="252"/>
      <c r="J247" s="248"/>
      <c r="K247" s="248"/>
      <c r="L247" s="253"/>
      <c r="M247" s="254"/>
      <c r="N247" s="255"/>
      <c r="O247" s="255"/>
      <c r="P247" s="255"/>
      <c r="Q247" s="255"/>
      <c r="R247" s="255"/>
      <c r="S247" s="255"/>
      <c r="T247" s="25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7" t="s">
        <v>152</v>
      </c>
      <c r="AU247" s="257" t="s">
        <v>86</v>
      </c>
      <c r="AV247" s="14" t="s">
        <v>86</v>
      </c>
      <c r="AW247" s="14" t="s">
        <v>32</v>
      </c>
      <c r="AX247" s="14" t="s">
        <v>76</v>
      </c>
      <c r="AY247" s="257" t="s">
        <v>140</v>
      </c>
    </row>
    <row r="248" s="14" customFormat="1">
      <c r="A248" s="14"/>
      <c r="B248" s="247"/>
      <c r="C248" s="248"/>
      <c r="D248" s="232" t="s">
        <v>152</v>
      </c>
      <c r="E248" s="249" t="s">
        <v>1</v>
      </c>
      <c r="F248" s="250" t="s">
        <v>297</v>
      </c>
      <c r="G248" s="248"/>
      <c r="H248" s="251">
        <v>1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152</v>
      </c>
      <c r="AU248" s="257" t="s">
        <v>86</v>
      </c>
      <c r="AV248" s="14" t="s">
        <v>86</v>
      </c>
      <c r="AW248" s="14" t="s">
        <v>32</v>
      </c>
      <c r="AX248" s="14" t="s">
        <v>76</v>
      </c>
      <c r="AY248" s="257" t="s">
        <v>140</v>
      </c>
    </row>
    <row r="249" s="14" customFormat="1">
      <c r="A249" s="14"/>
      <c r="B249" s="247"/>
      <c r="C249" s="248"/>
      <c r="D249" s="232" t="s">
        <v>152</v>
      </c>
      <c r="E249" s="249" t="s">
        <v>1</v>
      </c>
      <c r="F249" s="250" t="s">
        <v>270</v>
      </c>
      <c r="G249" s="248"/>
      <c r="H249" s="251">
        <v>1</v>
      </c>
      <c r="I249" s="252"/>
      <c r="J249" s="248"/>
      <c r="K249" s="248"/>
      <c r="L249" s="253"/>
      <c r="M249" s="254"/>
      <c r="N249" s="255"/>
      <c r="O249" s="255"/>
      <c r="P249" s="255"/>
      <c r="Q249" s="255"/>
      <c r="R249" s="255"/>
      <c r="S249" s="255"/>
      <c r="T249" s="25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7" t="s">
        <v>152</v>
      </c>
      <c r="AU249" s="257" t="s">
        <v>86</v>
      </c>
      <c r="AV249" s="14" t="s">
        <v>86</v>
      </c>
      <c r="AW249" s="14" t="s">
        <v>32</v>
      </c>
      <c r="AX249" s="14" t="s">
        <v>76</v>
      </c>
      <c r="AY249" s="257" t="s">
        <v>140</v>
      </c>
    </row>
    <row r="250" s="14" customFormat="1">
      <c r="A250" s="14"/>
      <c r="B250" s="247"/>
      <c r="C250" s="248"/>
      <c r="D250" s="232" t="s">
        <v>152</v>
      </c>
      <c r="E250" s="249" t="s">
        <v>1</v>
      </c>
      <c r="F250" s="250" t="s">
        <v>271</v>
      </c>
      <c r="G250" s="248"/>
      <c r="H250" s="251">
        <v>1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7" t="s">
        <v>152</v>
      </c>
      <c r="AU250" s="257" t="s">
        <v>86</v>
      </c>
      <c r="AV250" s="14" t="s">
        <v>86</v>
      </c>
      <c r="AW250" s="14" t="s">
        <v>32</v>
      </c>
      <c r="AX250" s="14" t="s">
        <v>76</v>
      </c>
      <c r="AY250" s="257" t="s">
        <v>140</v>
      </c>
    </row>
    <row r="251" s="14" customFormat="1">
      <c r="A251" s="14"/>
      <c r="B251" s="247"/>
      <c r="C251" s="248"/>
      <c r="D251" s="232" t="s">
        <v>152</v>
      </c>
      <c r="E251" s="249" t="s">
        <v>1</v>
      </c>
      <c r="F251" s="250" t="s">
        <v>272</v>
      </c>
      <c r="G251" s="248"/>
      <c r="H251" s="251">
        <v>1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7" t="s">
        <v>152</v>
      </c>
      <c r="AU251" s="257" t="s">
        <v>86</v>
      </c>
      <c r="AV251" s="14" t="s">
        <v>86</v>
      </c>
      <c r="AW251" s="14" t="s">
        <v>32</v>
      </c>
      <c r="AX251" s="14" t="s">
        <v>76</v>
      </c>
      <c r="AY251" s="257" t="s">
        <v>140</v>
      </c>
    </row>
    <row r="252" s="14" customFormat="1">
      <c r="A252" s="14"/>
      <c r="B252" s="247"/>
      <c r="C252" s="248"/>
      <c r="D252" s="232" t="s">
        <v>152</v>
      </c>
      <c r="E252" s="249" t="s">
        <v>1</v>
      </c>
      <c r="F252" s="250" t="s">
        <v>273</v>
      </c>
      <c r="G252" s="248"/>
      <c r="H252" s="251">
        <v>2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7" t="s">
        <v>152</v>
      </c>
      <c r="AU252" s="257" t="s">
        <v>86</v>
      </c>
      <c r="AV252" s="14" t="s">
        <v>86</v>
      </c>
      <c r="AW252" s="14" t="s">
        <v>32</v>
      </c>
      <c r="AX252" s="14" t="s">
        <v>76</v>
      </c>
      <c r="AY252" s="257" t="s">
        <v>140</v>
      </c>
    </row>
    <row r="253" s="14" customFormat="1">
      <c r="A253" s="14"/>
      <c r="B253" s="247"/>
      <c r="C253" s="248"/>
      <c r="D253" s="232" t="s">
        <v>152</v>
      </c>
      <c r="E253" s="249" t="s">
        <v>1</v>
      </c>
      <c r="F253" s="250" t="s">
        <v>274</v>
      </c>
      <c r="G253" s="248"/>
      <c r="H253" s="251">
        <v>1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152</v>
      </c>
      <c r="AU253" s="257" t="s">
        <v>86</v>
      </c>
      <c r="AV253" s="14" t="s">
        <v>86</v>
      </c>
      <c r="AW253" s="14" t="s">
        <v>32</v>
      </c>
      <c r="AX253" s="14" t="s">
        <v>76</v>
      </c>
      <c r="AY253" s="257" t="s">
        <v>140</v>
      </c>
    </row>
    <row r="254" s="14" customFormat="1">
      <c r="A254" s="14"/>
      <c r="B254" s="247"/>
      <c r="C254" s="248"/>
      <c r="D254" s="232" t="s">
        <v>152</v>
      </c>
      <c r="E254" s="249" t="s">
        <v>1</v>
      </c>
      <c r="F254" s="250" t="s">
        <v>275</v>
      </c>
      <c r="G254" s="248"/>
      <c r="H254" s="251">
        <v>1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7" t="s">
        <v>152</v>
      </c>
      <c r="AU254" s="257" t="s">
        <v>86</v>
      </c>
      <c r="AV254" s="14" t="s">
        <v>86</v>
      </c>
      <c r="AW254" s="14" t="s">
        <v>32</v>
      </c>
      <c r="AX254" s="14" t="s">
        <v>76</v>
      </c>
      <c r="AY254" s="257" t="s">
        <v>140</v>
      </c>
    </row>
    <row r="255" s="15" customFormat="1">
      <c r="A255" s="15"/>
      <c r="B255" s="260"/>
      <c r="C255" s="261"/>
      <c r="D255" s="232" t="s">
        <v>152</v>
      </c>
      <c r="E255" s="262" t="s">
        <v>1</v>
      </c>
      <c r="F255" s="263" t="s">
        <v>171</v>
      </c>
      <c r="G255" s="261"/>
      <c r="H255" s="264">
        <v>10</v>
      </c>
      <c r="I255" s="265"/>
      <c r="J255" s="261"/>
      <c r="K255" s="261"/>
      <c r="L255" s="266"/>
      <c r="M255" s="267"/>
      <c r="N255" s="268"/>
      <c r="O255" s="268"/>
      <c r="P255" s="268"/>
      <c r="Q255" s="268"/>
      <c r="R255" s="268"/>
      <c r="S255" s="268"/>
      <c r="T255" s="269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0" t="s">
        <v>152</v>
      </c>
      <c r="AU255" s="270" t="s">
        <v>86</v>
      </c>
      <c r="AV255" s="15" t="s">
        <v>148</v>
      </c>
      <c r="AW255" s="15" t="s">
        <v>32</v>
      </c>
      <c r="AX255" s="15" t="s">
        <v>84</v>
      </c>
      <c r="AY255" s="270" t="s">
        <v>140</v>
      </c>
    </row>
    <row r="256" s="2" customFormat="1" ht="16.5" customHeight="1">
      <c r="A256" s="39"/>
      <c r="B256" s="40"/>
      <c r="C256" s="219" t="s">
        <v>310</v>
      </c>
      <c r="D256" s="219" t="s">
        <v>144</v>
      </c>
      <c r="E256" s="220" t="s">
        <v>311</v>
      </c>
      <c r="F256" s="221" t="s">
        <v>312</v>
      </c>
      <c r="G256" s="222" t="s">
        <v>256</v>
      </c>
      <c r="H256" s="223">
        <v>3</v>
      </c>
      <c r="I256" s="224"/>
      <c r="J256" s="225">
        <f>ROUND(I256*H256,2)</f>
        <v>0</v>
      </c>
      <c r="K256" s="221" t="s">
        <v>159</v>
      </c>
      <c r="L256" s="45"/>
      <c r="M256" s="226" t="s">
        <v>1</v>
      </c>
      <c r="N256" s="227" t="s">
        <v>41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0.00085999999999999998</v>
      </c>
      <c r="T256" s="229">
        <f>S256*H256</f>
        <v>0.0025799999999999998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257</v>
      </c>
      <c r="AT256" s="230" t="s">
        <v>144</v>
      </c>
      <c r="AU256" s="230" t="s">
        <v>86</v>
      </c>
      <c r="AY256" s="18" t="s">
        <v>140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84</v>
      </c>
      <c r="BK256" s="231">
        <f>ROUND(I256*H256,2)</f>
        <v>0</v>
      </c>
      <c r="BL256" s="18" t="s">
        <v>257</v>
      </c>
      <c r="BM256" s="230" t="s">
        <v>313</v>
      </c>
    </row>
    <row r="257" s="2" customFormat="1">
      <c r="A257" s="39"/>
      <c r="B257" s="40"/>
      <c r="C257" s="41"/>
      <c r="D257" s="232" t="s">
        <v>150</v>
      </c>
      <c r="E257" s="41"/>
      <c r="F257" s="233" t="s">
        <v>314</v>
      </c>
      <c r="G257" s="41"/>
      <c r="H257" s="41"/>
      <c r="I257" s="234"/>
      <c r="J257" s="41"/>
      <c r="K257" s="41"/>
      <c r="L257" s="45"/>
      <c r="M257" s="235"/>
      <c r="N257" s="236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150</v>
      </c>
      <c r="AU257" s="18" t="s">
        <v>86</v>
      </c>
    </row>
    <row r="258" s="2" customFormat="1">
      <c r="A258" s="39"/>
      <c r="B258" s="40"/>
      <c r="C258" s="41"/>
      <c r="D258" s="258" t="s">
        <v>162</v>
      </c>
      <c r="E258" s="41"/>
      <c r="F258" s="259" t="s">
        <v>315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162</v>
      </c>
      <c r="AU258" s="18" t="s">
        <v>86</v>
      </c>
    </row>
    <row r="259" s="14" customFormat="1">
      <c r="A259" s="14"/>
      <c r="B259" s="247"/>
      <c r="C259" s="248"/>
      <c r="D259" s="232" t="s">
        <v>152</v>
      </c>
      <c r="E259" s="249" t="s">
        <v>1</v>
      </c>
      <c r="F259" s="250" t="s">
        <v>295</v>
      </c>
      <c r="G259" s="248"/>
      <c r="H259" s="251">
        <v>1</v>
      </c>
      <c r="I259" s="252"/>
      <c r="J259" s="248"/>
      <c r="K259" s="248"/>
      <c r="L259" s="253"/>
      <c r="M259" s="254"/>
      <c r="N259" s="255"/>
      <c r="O259" s="255"/>
      <c r="P259" s="255"/>
      <c r="Q259" s="255"/>
      <c r="R259" s="255"/>
      <c r="S259" s="255"/>
      <c r="T259" s="25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7" t="s">
        <v>152</v>
      </c>
      <c r="AU259" s="257" t="s">
        <v>86</v>
      </c>
      <c r="AV259" s="14" t="s">
        <v>86</v>
      </c>
      <c r="AW259" s="14" t="s">
        <v>32</v>
      </c>
      <c r="AX259" s="14" t="s">
        <v>76</v>
      </c>
      <c r="AY259" s="257" t="s">
        <v>140</v>
      </c>
    </row>
    <row r="260" s="14" customFormat="1">
      <c r="A260" s="14"/>
      <c r="B260" s="247"/>
      <c r="C260" s="248"/>
      <c r="D260" s="232" t="s">
        <v>152</v>
      </c>
      <c r="E260" s="249" t="s">
        <v>1</v>
      </c>
      <c r="F260" s="250" t="s">
        <v>296</v>
      </c>
      <c r="G260" s="248"/>
      <c r="H260" s="251">
        <v>1</v>
      </c>
      <c r="I260" s="252"/>
      <c r="J260" s="248"/>
      <c r="K260" s="248"/>
      <c r="L260" s="253"/>
      <c r="M260" s="254"/>
      <c r="N260" s="255"/>
      <c r="O260" s="255"/>
      <c r="P260" s="255"/>
      <c r="Q260" s="255"/>
      <c r="R260" s="255"/>
      <c r="S260" s="255"/>
      <c r="T260" s="25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7" t="s">
        <v>152</v>
      </c>
      <c r="AU260" s="257" t="s">
        <v>86</v>
      </c>
      <c r="AV260" s="14" t="s">
        <v>86</v>
      </c>
      <c r="AW260" s="14" t="s">
        <v>32</v>
      </c>
      <c r="AX260" s="14" t="s">
        <v>76</v>
      </c>
      <c r="AY260" s="257" t="s">
        <v>140</v>
      </c>
    </row>
    <row r="261" s="14" customFormat="1">
      <c r="A261" s="14"/>
      <c r="B261" s="247"/>
      <c r="C261" s="248"/>
      <c r="D261" s="232" t="s">
        <v>152</v>
      </c>
      <c r="E261" s="249" t="s">
        <v>1</v>
      </c>
      <c r="F261" s="250" t="s">
        <v>297</v>
      </c>
      <c r="G261" s="248"/>
      <c r="H261" s="251">
        <v>1</v>
      </c>
      <c r="I261" s="252"/>
      <c r="J261" s="248"/>
      <c r="K261" s="248"/>
      <c r="L261" s="253"/>
      <c r="M261" s="254"/>
      <c r="N261" s="255"/>
      <c r="O261" s="255"/>
      <c r="P261" s="255"/>
      <c r="Q261" s="255"/>
      <c r="R261" s="255"/>
      <c r="S261" s="255"/>
      <c r="T261" s="25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7" t="s">
        <v>152</v>
      </c>
      <c r="AU261" s="257" t="s">
        <v>86</v>
      </c>
      <c r="AV261" s="14" t="s">
        <v>86</v>
      </c>
      <c r="AW261" s="14" t="s">
        <v>32</v>
      </c>
      <c r="AX261" s="14" t="s">
        <v>76</v>
      </c>
      <c r="AY261" s="257" t="s">
        <v>140</v>
      </c>
    </row>
    <row r="262" s="15" customFormat="1">
      <c r="A262" s="15"/>
      <c r="B262" s="260"/>
      <c r="C262" s="261"/>
      <c r="D262" s="232" t="s">
        <v>152</v>
      </c>
      <c r="E262" s="262" t="s">
        <v>1</v>
      </c>
      <c r="F262" s="263" t="s">
        <v>171</v>
      </c>
      <c r="G262" s="261"/>
      <c r="H262" s="264">
        <v>3</v>
      </c>
      <c r="I262" s="265"/>
      <c r="J262" s="261"/>
      <c r="K262" s="261"/>
      <c r="L262" s="266"/>
      <c r="M262" s="267"/>
      <c r="N262" s="268"/>
      <c r="O262" s="268"/>
      <c r="P262" s="268"/>
      <c r="Q262" s="268"/>
      <c r="R262" s="268"/>
      <c r="S262" s="268"/>
      <c r="T262" s="269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0" t="s">
        <v>152</v>
      </c>
      <c r="AU262" s="270" t="s">
        <v>86</v>
      </c>
      <c r="AV262" s="15" t="s">
        <v>148</v>
      </c>
      <c r="AW262" s="15" t="s">
        <v>32</v>
      </c>
      <c r="AX262" s="15" t="s">
        <v>84</v>
      </c>
      <c r="AY262" s="270" t="s">
        <v>140</v>
      </c>
    </row>
    <row r="263" s="2" customFormat="1" ht="16.5" customHeight="1">
      <c r="A263" s="39"/>
      <c r="B263" s="40"/>
      <c r="C263" s="219" t="s">
        <v>316</v>
      </c>
      <c r="D263" s="219" t="s">
        <v>144</v>
      </c>
      <c r="E263" s="220" t="s">
        <v>317</v>
      </c>
      <c r="F263" s="221" t="s">
        <v>318</v>
      </c>
      <c r="G263" s="222" t="s">
        <v>319</v>
      </c>
      <c r="H263" s="223">
        <v>2</v>
      </c>
      <c r="I263" s="224"/>
      <c r="J263" s="225">
        <f>ROUND(I263*H263,2)</f>
        <v>0</v>
      </c>
      <c r="K263" s="221" t="s">
        <v>159</v>
      </c>
      <c r="L263" s="45"/>
      <c r="M263" s="226" t="s">
        <v>1</v>
      </c>
      <c r="N263" s="227" t="s">
        <v>41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0.0022499999999999998</v>
      </c>
      <c r="T263" s="229">
        <f>S263*H263</f>
        <v>0.0044999999999999997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257</v>
      </c>
      <c r="AT263" s="230" t="s">
        <v>144</v>
      </c>
      <c r="AU263" s="230" t="s">
        <v>86</v>
      </c>
      <c r="AY263" s="18" t="s">
        <v>140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84</v>
      </c>
      <c r="BK263" s="231">
        <f>ROUND(I263*H263,2)</f>
        <v>0</v>
      </c>
      <c r="BL263" s="18" t="s">
        <v>257</v>
      </c>
      <c r="BM263" s="230" t="s">
        <v>320</v>
      </c>
    </row>
    <row r="264" s="2" customFormat="1">
      <c r="A264" s="39"/>
      <c r="B264" s="40"/>
      <c r="C264" s="41"/>
      <c r="D264" s="232" t="s">
        <v>150</v>
      </c>
      <c r="E264" s="41"/>
      <c r="F264" s="233" t="s">
        <v>321</v>
      </c>
      <c r="G264" s="41"/>
      <c r="H264" s="41"/>
      <c r="I264" s="234"/>
      <c r="J264" s="41"/>
      <c r="K264" s="41"/>
      <c r="L264" s="45"/>
      <c r="M264" s="235"/>
      <c r="N264" s="236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150</v>
      </c>
      <c r="AU264" s="18" t="s">
        <v>86</v>
      </c>
    </row>
    <row r="265" s="2" customFormat="1">
      <c r="A265" s="39"/>
      <c r="B265" s="40"/>
      <c r="C265" s="41"/>
      <c r="D265" s="258" t="s">
        <v>162</v>
      </c>
      <c r="E265" s="41"/>
      <c r="F265" s="259" t="s">
        <v>322</v>
      </c>
      <c r="G265" s="41"/>
      <c r="H265" s="41"/>
      <c r="I265" s="234"/>
      <c r="J265" s="41"/>
      <c r="K265" s="41"/>
      <c r="L265" s="45"/>
      <c r="M265" s="235"/>
      <c r="N265" s="236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162</v>
      </c>
      <c r="AU265" s="18" t="s">
        <v>86</v>
      </c>
    </row>
    <row r="266" s="14" customFormat="1">
      <c r="A266" s="14"/>
      <c r="B266" s="247"/>
      <c r="C266" s="248"/>
      <c r="D266" s="232" t="s">
        <v>152</v>
      </c>
      <c r="E266" s="249" t="s">
        <v>1</v>
      </c>
      <c r="F266" s="250" t="s">
        <v>282</v>
      </c>
      <c r="G266" s="248"/>
      <c r="H266" s="251">
        <v>1</v>
      </c>
      <c r="I266" s="252"/>
      <c r="J266" s="248"/>
      <c r="K266" s="248"/>
      <c r="L266" s="253"/>
      <c r="M266" s="254"/>
      <c r="N266" s="255"/>
      <c r="O266" s="255"/>
      <c r="P266" s="255"/>
      <c r="Q266" s="255"/>
      <c r="R266" s="255"/>
      <c r="S266" s="255"/>
      <c r="T266" s="25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7" t="s">
        <v>152</v>
      </c>
      <c r="AU266" s="257" t="s">
        <v>86</v>
      </c>
      <c r="AV266" s="14" t="s">
        <v>86</v>
      </c>
      <c r="AW266" s="14" t="s">
        <v>32</v>
      </c>
      <c r="AX266" s="14" t="s">
        <v>76</v>
      </c>
      <c r="AY266" s="257" t="s">
        <v>140</v>
      </c>
    </row>
    <row r="267" s="14" customFormat="1">
      <c r="A267" s="14"/>
      <c r="B267" s="247"/>
      <c r="C267" s="248"/>
      <c r="D267" s="232" t="s">
        <v>152</v>
      </c>
      <c r="E267" s="249" t="s">
        <v>1</v>
      </c>
      <c r="F267" s="250" t="s">
        <v>283</v>
      </c>
      <c r="G267" s="248"/>
      <c r="H267" s="251">
        <v>1</v>
      </c>
      <c r="I267" s="252"/>
      <c r="J267" s="248"/>
      <c r="K267" s="248"/>
      <c r="L267" s="253"/>
      <c r="M267" s="254"/>
      <c r="N267" s="255"/>
      <c r="O267" s="255"/>
      <c r="P267" s="255"/>
      <c r="Q267" s="255"/>
      <c r="R267" s="255"/>
      <c r="S267" s="255"/>
      <c r="T267" s="25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7" t="s">
        <v>152</v>
      </c>
      <c r="AU267" s="257" t="s">
        <v>86</v>
      </c>
      <c r="AV267" s="14" t="s">
        <v>86</v>
      </c>
      <c r="AW267" s="14" t="s">
        <v>32</v>
      </c>
      <c r="AX267" s="14" t="s">
        <v>76</v>
      </c>
      <c r="AY267" s="257" t="s">
        <v>140</v>
      </c>
    </row>
    <row r="268" s="15" customFormat="1">
      <c r="A268" s="15"/>
      <c r="B268" s="260"/>
      <c r="C268" s="261"/>
      <c r="D268" s="232" t="s">
        <v>152</v>
      </c>
      <c r="E268" s="262" t="s">
        <v>1</v>
      </c>
      <c r="F268" s="263" t="s">
        <v>171</v>
      </c>
      <c r="G268" s="261"/>
      <c r="H268" s="264">
        <v>2</v>
      </c>
      <c r="I268" s="265"/>
      <c r="J268" s="261"/>
      <c r="K268" s="261"/>
      <c r="L268" s="266"/>
      <c r="M268" s="267"/>
      <c r="N268" s="268"/>
      <c r="O268" s="268"/>
      <c r="P268" s="268"/>
      <c r="Q268" s="268"/>
      <c r="R268" s="268"/>
      <c r="S268" s="268"/>
      <c r="T268" s="269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0" t="s">
        <v>152</v>
      </c>
      <c r="AU268" s="270" t="s">
        <v>86</v>
      </c>
      <c r="AV268" s="15" t="s">
        <v>148</v>
      </c>
      <c r="AW268" s="15" t="s">
        <v>32</v>
      </c>
      <c r="AX268" s="15" t="s">
        <v>84</v>
      </c>
      <c r="AY268" s="270" t="s">
        <v>140</v>
      </c>
    </row>
    <row r="269" s="12" customFormat="1" ht="22.8" customHeight="1">
      <c r="A269" s="12"/>
      <c r="B269" s="203"/>
      <c r="C269" s="204"/>
      <c r="D269" s="205" t="s">
        <v>75</v>
      </c>
      <c r="E269" s="217" t="s">
        <v>323</v>
      </c>
      <c r="F269" s="217" t="s">
        <v>324</v>
      </c>
      <c r="G269" s="204"/>
      <c r="H269" s="204"/>
      <c r="I269" s="207"/>
      <c r="J269" s="218">
        <f>BK269</f>
        <v>0</v>
      </c>
      <c r="K269" s="204"/>
      <c r="L269" s="209"/>
      <c r="M269" s="210"/>
      <c r="N269" s="211"/>
      <c r="O269" s="211"/>
      <c r="P269" s="212">
        <f>SUM(P270:P278)</f>
        <v>0</v>
      </c>
      <c r="Q269" s="211"/>
      <c r="R269" s="212">
        <f>SUM(R270:R278)</f>
        <v>0</v>
      </c>
      <c r="S269" s="211"/>
      <c r="T269" s="213">
        <f>SUM(T270:T278)</f>
        <v>1.0286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4" t="s">
        <v>86</v>
      </c>
      <c r="AT269" s="215" t="s">
        <v>75</v>
      </c>
      <c r="AU269" s="215" t="s">
        <v>84</v>
      </c>
      <c r="AY269" s="214" t="s">
        <v>140</v>
      </c>
      <c r="BK269" s="216">
        <f>SUM(BK270:BK278)</f>
        <v>0</v>
      </c>
    </row>
    <row r="270" s="2" customFormat="1" ht="33" customHeight="1">
      <c r="A270" s="39"/>
      <c r="B270" s="40"/>
      <c r="C270" s="219" t="s">
        <v>325</v>
      </c>
      <c r="D270" s="219" t="s">
        <v>144</v>
      </c>
      <c r="E270" s="220" t="s">
        <v>326</v>
      </c>
      <c r="F270" s="221" t="s">
        <v>327</v>
      </c>
      <c r="G270" s="222" t="s">
        <v>319</v>
      </c>
      <c r="H270" s="223">
        <v>7</v>
      </c>
      <c r="I270" s="224"/>
      <c r="J270" s="225">
        <f>ROUND(I270*H270,2)</f>
        <v>0</v>
      </c>
      <c r="K270" s="221" t="s">
        <v>159</v>
      </c>
      <c r="L270" s="45"/>
      <c r="M270" s="226" t="s">
        <v>1</v>
      </c>
      <c r="N270" s="227" t="s">
        <v>41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0.0050000000000000001</v>
      </c>
      <c r="T270" s="229">
        <f>S270*H270</f>
        <v>0.035000000000000003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257</v>
      </c>
      <c r="AT270" s="230" t="s">
        <v>144</v>
      </c>
      <c r="AU270" s="230" t="s">
        <v>86</v>
      </c>
      <c r="AY270" s="18" t="s">
        <v>140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84</v>
      </c>
      <c r="BK270" s="231">
        <f>ROUND(I270*H270,2)</f>
        <v>0</v>
      </c>
      <c r="BL270" s="18" t="s">
        <v>257</v>
      </c>
      <c r="BM270" s="230" t="s">
        <v>328</v>
      </c>
    </row>
    <row r="271" s="2" customFormat="1">
      <c r="A271" s="39"/>
      <c r="B271" s="40"/>
      <c r="C271" s="41"/>
      <c r="D271" s="232" t="s">
        <v>150</v>
      </c>
      <c r="E271" s="41"/>
      <c r="F271" s="233" t="s">
        <v>329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150</v>
      </c>
      <c r="AU271" s="18" t="s">
        <v>86</v>
      </c>
    </row>
    <row r="272" s="2" customFormat="1">
      <c r="A272" s="39"/>
      <c r="B272" s="40"/>
      <c r="C272" s="41"/>
      <c r="D272" s="258" t="s">
        <v>162</v>
      </c>
      <c r="E272" s="41"/>
      <c r="F272" s="259" t="s">
        <v>330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162</v>
      </c>
      <c r="AU272" s="18" t="s">
        <v>86</v>
      </c>
    </row>
    <row r="273" s="2" customFormat="1" ht="24.15" customHeight="1">
      <c r="A273" s="39"/>
      <c r="B273" s="40"/>
      <c r="C273" s="219" t="s">
        <v>331</v>
      </c>
      <c r="D273" s="219" t="s">
        <v>144</v>
      </c>
      <c r="E273" s="220" t="s">
        <v>332</v>
      </c>
      <c r="F273" s="221" t="s">
        <v>333</v>
      </c>
      <c r="G273" s="222" t="s">
        <v>319</v>
      </c>
      <c r="H273" s="223">
        <v>14</v>
      </c>
      <c r="I273" s="224"/>
      <c r="J273" s="225">
        <f>ROUND(I273*H273,2)</f>
        <v>0</v>
      </c>
      <c r="K273" s="221" t="s">
        <v>159</v>
      </c>
      <c r="L273" s="45"/>
      <c r="M273" s="226" t="s">
        <v>1</v>
      </c>
      <c r="N273" s="227" t="s">
        <v>41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257</v>
      </c>
      <c r="AT273" s="230" t="s">
        <v>144</v>
      </c>
      <c r="AU273" s="230" t="s">
        <v>86</v>
      </c>
      <c r="AY273" s="18" t="s">
        <v>140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84</v>
      </c>
      <c r="BK273" s="231">
        <f>ROUND(I273*H273,2)</f>
        <v>0</v>
      </c>
      <c r="BL273" s="18" t="s">
        <v>257</v>
      </c>
      <c r="BM273" s="230" t="s">
        <v>334</v>
      </c>
    </row>
    <row r="274" s="2" customFormat="1">
      <c r="A274" s="39"/>
      <c r="B274" s="40"/>
      <c r="C274" s="41"/>
      <c r="D274" s="232" t="s">
        <v>150</v>
      </c>
      <c r="E274" s="41"/>
      <c r="F274" s="233" t="s">
        <v>335</v>
      </c>
      <c r="G274" s="41"/>
      <c r="H274" s="41"/>
      <c r="I274" s="234"/>
      <c r="J274" s="41"/>
      <c r="K274" s="41"/>
      <c r="L274" s="45"/>
      <c r="M274" s="235"/>
      <c r="N274" s="236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150</v>
      </c>
      <c r="AU274" s="18" t="s">
        <v>86</v>
      </c>
    </row>
    <row r="275" s="2" customFormat="1">
      <c r="A275" s="39"/>
      <c r="B275" s="40"/>
      <c r="C275" s="41"/>
      <c r="D275" s="258" t="s">
        <v>162</v>
      </c>
      <c r="E275" s="41"/>
      <c r="F275" s="259" t="s">
        <v>336</v>
      </c>
      <c r="G275" s="41"/>
      <c r="H275" s="41"/>
      <c r="I275" s="234"/>
      <c r="J275" s="41"/>
      <c r="K275" s="41"/>
      <c r="L275" s="45"/>
      <c r="M275" s="235"/>
      <c r="N275" s="236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162</v>
      </c>
      <c r="AU275" s="18" t="s">
        <v>86</v>
      </c>
    </row>
    <row r="276" s="2" customFormat="1" ht="24.15" customHeight="1">
      <c r="A276" s="39"/>
      <c r="B276" s="40"/>
      <c r="C276" s="219" t="s">
        <v>337</v>
      </c>
      <c r="D276" s="219" t="s">
        <v>144</v>
      </c>
      <c r="E276" s="220" t="s">
        <v>338</v>
      </c>
      <c r="F276" s="221" t="s">
        <v>339</v>
      </c>
      <c r="G276" s="222" t="s">
        <v>319</v>
      </c>
      <c r="H276" s="223">
        <v>9</v>
      </c>
      <c r="I276" s="224"/>
      <c r="J276" s="225">
        <f>ROUND(I276*H276,2)</f>
        <v>0</v>
      </c>
      <c r="K276" s="221" t="s">
        <v>159</v>
      </c>
      <c r="L276" s="45"/>
      <c r="M276" s="226" t="s">
        <v>1</v>
      </c>
      <c r="N276" s="227" t="s">
        <v>41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0.1104</v>
      </c>
      <c r="T276" s="229">
        <f>S276*H276</f>
        <v>0.99360000000000004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257</v>
      </c>
      <c r="AT276" s="230" t="s">
        <v>144</v>
      </c>
      <c r="AU276" s="230" t="s">
        <v>86</v>
      </c>
      <c r="AY276" s="18" t="s">
        <v>140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84</v>
      </c>
      <c r="BK276" s="231">
        <f>ROUND(I276*H276,2)</f>
        <v>0</v>
      </c>
      <c r="BL276" s="18" t="s">
        <v>257</v>
      </c>
      <c r="BM276" s="230" t="s">
        <v>340</v>
      </c>
    </row>
    <row r="277" s="2" customFormat="1">
      <c r="A277" s="39"/>
      <c r="B277" s="40"/>
      <c r="C277" s="41"/>
      <c r="D277" s="232" t="s">
        <v>150</v>
      </c>
      <c r="E277" s="41"/>
      <c r="F277" s="233" t="s">
        <v>341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150</v>
      </c>
      <c r="AU277" s="18" t="s">
        <v>86</v>
      </c>
    </row>
    <row r="278" s="2" customFormat="1">
      <c r="A278" s="39"/>
      <c r="B278" s="40"/>
      <c r="C278" s="41"/>
      <c r="D278" s="258" t="s">
        <v>162</v>
      </c>
      <c r="E278" s="41"/>
      <c r="F278" s="259" t="s">
        <v>342</v>
      </c>
      <c r="G278" s="41"/>
      <c r="H278" s="41"/>
      <c r="I278" s="234"/>
      <c r="J278" s="41"/>
      <c r="K278" s="41"/>
      <c r="L278" s="45"/>
      <c r="M278" s="235"/>
      <c r="N278" s="236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162</v>
      </c>
      <c r="AU278" s="18" t="s">
        <v>86</v>
      </c>
    </row>
    <row r="279" s="12" customFormat="1" ht="22.8" customHeight="1">
      <c r="A279" s="12"/>
      <c r="B279" s="203"/>
      <c r="C279" s="204"/>
      <c r="D279" s="205" t="s">
        <v>75</v>
      </c>
      <c r="E279" s="217" t="s">
        <v>343</v>
      </c>
      <c r="F279" s="217" t="s">
        <v>344</v>
      </c>
      <c r="G279" s="204"/>
      <c r="H279" s="204"/>
      <c r="I279" s="207"/>
      <c r="J279" s="218">
        <f>BK279</f>
        <v>0</v>
      </c>
      <c r="K279" s="204"/>
      <c r="L279" s="209"/>
      <c r="M279" s="210"/>
      <c r="N279" s="211"/>
      <c r="O279" s="211"/>
      <c r="P279" s="212">
        <f>SUM(P280:P284)</f>
        <v>0</v>
      </c>
      <c r="Q279" s="211"/>
      <c r="R279" s="212">
        <f>SUM(R280:R284)</f>
        <v>0</v>
      </c>
      <c r="S279" s="211"/>
      <c r="T279" s="213">
        <f>SUM(T280:T284)</f>
        <v>2.2147220000000001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4" t="s">
        <v>86</v>
      </c>
      <c r="AT279" s="215" t="s">
        <v>75</v>
      </c>
      <c r="AU279" s="215" t="s">
        <v>84</v>
      </c>
      <c r="AY279" s="214" t="s">
        <v>140</v>
      </c>
      <c r="BK279" s="216">
        <f>SUM(BK280:BK284)</f>
        <v>0</v>
      </c>
    </row>
    <row r="280" s="2" customFormat="1" ht="16.5" customHeight="1">
      <c r="A280" s="39"/>
      <c r="B280" s="40"/>
      <c r="C280" s="219" t="s">
        <v>345</v>
      </c>
      <c r="D280" s="219" t="s">
        <v>144</v>
      </c>
      <c r="E280" s="220" t="s">
        <v>346</v>
      </c>
      <c r="F280" s="221" t="s">
        <v>347</v>
      </c>
      <c r="G280" s="222" t="s">
        <v>147</v>
      </c>
      <c r="H280" s="223">
        <v>62.740000000000002</v>
      </c>
      <c r="I280" s="224"/>
      <c r="J280" s="225">
        <f>ROUND(I280*H280,2)</f>
        <v>0</v>
      </c>
      <c r="K280" s="221" t="s">
        <v>159</v>
      </c>
      <c r="L280" s="45"/>
      <c r="M280" s="226" t="s">
        <v>1</v>
      </c>
      <c r="N280" s="227" t="s">
        <v>41</v>
      </c>
      <c r="O280" s="92"/>
      <c r="P280" s="228">
        <f>O280*H280</f>
        <v>0</v>
      </c>
      <c r="Q280" s="228">
        <v>0</v>
      </c>
      <c r="R280" s="228">
        <f>Q280*H280</f>
        <v>0</v>
      </c>
      <c r="S280" s="228">
        <v>0.035299999999999998</v>
      </c>
      <c r="T280" s="229">
        <f>S280*H280</f>
        <v>2.2147220000000001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257</v>
      </c>
      <c r="AT280" s="230" t="s">
        <v>144</v>
      </c>
      <c r="AU280" s="230" t="s">
        <v>86</v>
      </c>
      <c r="AY280" s="18" t="s">
        <v>140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84</v>
      </c>
      <c r="BK280" s="231">
        <f>ROUND(I280*H280,2)</f>
        <v>0</v>
      </c>
      <c r="BL280" s="18" t="s">
        <v>257</v>
      </c>
      <c r="BM280" s="230" t="s">
        <v>348</v>
      </c>
    </row>
    <row r="281" s="2" customFormat="1">
      <c r="A281" s="39"/>
      <c r="B281" s="40"/>
      <c r="C281" s="41"/>
      <c r="D281" s="232" t="s">
        <v>150</v>
      </c>
      <c r="E281" s="41"/>
      <c r="F281" s="233" t="s">
        <v>347</v>
      </c>
      <c r="G281" s="41"/>
      <c r="H281" s="41"/>
      <c r="I281" s="234"/>
      <c r="J281" s="41"/>
      <c r="K281" s="41"/>
      <c r="L281" s="45"/>
      <c r="M281" s="235"/>
      <c r="N281" s="236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150</v>
      </c>
      <c r="AU281" s="18" t="s">
        <v>86</v>
      </c>
    </row>
    <row r="282" s="2" customFormat="1">
      <c r="A282" s="39"/>
      <c r="B282" s="40"/>
      <c r="C282" s="41"/>
      <c r="D282" s="258" t="s">
        <v>162</v>
      </c>
      <c r="E282" s="41"/>
      <c r="F282" s="259" t="s">
        <v>349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162</v>
      </c>
      <c r="AU282" s="18" t="s">
        <v>86</v>
      </c>
    </row>
    <row r="283" s="14" customFormat="1">
      <c r="A283" s="14"/>
      <c r="B283" s="247"/>
      <c r="C283" s="248"/>
      <c r="D283" s="232" t="s">
        <v>152</v>
      </c>
      <c r="E283" s="249" t="s">
        <v>1</v>
      </c>
      <c r="F283" s="250" t="s">
        <v>350</v>
      </c>
      <c r="G283" s="248"/>
      <c r="H283" s="251">
        <v>62.740000000000002</v>
      </c>
      <c r="I283" s="252"/>
      <c r="J283" s="248"/>
      <c r="K283" s="248"/>
      <c r="L283" s="253"/>
      <c r="M283" s="254"/>
      <c r="N283" s="255"/>
      <c r="O283" s="255"/>
      <c r="P283" s="255"/>
      <c r="Q283" s="255"/>
      <c r="R283" s="255"/>
      <c r="S283" s="255"/>
      <c r="T283" s="25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7" t="s">
        <v>152</v>
      </c>
      <c r="AU283" s="257" t="s">
        <v>86</v>
      </c>
      <c r="AV283" s="14" t="s">
        <v>86</v>
      </c>
      <c r="AW283" s="14" t="s">
        <v>32</v>
      </c>
      <c r="AX283" s="14" t="s">
        <v>76</v>
      </c>
      <c r="AY283" s="257" t="s">
        <v>140</v>
      </c>
    </row>
    <row r="284" s="15" customFormat="1">
      <c r="A284" s="15"/>
      <c r="B284" s="260"/>
      <c r="C284" s="261"/>
      <c r="D284" s="232" t="s">
        <v>152</v>
      </c>
      <c r="E284" s="262" t="s">
        <v>1</v>
      </c>
      <c r="F284" s="263" t="s">
        <v>171</v>
      </c>
      <c r="G284" s="261"/>
      <c r="H284" s="264">
        <v>62.740000000000002</v>
      </c>
      <c r="I284" s="265"/>
      <c r="J284" s="261"/>
      <c r="K284" s="261"/>
      <c r="L284" s="266"/>
      <c r="M284" s="267"/>
      <c r="N284" s="268"/>
      <c r="O284" s="268"/>
      <c r="P284" s="268"/>
      <c r="Q284" s="268"/>
      <c r="R284" s="268"/>
      <c r="S284" s="268"/>
      <c r="T284" s="269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0" t="s">
        <v>152</v>
      </c>
      <c r="AU284" s="270" t="s">
        <v>86</v>
      </c>
      <c r="AV284" s="15" t="s">
        <v>148</v>
      </c>
      <c r="AW284" s="15" t="s">
        <v>32</v>
      </c>
      <c r="AX284" s="15" t="s">
        <v>84</v>
      </c>
      <c r="AY284" s="270" t="s">
        <v>140</v>
      </c>
    </row>
    <row r="285" s="12" customFormat="1" ht="22.8" customHeight="1">
      <c r="A285" s="12"/>
      <c r="B285" s="203"/>
      <c r="C285" s="204"/>
      <c r="D285" s="205" t="s">
        <v>75</v>
      </c>
      <c r="E285" s="217" t="s">
        <v>351</v>
      </c>
      <c r="F285" s="217" t="s">
        <v>352</v>
      </c>
      <c r="G285" s="204"/>
      <c r="H285" s="204"/>
      <c r="I285" s="207"/>
      <c r="J285" s="218">
        <f>BK285</f>
        <v>0</v>
      </c>
      <c r="K285" s="204"/>
      <c r="L285" s="209"/>
      <c r="M285" s="210"/>
      <c r="N285" s="211"/>
      <c r="O285" s="211"/>
      <c r="P285" s="212">
        <f>SUM(P286:P294)</f>
        <v>0</v>
      </c>
      <c r="Q285" s="211"/>
      <c r="R285" s="212">
        <f>SUM(R286:R294)</f>
        <v>0</v>
      </c>
      <c r="S285" s="211"/>
      <c r="T285" s="213">
        <f>SUM(T286:T294)</f>
        <v>0.29533799999999999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4" t="s">
        <v>86</v>
      </c>
      <c r="AT285" s="215" t="s">
        <v>75</v>
      </c>
      <c r="AU285" s="215" t="s">
        <v>84</v>
      </c>
      <c r="AY285" s="214" t="s">
        <v>140</v>
      </c>
      <c r="BK285" s="216">
        <f>SUM(BK286:BK294)</f>
        <v>0</v>
      </c>
    </row>
    <row r="286" s="2" customFormat="1" ht="24.15" customHeight="1">
      <c r="A286" s="39"/>
      <c r="B286" s="40"/>
      <c r="C286" s="219" t="s">
        <v>353</v>
      </c>
      <c r="D286" s="219" t="s">
        <v>144</v>
      </c>
      <c r="E286" s="220" t="s">
        <v>354</v>
      </c>
      <c r="F286" s="221" t="s">
        <v>355</v>
      </c>
      <c r="G286" s="222" t="s">
        <v>147</v>
      </c>
      <c r="H286" s="223">
        <v>88.959999999999994</v>
      </c>
      <c r="I286" s="224"/>
      <c r="J286" s="225">
        <f>ROUND(I286*H286,2)</f>
        <v>0</v>
      </c>
      <c r="K286" s="221" t="s">
        <v>159</v>
      </c>
      <c r="L286" s="45"/>
      <c r="M286" s="226" t="s">
        <v>1</v>
      </c>
      <c r="N286" s="227" t="s">
        <v>41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0.0030000000000000001</v>
      </c>
      <c r="T286" s="229">
        <f>S286*H286</f>
        <v>0.26688000000000001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257</v>
      </c>
      <c r="AT286" s="230" t="s">
        <v>144</v>
      </c>
      <c r="AU286" s="230" t="s">
        <v>86</v>
      </c>
      <c r="AY286" s="18" t="s">
        <v>140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84</v>
      </c>
      <c r="BK286" s="231">
        <f>ROUND(I286*H286,2)</f>
        <v>0</v>
      </c>
      <c r="BL286" s="18" t="s">
        <v>257</v>
      </c>
      <c r="BM286" s="230" t="s">
        <v>356</v>
      </c>
    </row>
    <row r="287" s="2" customFormat="1">
      <c r="A287" s="39"/>
      <c r="B287" s="40"/>
      <c r="C287" s="41"/>
      <c r="D287" s="232" t="s">
        <v>150</v>
      </c>
      <c r="E287" s="41"/>
      <c r="F287" s="233" t="s">
        <v>357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150</v>
      </c>
      <c r="AU287" s="18" t="s">
        <v>86</v>
      </c>
    </row>
    <row r="288" s="2" customFormat="1">
      <c r="A288" s="39"/>
      <c r="B288" s="40"/>
      <c r="C288" s="41"/>
      <c r="D288" s="258" t="s">
        <v>162</v>
      </c>
      <c r="E288" s="41"/>
      <c r="F288" s="259" t="s">
        <v>358</v>
      </c>
      <c r="G288" s="41"/>
      <c r="H288" s="41"/>
      <c r="I288" s="234"/>
      <c r="J288" s="41"/>
      <c r="K288" s="41"/>
      <c r="L288" s="45"/>
      <c r="M288" s="235"/>
      <c r="N288" s="236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162</v>
      </c>
      <c r="AU288" s="18" t="s">
        <v>86</v>
      </c>
    </row>
    <row r="289" s="14" customFormat="1">
      <c r="A289" s="14"/>
      <c r="B289" s="247"/>
      <c r="C289" s="248"/>
      <c r="D289" s="232" t="s">
        <v>152</v>
      </c>
      <c r="E289" s="249" t="s">
        <v>1</v>
      </c>
      <c r="F289" s="250" t="s">
        <v>359</v>
      </c>
      <c r="G289" s="248"/>
      <c r="H289" s="251">
        <v>88.959999999999994</v>
      </c>
      <c r="I289" s="252"/>
      <c r="J289" s="248"/>
      <c r="K289" s="248"/>
      <c r="L289" s="253"/>
      <c r="M289" s="254"/>
      <c r="N289" s="255"/>
      <c r="O289" s="255"/>
      <c r="P289" s="255"/>
      <c r="Q289" s="255"/>
      <c r="R289" s="255"/>
      <c r="S289" s="255"/>
      <c r="T289" s="25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7" t="s">
        <v>152</v>
      </c>
      <c r="AU289" s="257" t="s">
        <v>86</v>
      </c>
      <c r="AV289" s="14" t="s">
        <v>86</v>
      </c>
      <c r="AW289" s="14" t="s">
        <v>32</v>
      </c>
      <c r="AX289" s="14" t="s">
        <v>76</v>
      </c>
      <c r="AY289" s="257" t="s">
        <v>140</v>
      </c>
    </row>
    <row r="290" s="15" customFormat="1">
      <c r="A290" s="15"/>
      <c r="B290" s="260"/>
      <c r="C290" s="261"/>
      <c r="D290" s="232" t="s">
        <v>152</v>
      </c>
      <c r="E290" s="262" t="s">
        <v>1</v>
      </c>
      <c r="F290" s="263" t="s">
        <v>171</v>
      </c>
      <c r="G290" s="261"/>
      <c r="H290" s="264">
        <v>88.959999999999994</v>
      </c>
      <c r="I290" s="265"/>
      <c r="J290" s="261"/>
      <c r="K290" s="261"/>
      <c r="L290" s="266"/>
      <c r="M290" s="267"/>
      <c r="N290" s="268"/>
      <c r="O290" s="268"/>
      <c r="P290" s="268"/>
      <c r="Q290" s="268"/>
      <c r="R290" s="268"/>
      <c r="S290" s="268"/>
      <c r="T290" s="269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0" t="s">
        <v>152</v>
      </c>
      <c r="AU290" s="270" t="s">
        <v>86</v>
      </c>
      <c r="AV290" s="15" t="s">
        <v>148</v>
      </c>
      <c r="AW290" s="15" t="s">
        <v>32</v>
      </c>
      <c r="AX290" s="15" t="s">
        <v>84</v>
      </c>
      <c r="AY290" s="270" t="s">
        <v>140</v>
      </c>
    </row>
    <row r="291" s="2" customFormat="1" ht="21.75" customHeight="1">
      <c r="A291" s="39"/>
      <c r="B291" s="40"/>
      <c r="C291" s="219" t="s">
        <v>360</v>
      </c>
      <c r="D291" s="219" t="s">
        <v>144</v>
      </c>
      <c r="E291" s="220" t="s">
        <v>361</v>
      </c>
      <c r="F291" s="221" t="s">
        <v>362</v>
      </c>
      <c r="G291" s="222" t="s">
        <v>363</v>
      </c>
      <c r="H291" s="223">
        <v>94.859999999999999</v>
      </c>
      <c r="I291" s="224"/>
      <c r="J291" s="225">
        <f>ROUND(I291*H291,2)</f>
        <v>0</v>
      </c>
      <c r="K291" s="221" t="s">
        <v>159</v>
      </c>
      <c r="L291" s="45"/>
      <c r="M291" s="226" t="s">
        <v>1</v>
      </c>
      <c r="N291" s="227" t="s">
        <v>41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0.00029999999999999997</v>
      </c>
      <c r="T291" s="229">
        <f>S291*H291</f>
        <v>0.028457999999999997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257</v>
      </c>
      <c r="AT291" s="230" t="s">
        <v>144</v>
      </c>
      <c r="AU291" s="230" t="s">
        <v>86</v>
      </c>
      <c r="AY291" s="18" t="s">
        <v>140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84</v>
      </c>
      <c r="BK291" s="231">
        <f>ROUND(I291*H291,2)</f>
        <v>0</v>
      </c>
      <c r="BL291" s="18" t="s">
        <v>257</v>
      </c>
      <c r="BM291" s="230" t="s">
        <v>364</v>
      </c>
    </row>
    <row r="292" s="2" customFormat="1">
      <c r="A292" s="39"/>
      <c r="B292" s="40"/>
      <c r="C292" s="41"/>
      <c r="D292" s="232" t="s">
        <v>150</v>
      </c>
      <c r="E292" s="41"/>
      <c r="F292" s="233" t="s">
        <v>365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150</v>
      </c>
      <c r="AU292" s="18" t="s">
        <v>86</v>
      </c>
    </row>
    <row r="293" s="2" customFormat="1">
      <c r="A293" s="39"/>
      <c r="B293" s="40"/>
      <c r="C293" s="41"/>
      <c r="D293" s="258" t="s">
        <v>162</v>
      </c>
      <c r="E293" s="41"/>
      <c r="F293" s="259" t="s">
        <v>366</v>
      </c>
      <c r="G293" s="41"/>
      <c r="H293" s="41"/>
      <c r="I293" s="234"/>
      <c r="J293" s="41"/>
      <c r="K293" s="41"/>
      <c r="L293" s="45"/>
      <c r="M293" s="235"/>
      <c r="N293" s="236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162</v>
      </c>
      <c r="AU293" s="18" t="s">
        <v>86</v>
      </c>
    </row>
    <row r="294" s="14" customFormat="1">
      <c r="A294" s="14"/>
      <c r="B294" s="247"/>
      <c r="C294" s="248"/>
      <c r="D294" s="232" t="s">
        <v>152</v>
      </c>
      <c r="E294" s="249" t="s">
        <v>1</v>
      </c>
      <c r="F294" s="250" t="s">
        <v>367</v>
      </c>
      <c r="G294" s="248"/>
      <c r="H294" s="251">
        <v>94.859999999999999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152</v>
      </c>
      <c r="AU294" s="257" t="s">
        <v>86</v>
      </c>
      <c r="AV294" s="14" t="s">
        <v>86</v>
      </c>
      <c r="AW294" s="14" t="s">
        <v>32</v>
      </c>
      <c r="AX294" s="14" t="s">
        <v>84</v>
      </c>
      <c r="AY294" s="257" t="s">
        <v>140</v>
      </c>
    </row>
    <row r="295" s="12" customFormat="1" ht="22.8" customHeight="1">
      <c r="A295" s="12"/>
      <c r="B295" s="203"/>
      <c r="C295" s="204"/>
      <c r="D295" s="205" t="s">
        <v>75</v>
      </c>
      <c r="E295" s="217" t="s">
        <v>368</v>
      </c>
      <c r="F295" s="217" t="s">
        <v>369</v>
      </c>
      <c r="G295" s="204"/>
      <c r="H295" s="204"/>
      <c r="I295" s="207"/>
      <c r="J295" s="218">
        <f>BK295</f>
        <v>0</v>
      </c>
      <c r="K295" s="204"/>
      <c r="L295" s="209"/>
      <c r="M295" s="210"/>
      <c r="N295" s="211"/>
      <c r="O295" s="211"/>
      <c r="P295" s="212">
        <f>SUM(P296:P313)</f>
        <v>0</v>
      </c>
      <c r="Q295" s="211"/>
      <c r="R295" s="212">
        <f>SUM(R296:R313)</f>
        <v>0</v>
      </c>
      <c r="S295" s="211"/>
      <c r="T295" s="213">
        <f>SUM(T296:T313)</f>
        <v>5.2736991999999994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4" t="s">
        <v>86</v>
      </c>
      <c r="AT295" s="215" t="s">
        <v>75</v>
      </c>
      <c r="AU295" s="215" t="s">
        <v>84</v>
      </c>
      <c r="AY295" s="214" t="s">
        <v>140</v>
      </c>
      <c r="BK295" s="216">
        <f>SUM(BK296:BK313)</f>
        <v>0</v>
      </c>
    </row>
    <row r="296" s="2" customFormat="1" ht="24.15" customHeight="1">
      <c r="A296" s="39"/>
      <c r="B296" s="40"/>
      <c r="C296" s="219" t="s">
        <v>370</v>
      </c>
      <c r="D296" s="219" t="s">
        <v>144</v>
      </c>
      <c r="E296" s="220" t="s">
        <v>371</v>
      </c>
      <c r="F296" s="221" t="s">
        <v>372</v>
      </c>
      <c r="G296" s="222" t="s">
        <v>147</v>
      </c>
      <c r="H296" s="223">
        <v>193.886</v>
      </c>
      <c r="I296" s="224"/>
      <c r="J296" s="225">
        <f>ROUND(I296*H296,2)</f>
        <v>0</v>
      </c>
      <c r="K296" s="221" t="s">
        <v>159</v>
      </c>
      <c r="L296" s="45"/>
      <c r="M296" s="226" t="s">
        <v>1</v>
      </c>
      <c r="N296" s="227" t="s">
        <v>41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0.027199999999999998</v>
      </c>
      <c r="T296" s="229">
        <f>S296*H296</f>
        <v>5.2736991999999994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257</v>
      </c>
      <c r="AT296" s="230" t="s">
        <v>144</v>
      </c>
      <c r="AU296" s="230" t="s">
        <v>86</v>
      </c>
      <c r="AY296" s="18" t="s">
        <v>140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84</v>
      </c>
      <c r="BK296" s="231">
        <f>ROUND(I296*H296,2)</f>
        <v>0</v>
      </c>
      <c r="BL296" s="18" t="s">
        <v>257</v>
      </c>
      <c r="BM296" s="230" t="s">
        <v>373</v>
      </c>
    </row>
    <row r="297" s="2" customFormat="1">
      <c r="A297" s="39"/>
      <c r="B297" s="40"/>
      <c r="C297" s="41"/>
      <c r="D297" s="232" t="s">
        <v>150</v>
      </c>
      <c r="E297" s="41"/>
      <c r="F297" s="233" t="s">
        <v>374</v>
      </c>
      <c r="G297" s="41"/>
      <c r="H297" s="41"/>
      <c r="I297" s="234"/>
      <c r="J297" s="41"/>
      <c r="K297" s="41"/>
      <c r="L297" s="45"/>
      <c r="M297" s="235"/>
      <c r="N297" s="236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150</v>
      </c>
      <c r="AU297" s="18" t="s">
        <v>86</v>
      </c>
    </row>
    <row r="298" s="2" customFormat="1">
      <c r="A298" s="39"/>
      <c r="B298" s="40"/>
      <c r="C298" s="41"/>
      <c r="D298" s="258" t="s">
        <v>162</v>
      </c>
      <c r="E298" s="41"/>
      <c r="F298" s="259" t="s">
        <v>375</v>
      </c>
      <c r="G298" s="41"/>
      <c r="H298" s="41"/>
      <c r="I298" s="234"/>
      <c r="J298" s="41"/>
      <c r="K298" s="41"/>
      <c r="L298" s="45"/>
      <c r="M298" s="235"/>
      <c r="N298" s="236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162</v>
      </c>
      <c r="AU298" s="18" t="s">
        <v>86</v>
      </c>
    </row>
    <row r="299" s="13" customFormat="1">
      <c r="A299" s="13"/>
      <c r="B299" s="237"/>
      <c r="C299" s="238"/>
      <c r="D299" s="232" t="s">
        <v>152</v>
      </c>
      <c r="E299" s="239" t="s">
        <v>1</v>
      </c>
      <c r="F299" s="240" t="s">
        <v>188</v>
      </c>
      <c r="G299" s="238"/>
      <c r="H299" s="239" t="s">
        <v>1</v>
      </c>
      <c r="I299" s="241"/>
      <c r="J299" s="238"/>
      <c r="K299" s="238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152</v>
      </c>
      <c r="AU299" s="246" t="s">
        <v>86</v>
      </c>
      <c r="AV299" s="13" t="s">
        <v>84</v>
      </c>
      <c r="AW299" s="13" t="s">
        <v>32</v>
      </c>
      <c r="AX299" s="13" t="s">
        <v>76</v>
      </c>
      <c r="AY299" s="246" t="s">
        <v>140</v>
      </c>
    </row>
    <row r="300" s="14" customFormat="1">
      <c r="A300" s="14"/>
      <c r="B300" s="247"/>
      <c r="C300" s="248"/>
      <c r="D300" s="232" t="s">
        <v>152</v>
      </c>
      <c r="E300" s="249" t="s">
        <v>1</v>
      </c>
      <c r="F300" s="250" t="s">
        <v>376</v>
      </c>
      <c r="G300" s="248"/>
      <c r="H300" s="251">
        <v>22.768999999999998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7" t="s">
        <v>152</v>
      </c>
      <c r="AU300" s="257" t="s">
        <v>86</v>
      </c>
      <c r="AV300" s="14" t="s">
        <v>86</v>
      </c>
      <c r="AW300" s="14" t="s">
        <v>32</v>
      </c>
      <c r="AX300" s="14" t="s">
        <v>76</v>
      </c>
      <c r="AY300" s="257" t="s">
        <v>140</v>
      </c>
    </row>
    <row r="301" s="14" customFormat="1">
      <c r="A301" s="14"/>
      <c r="B301" s="247"/>
      <c r="C301" s="248"/>
      <c r="D301" s="232" t="s">
        <v>152</v>
      </c>
      <c r="E301" s="249" t="s">
        <v>1</v>
      </c>
      <c r="F301" s="250" t="s">
        <v>377</v>
      </c>
      <c r="G301" s="248"/>
      <c r="H301" s="251">
        <v>21</v>
      </c>
      <c r="I301" s="252"/>
      <c r="J301" s="248"/>
      <c r="K301" s="248"/>
      <c r="L301" s="253"/>
      <c r="M301" s="254"/>
      <c r="N301" s="255"/>
      <c r="O301" s="255"/>
      <c r="P301" s="255"/>
      <c r="Q301" s="255"/>
      <c r="R301" s="255"/>
      <c r="S301" s="255"/>
      <c r="T301" s="25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7" t="s">
        <v>152</v>
      </c>
      <c r="AU301" s="257" t="s">
        <v>86</v>
      </c>
      <c r="AV301" s="14" t="s">
        <v>86</v>
      </c>
      <c r="AW301" s="14" t="s">
        <v>32</v>
      </c>
      <c r="AX301" s="14" t="s">
        <v>76</v>
      </c>
      <c r="AY301" s="257" t="s">
        <v>140</v>
      </c>
    </row>
    <row r="302" s="14" customFormat="1">
      <c r="A302" s="14"/>
      <c r="B302" s="247"/>
      <c r="C302" s="248"/>
      <c r="D302" s="232" t="s">
        <v>152</v>
      </c>
      <c r="E302" s="249" t="s">
        <v>1</v>
      </c>
      <c r="F302" s="250" t="s">
        <v>378</v>
      </c>
      <c r="G302" s="248"/>
      <c r="H302" s="251">
        <v>17.222000000000001</v>
      </c>
      <c r="I302" s="252"/>
      <c r="J302" s="248"/>
      <c r="K302" s="248"/>
      <c r="L302" s="253"/>
      <c r="M302" s="254"/>
      <c r="N302" s="255"/>
      <c r="O302" s="255"/>
      <c r="P302" s="255"/>
      <c r="Q302" s="255"/>
      <c r="R302" s="255"/>
      <c r="S302" s="255"/>
      <c r="T302" s="25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7" t="s">
        <v>152</v>
      </c>
      <c r="AU302" s="257" t="s">
        <v>86</v>
      </c>
      <c r="AV302" s="14" t="s">
        <v>86</v>
      </c>
      <c r="AW302" s="14" t="s">
        <v>32</v>
      </c>
      <c r="AX302" s="14" t="s">
        <v>76</v>
      </c>
      <c r="AY302" s="257" t="s">
        <v>140</v>
      </c>
    </row>
    <row r="303" s="14" customFormat="1">
      <c r="A303" s="14"/>
      <c r="B303" s="247"/>
      <c r="C303" s="248"/>
      <c r="D303" s="232" t="s">
        <v>152</v>
      </c>
      <c r="E303" s="249" t="s">
        <v>1</v>
      </c>
      <c r="F303" s="250" t="s">
        <v>379</v>
      </c>
      <c r="G303" s="248"/>
      <c r="H303" s="251">
        <v>12.404</v>
      </c>
      <c r="I303" s="252"/>
      <c r="J303" s="248"/>
      <c r="K303" s="248"/>
      <c r="L303" s="253"/>
      <c r="M303" s="254"/>
      <c r="N303" s="255"/>
      <c r="O303" s="255"/>
      <c r="P303" s="255"/>
      <c r="Q303" s="255"/>
      <c r="R303" s="255"/>
      <c r="S303" s="255"/>
      <c r="T303" s="25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7" t="s">
        <v>152</v>
      </c>
      <c r="AU303" s="257" t="s">
        <v>86</v>
      </c>
      <c r="AV303" s="14" t="s">
        <v>86</v>
      </c>
      <c r="AW303" s="14" t="s">
        <v>32</v>
      </c>
      <c r="AX303" s="14" t="s">
        <v>76</v>
      </c>
      <c r="AY303" s="257" t="s">
        <v>140</v>
      </c>
    </row>
    <row r="304" s="14" customFormat="1">
      <c r="A304" s="14"/>
      <c r="B304" s="247"/>
      <c r="C304" s="248"/>
      <c r="D304" s="232" t="s">
        <v>152</v>
      </c>
      <c r="E304" s="249" t="s">
        <v>1</v>
      </c>
      <c r="F304" s="250" t="s">
        <v>380</v>
      </c>
      <c r="G304" s="248"/>
      <c r="H304" s="251">
        <v>12.9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7" t="s">
        <v>152</v>
      </c>
      <c r="AU304" s="257" t="s">
        <v>86</v>
      </c>
      <c r="AV304" s="14" t="s">
        <v>86</v>
      </c>
      <c r="AW304" s="14" t="s">
        <v>32</v>
      </c>
      <c r="AX304" s="14" t="s">
        <v>76</v>
      </c>
      <c r="AY304" s="257" t="s">
        <v>140</v>
      </c>
    </row>
    <row r="305" s="14" customFormat="1">
      <c r="A305" s="14"/>
      <c r="B305" s="247"/>
      <c r="C305" s="248"/>
      <c r="D305" s="232" t="s">
        <v>152</v>
      </c>
      <c r="E305" s="249" t="s">
        <v>1</v>
      </c>
      <c r="F305" s="250" t="s">
        <v>381</v>
      </c>
      <c r="G305" s="248"/>
      <c r="H305" s="251">
        <v>25.155000000000001</v>
      </c>
      <c r="I305" s="252"/>
      <c r="J305" s="248"/>
      <c r="K305" s="248"/>
      <c r="L305" s="253"/>
      <c r="M305" s="254"/>
      <c r="N305" s="255"/>
      <c r="O305" s="255"/>
      <c r="P305" s="255"/>
      <c r="Q305" s="255"/>
      <c r="R305" s="255"/>
      <c r="S305" s="255"/>
      <c r="T305" s="25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7" t="s">
        <v>152</v>
      </c>
      <c r="AU305" s="257" t="s">
        <v>86</v>
      </c>
      <c r="AV305" s="14" t="s">
        <v>86</v>
      </c>
      <c r="AW305" s="14" t="s">
        <v>32</v>
      </c>
      <c r="AX305" s="14" t="s">
        <v>76</v>
      </c>
      <c r="AY305" s="257" t="s">
        <v>140</v>
      </c>
    </row>
    <row r="306" s="14" customFormat="1">
      <c r="A306" s="14"/>
      <c r="B306" s="247"/>
      <c r="C306" s="248"/>
      <c r="D306" s="232" t="s">
        <v>152</v>
      </c>
      <c r="E306" s="249" t="s">
        <v>1</v>
      </c>
      <c r="F306" s="250" t="s">
        <v>382</v>
      </c>
      <c r="G306" s="248"/>
      <c r="H306" s="251">
        <v>27.949999999999999</v>
      </c>
      <c r="I306" s="252"/>
      <c r="J306" s="248"/>
      <c r="K306" s="248"/>
      <c r="L306" s="253"/>
      <c r="M306" s="254"/>
      <c r="N306" s="255"/>
      <c r="O306" s="255"/>
      <c r="P306" s="255"/>
      <c r="Q306" s="255"/>
      <c r="R306" s="255"/>
      <c r="S306" s="255"/>
      <c r="T306" s="25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7" t="s">
        <v>152</v>
      </c>
      <c r="AU306" s="257" t="s">
        <v>86</v>
      </c>
      <c r="AV306" s="14" t="s">
        <v>86</v>
      </c>
      <c r="AW306" s="14" t="s">
        <v>32</v>
      </c>
      <c r="AX306" s="14" t="s">
        <v>76</v>
      </c>
      <c r="AY306" s="257" t="s">
        <v>140</v>
      </c>
    </row>
    <row r="307" s="14" customFormat="1">
      <c r="A307" s="14"/>
      <c r="B307" s="247"/>
      <c r="C307" s="248"/>
      <c r="D307" s="232" t="s">
        <v>152</v>
      </c>
      <c r="E307" s="249" t="s">
        <v>1</v>
      </c>
      <c r="F307" s="250" t="s">
        <v>383</v>
      </c>
      <c r="G307" s="248"/>
      <c r="H307" s="251">
        <v>18.449999999999999</v>
      </c>
      <c r="I307" s="252"/>
      <c r="J307" s="248"/>
      <c r="K307" s="248"/>
      <c r="L307" s="253"/>
      <c r="M307" s="254"/>
      <c r="N307" s="255"/>
      <c r="O307" s="255"/>
      <c r="P307" s="255"/>
      <c r="Q307" s="255"/>
      <c r="R307" s="255"/>
      <c r="S307" s="255"/>
      <c r="T307" s="25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7" t="s">
        <v>152</v>
      </c>
      <c r="AU307" s="257" t="s">
        <v>86</v>
      </c>
      <c r="AV307" s="14" t="s">
        <v>86</v>
      </c>
      <c r="AW307" s="14" t="s">
        <v>32</v>
      </c>
      <c r="AX307" s="14" t="s">
        <v>76</v>
      </c>
      <c r="AY307" s="257" t="s">
        <v>140</v>
      </c>
    </row>
    <row r="308" s="14" customFormat="1">
      <c r="A308" s="14"/>
      <c r="B308" s="247"/>
      <c r="C308" s="248"/>
      <c r="D308" s="232" t="s">
        <v>152</v>
      </c>
      <c r="E308" s="249" t="s">
        <v>1</v>
      </c>
      <c r="F308" s="250" t="s">
        <v>384</v>
      </c>
      <c r="G308" s="248"/>
      <c r="H308" s="251">
        <v>22</v>
      </c>
      <c r="I308" s="252"/>
      <c r="J308" s="248"/>
      <c r="K308" s="248"/>
      <c r="L308" s="253"/>
      <c r="M308" s="254"/>
      <c r="N308" s="255"/>
      <c r="O308" s="255"/>
      <c r="P308" s="255"/>
      <c r="Q308" s="255"/>
      <c r="R308" s="255"/>
      <c r="S308" s="255"/>
      <c r="T308" s="25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7" t="s">
        <v>152</v>
      </c>
      <c r="AU308" s="257" t="s">
        <v>86</v>
      </c>
      <c r="AV308" s="14" t="s">
        <v>86</v>
      </c>
      <c r="AW308" s="14" t="s">
        <v>32</v>
      </c>
      <c r="AX308" s="14" t="s">
        <v>76</v>
      </c>
      <c r="AY308" s="257" t="s">
        <v>140</v>
      </c>
    </row>
    <row r="309" s="14" customFormat="1">
      <c r="A309" s="14"/>
      <c r="B309" s="247"/>
      <c r="C309" s="248"/>
      <c r="D309" s="232" t="s">
        <v>152</v>
      </c>
      <c r="E309" s="249" t="s">
        <v>1</v>
      </c>
      <c r="F309" s="250" t="s">
        <v>385</v>
      </c>
      <c r="G309" s="248"/>
      <c r="H309" s="251">
        <v>62.252000000000002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152</v>
      </c>
      <c r="AU309" s="257" t="s">
        <v>86</v>
      </c>
      <c r="AV309" s="14" t="s">
        <v>86</v>
      </c>
      <c r="AW309" s="14" t="s">
        <v>32</v>
      </c>
      <c r="AX309" s="14" t="s">
        <v>76</v>
      </c>
      <c r="AY309" s="257" t="s">
        <v>140</v>
      </c>
    </row>
    <row r="310" s="13" customFormat="1">
      <c r="A310" s="13"/>
      <c r="B310" s="237"/>
      <c r="C310" s="238"/>
      <c r="D310" s="232" t="s">
        <v>152</v>
      </c>
      <c r="E310" s="239" t="s">
        <v>1</v>
      </c>
      <c r="F310" s="240" t="s">
        <v>209</v>
      </c>
      <c r="G310" s="238"/>
      <c r="H310" s="239" t="s">
        <v>1</v>
      </c>
      <c r="I310" s="241"/>
      <c r="J310" s="238"/>
      <c r="K310" s="238"/>
      <c r="L310" s="242"/>
      <c r="M310" s="243"/>
      <c r="N310" s="244"/>
      <c r="O310" s="244"/>
      <c r="P310" s="244"/>
      <c r="Q310" s="244"/>
      <c r="R310" s="244"/>
      <c r="S310" s="244"/>
      <c r="T310" s="24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6" t="s">
        <v>152</v>
      </c>
      <c r="AU310" s="246" t="s">
        <v>86</v>
      </c>
      <c r="AV310" s="13" t="s">
        <v>84</v>
      </c>
      <c r="AW310" s="13" t="s">
        <v>32</v>
      </c>
      <c r="AX310" s="13" t="s">
        <v>76</v>
      </c>
      <c r="AY310" s="246" t="s">
        <v>140</v>
      </c>
    </row>
    <row r="311" s="14" customFormat="1">
      <c r="A311" s="14"/>
      <c r="B311" s="247"/>
      <c r="C311" s="248"/>
      <c r="D311" s="232" t="s">
        <v>152</v>
      </c>
      <c r="E311" s="249" t="s">
        <v>1</v>
      </c>
      <c r="F311" s="250" t="s">
        <v>386</v>
      </c>
      <c r="G311" s="248"/>
      <c r="H311" s="251">
        <v>-12.24</v>
      </c>
      <c r="I311" s="252"/>
      <c r="J311" s="248"/>
      <c r="K311" s="248"/>
      <c r="L311" s="253"/>
      <c r="M311" s="254"/>
      <c r="N311" s="255"/>
      <c r="O311" s="255"/>
      <c r="P311" s="255"/>
      <c r="Q311" s="255"/>
      <c r="R311" s="255"/>
      <c r="S311" s="255"/>
      <c r="T311" s="25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7" t="s">
        <v>152</v>
      </c>
      <c r="AU311" s="257" t="s">
        <v>86</v>
      </c>
      <c r="AV311" s="14" t="s">
        <v>86</v>
      </c>
      <c r="AW311" s="14" t="s">
        <v>32</v>
      </c>
      <c r="AX311" s="14" t="s">
        <v>76</v>
      </c>
      <c r="AY311" s="257" t="s">
        <v>140</v>
      </c>
    </row>
    <row r="312" s="14" customFormat="1">
      <c r="A312" s="14"/>
      <c r="B312" s="247"/>
      <c r="C312" s="248"/>
      <c r="D312" s="232" t="s">
        <v>152</v>
      </c>
      <c r="E312" s="249" t="s">
        <v>1</v>
      </c>
      <c r="F312" s="250" t="s">
        <v>387</v>
      </c>
      <c r="G312" s="248"/>
      <c r="H312" s="251">
        <v>-35.975999999999999</v>
      </c>
      <c r="I312" s="252"/>
      <c r="J312" s="248"/>
      <c r="K312" s="248"/>
      <c r="L312" s="253"/>
      <c r="M312" s="254"/>
      <c r="N312" s="255"/>
      <c r="O312" s="255"/>
      <c r="P312" s="255"/>
      <c r="Q312" s="255"/>
      <c r="R312" s="255"/>
      <c r="S312" s="255"/>
      <c r="T312" s="25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7" t="s">
        <v>152</v>
      </c>
      <c r="AU312" s="257" t="s">
        <v>86</v>
      </c>
      <c r="AV312" s="14" t="s">
        <v>86</v>
      </c>
      <c r="AW312" s="14" t="s">
        <v>32</v>
      </c>
      <c r="AX312" s="14" t="s">
        <v>76</v>
      </c>
      <c r="AY312" s="257" t="s">
        <v>140</v>
      </c>
    </row>
    <row r="313" s="15" customFormat="1">
      <c r="A313" s="15"/>
      <c r="B313" s="260"/>
      <c r="C313" s="261"/>
      <c r="D313" s="232" t="s">
        <v>152</v>
      </c>
      <c r="E313" s="262" t="s">
        <v>1</v>
      </c>
      <c r="F313" s="263" t="s">
        <v>171</v>
      </c>
      <c r="G313" s="261"/>
      <c r="H313" s="264">
        <v>193.886</v>
      </c>
      <c r="I313" s="265"/>
      <c r="J313" s="261"/>
      <c r="K313" s="261"/>
      <c r="L313" s="266"/>
      <c r="M313" s="267"/>
      <c r="N313" s="268"/>
      <c r="O313" s="268"/>
      <c r="P313" s="268"/>
      <c r="Q313" s="268"/>
      <c r="R313" s="268"/>
      <c r="S313" s="268"/>
      <c r="T313" s="269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0" t="s">
        <v>152</v>
      </c>
      <c r="AU313" s="270" t="s">
        <v>86</v>
      </c>
      <c r="AV313" s="15" t="s">
        <v>148</v>
      </c>
      <c r="AW313" s="15" t="s">
        <v>32</v>
      </c>
      <c r="AX313" s="15" t="s">
        <v>84</v>
      </c>
      <c r="AY313" s="270" t="s">
        <v>140</v>
      </c>
    </row>
    <row r="314" s="12" customFormat="1" ht="22.8" customHeight="1">
      <c r="A314" s="12"/>
      <c r="B314" s="203"/>
      <c r="C314" s="204"/>
      <c r="D314" s="205" t="s">
        <v>75</v>
      </c>
      <c r="E314" s="217" t="s">
        <v>388</v>
      </c>
      <c r="F314" s="217" t="s">
        <v>389</v>
      </c>
      <c r="G314" s="204"/>
      <c r="H314" s="204"/>
      <c r="I314" s="207"/>
      <c r="J314" s="218">
        <f>BK314</f>
        <v>0</v>
      </c>
      <c r="K314" s="204"/>
      <c r="L314" s="209"/>
      <c r="M314" s="210"/>
      <c r="N314" s="211"/>
      <c r="O314" s="211"/>
      <c r="P314" s="212">
        <f>SUM(P315:P319)</f>
        <v>0</v>
      </c>
      <c r="Q314" s="211"/>
      <c r="R314" s="212">
        <f>SUM(R315:R319)</f>
        <v>0.42691000000000001</v>
      </c>
      <c r="S314" s="211"/>
      <c r="T314" s="213">
        <f>SUM(T315:T319)</f>
        <v>0.13234210000000002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4" t="s">
        <v>86</v>
      </c>
      <c r="AT314" s="215" t="s">
        <v>75</v>
      </c>
      <c r="AU314" s="215" t="s">
        <v>84</v>
      </c>
      <c r="AY314" s="214" t="s">
        <v>140</v>
      </c>
      <c r="BK314" s="216">
        <f>SUM(BK315:BK319)</f>
        <v>0</v>
      </c>
    </row>
    <row r="315" s="2" customFormat="1" ht="21.75" customHeight="1">
      <c r="A315" s="39"/>
      <c r="B315" s="40"/>
      <c r="C315" s="219" t="s">
        <v>390</v>
      </c>
      <c r="D315" s="219" t="s">
        <v>144</v>
      </c>
      <c r="E315" s="220" t="s">
        <v>391</v>
      </c>
      <c r="F315" s="221" t="s">
        <v>392</v>
      </c>
      <c r="G315" s="222" t="s">
        <v>147</v>
      </c>
      <c r="H315" s="223">
        <v>426.91000000000002</v>
      </c>
      <c r="I315" s="224"/>
      <c r="J315" s="225">
        <f>ROUND(I315*H315,2)</f>
        <v>0</v>
      </c>
      <c r="K315" s="221" t="s">
        <v>159</v>
      </c>
      <c r="L315" s="45"/>
      <c r="M315" s="226" t="s">
        <v>1</v>
      </c>
      <c r="N315" s="227" t="s">
        <v>41</v>
      </c>
      <c r="O315" s="92"/>
      <c r="P315" s="228">
        <f>O315*H315</f>
        <v>0</v>
      </c>
      <c r="Q315" s="228">
        <v>0.001</v>
      </c>
      <c r="R315" s="228">
        <f>Q315*H315</f>
        <v>0.42691000000000001</v>
      </c>
      <c r="S315" s="228">
        <v>0.00031</v>
      </c>
      <c r="T315" s="229">
        <f>S315*H315</f>
        <v>0.13234210000000002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257</v>
      </c>
      <c r="AT315" s="230" t="s">
        <v>144</v>
      </c>
      <c r="AU315" s="230" t="s">
        <v>86</v>
      </c>
      <c r="AY315" s="18" t="s">
        <v>140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84</v>
      </c>
      <c r="BK315" s="231">
        <f>ROUND(I315*H315,2)</f>
        <v>0</v>
      </c>
      <c r="BL315" s="18" t="s">
        <v>257</v>
      </c>
      <c r="BM315" s="230" t="s">
        <v>393</v>
      </c>
    </row>
    <row r="316" s="2" customFormat="1">
      <c r="A316" s="39"/>
      <c r="B316" s="40"/>
      <c r="C316" s="41"/>
      <c r="D316" s="232" t="s">
        <v>150</v>
      </c>
      <c r="E316" s="41"/>
      <c r="F316" s="233" t="s">
        <v>394</v>
      </c>
      <c r="G316" s="41"/>
      <c r="H316" s="41"/>
      <c r="I316" s="234"/>
      <c r="J316" s="41"/>
      <c r="K316" s="41"/>
      <c r="L316" s="45"/>
      <c r="M316" s="235"/>
      <c r="N316" s="236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150</v>
      </c>
      <c r="AU316" s="18" t="s">
        <v>86</v>
      </c>
    </row>
    <row r="317" s="2" customFormat="1">
      <c r="A317" s="39"/>
      <c r="B317" s="40"/>
      <c r="C317" s="41"/>
      <c r="D317" s="258" t="s">
        <v>162</v>
      </c>
      <c r="E317" s="41"/>
      <c r="F317" s="259" t="s">
        <v>395</v>
      </c>
      <c r="G317" s="41"/>
      <c r="H317" s="41"/>
      <c r="I317" s="234"/>
      <c r="J317" s="41"/>
      <c r="K317" s="41"/>
      <c r="L317" s="45"/>
      <c r="M317" s="235"/>
      <c r="N317" s="236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162</v>
      </c>
      <c r="AU317" s="18" t="s">
        <v>86</v>
      </c>
    </row>
    <row r="318" s="13" customFormat="1">
      <c r="A318" s="13"/>
      <c r="B318" s="237"/>
      <c r="C318" s="238"/>
      <c r="D318" s="232" t="s">
        <v>152</v>
      </c>
      <c r="E318" s="239" t="s">
        <v>1</v>
      </c>
      <c r="F318" s="240" t="s">
        <v>396</v>
      </c>
      <c r="G318" s="238"/>
      <c r="H318" s="239" t="s">
        <v>1</v>
      </c>
      <c r="I318" s="241"/>
      <c r="J318" s="238"/>
      <c r="K318" s="238"/>
      <c r="L318" s="242"/>
      <c r="M318" s="243"/>
      <c r="N318" s="244"/>
      <c r="O318" s="244"/>
      <c r="P318" s="244"/>
      <c r="Q318" s="244"/>
      <c r="R318" s="244"/>
      <c r="S318" s="244"/>
      <c r="T318" s="24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6" t="s">
        <v>152</v>
      </c>
      <c r="AU318" s="246" t="s">
        <v>86</v>
      </c>
      <c r="AV318" s="13" t="s">
        <v>84</v>
      </c>
      <c r="AW318" s="13" t="s">
        <v>32</v>
      </c>
      <c r="AX318" s="13" t="s">
        <v>76</v>
      </c>
      <c r="AY318" s="246" t="s">
        <v>140</v>
      </c>
    </row>
    <row r="319" s="14" customFormat="1">
      <c r="A319" s="14"/>
      <c r="B319" s="247"/>
      <c r="C319" s="248"/>
      <c r="D319" s="232" t="s">
        <v>152</v>
      </c>
      <c r="E319" s="249" t="s">
        <v>1</v>
      </c>
      <c r="F319" s="250" t="s">
        <v>397</v>
      </c>
      <c r="G319" s="248"/>
      <c r="H319" s="251">
        <v>426.91000000000002</v>
      </c>
      <c r="I319" s="252"/>
      <c r="J319" s="248"/>
      <c r="K319" s="248"/>
      <c r="L319" s="253"/>
      <c r="M319" s="254"/>
      <c r="N319" s="255"/>
      <c r="O319" s="255"/>
      <c r="P319" s="255"/>
      <c r="Q319" s="255"/>
      <c r="R319" s="255"/>
      <c r="S319" s="255"/>
      <c r="T319" s="25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7" t="s">
        <v>152</v>
      </c>
      <c r="AU319" s="257" t="s">
        <v>86</v>
      </c>
      <c r="AV319" s="14" t="s">
        <v>86</v>
      </c>
      <c r="AW319" s="14" t="s">
        <v>32</v>
      </c>
      <c r="AX319" s="14" t="s">
        <v>84</v>
      </c>
      <c r="AY319" s="257" t="s">
        <v>140</v>
      </c>
    </row>
    <row r="320" s="12" customFormat="1" ht="25.92" customHeight="1">
      <c r="A320" s="12"/>
      <c r="B320" s="203"/>
      <c r="C320" s="204"/>
      <c r="D320" s="205" t="s">
        <v>75</v>
      </c>
      <c r="E320" s="206" t="s">
        <v>398</v>
      </c>
      <c r="F320" s="206" t="s">
        <v>399</v>
      </c>
      <c r="G320" s="204"/>
      <c r="H320" s="204"/>
      <c r="I320" s="207"/>
      <c r="J320" s="208">
        <f>BK320</f>
        <v>0</v>
      </c>
      <c r="K320" s="204"/>
      <c r="L320" s="209"/>
      <c r="M320" s="210"/>
      <c r="N320" s="211"/>
      <c r="O320" s="211"/>
      <c r="P320" s="212">
        <f>SUM(P321:P330)</f>
        <v>0</v>
      </c>
      <c r="Q320" s="211"/>
      <c r="R320" s="212">
        <f>SUM(R321:R330)</f>
        <v>0</v>
      </c>
      <c r="S320" s="211"/>
      <c r="T320" s="213">
        <f>SUM(T321:T330)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4" t="s">
        <v>148</v>
      </c>
      <c r="AT320" s="215" t="s">
        <v>75</v>
      </c>
      <c r="AU320" s="215" t="s">
        <v>76</v>
      </c>
      <c r="AY320" s="214" t="s">
        <v>140</v>
      </c>
      <c r="BK320" s="216">
        <f>SUM(BK321:BK330)</f>
        <v>0</v>
      </c>
    </row>
    <row r="321" s="2" customFormat="1" ht="16.5" customHeight="1">
      <c r="A321" s="39"/>
      <c r="B321" s="40"/>
      <c r="C321" s="219" t="s">
        <v>400</v>
      </c>
      <c r="D321" s="219" t="s">
        <v>144</v>
      </c>
      <c r="E321" s="220" t="s">
        <v>401</v>
      </c>
      <c r="F321" s="221" t="s">
        <v>402</v>
      </c>
      <c r="G321" s="222" t="s">
        <v>403</v>
      </c>
      <c r="H321" s="223">
        <v>44</v>
      </c>
      <c r="I321" s="224"/>
      <c r="J321" s="225">
        <f>ROUND(I321*H321,2)</f>
        <v>0</v>
      </c>
      <c r="K321" s="221" t="s">
        <v>1</v>
      </c>
      <c r="L321" s="45"/>
      <c r="M321" s="226" t="s">
        <v>1</v>
      </c>
      <c r="N321" s="227" t="s">
        <v>41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404</v>
      </c>
      <c r="AT321" s="230" t="s">
        <v>144</v>
      </c>
      <c r="AU321" s="230" t="s">
        <v>84</v>
      </c>
      <c r="AY321" s="18" t="s">
        <v>140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84</v>
      </c>
      <c r="BK321" s="231">
        <f>ROUND(I321*H321,2)</f>
        <v>0</v>
      </c>
      <c r="BL321" s="18" t="s">
        <v>404</v>
      </c>
      <c r="BM321" s="230" t="s">
        <v>405</v>
      </c>
    </row>
    <row r="322" s="2" customFormat="1">
      <c r="A322" s="39"/>
      <c r="B322" s="40"/>
      <c r="C322" s="41"/>
      <c r="D322" s="232" t="s">
        <v>150</v>
      </c>
      <c r="E322" s="41"/>
      <c r="F322" s="233" t="s">
        <v>406</v>
      </c>
      <c r="G322" s="41"/>
      <c r="H322" s="41"/>
      <c r="I322" s="234"/>
      <c r="J322" s="41"/>
      <c r="K322" s="41"/>
      <c r="L322" s="45"/>
      <c r="M322" s="235"/>
      <c r="N322" s="236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150</v>
      </c>
      <c r="AU322" s="18" t="s">
        <v>84</v>
      </c>
    </row>
    <row r="323" s="2" customFormat="1" ht="21.75" customHeight="1">
      <c r="A323" s="39"/>
      <c r="B323" s="40"/>
      <c r="C323" s="219" t="s">
        <v>407</v>
      </c>
      <c r="D323" s="219" t="s">
        <v>144</v>
      </c>
      <c r="E323" s="220" t="s">
        <v>408</v>
      </c>
      <c r="F323" s="221" t="s">
        <v>409</v>
      </c>
      <c r="G323" s="222" t="s">
        <v>403</v>
      </c>
      <c r="H323" s="223">
        <v>17</v>
      </c>
      <c r="I323" s="224"/>
      <c r="J323" s="225">
        <f>ROUND(I323*H323,2)</f>
        <v>0</v>
      </c>
      <c r="K323" s="221" t="s">
        <v>1</v>
      </c>
      <c r="L323" s="45"/>
      <c r="M323" s="226" t="s">
        <v>1</v>
      </c>
      <c r="N323" s="227" t="s">
        <v>41</v>
      </c>
      <c r="O323" s="92"/>
      <c r="P323" s="228">
        <f>O323*H323</f>
        <v>0</v>
      </c>
      <c r="Q323" s="228">
        <v>0</v>
      </c>
      <c r="R323" s="228">
        <f>Q323*H323</f>
        <v>0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404</v>
      </c>
      <c r="AT323" s="230" t="s">
        <v>144</v>
      </c>
      <c r="AU323" s="230" t="s">
        <v>84</v>
      </c>
      <c r="AY323" s="18" t="s">
        <v>140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84</v>
      </c>
      <c r="BK323" s="231">
        <f>ROUND(I323*H323,2)</f>
        <v>0</v>
      </c>
      <c r="BL323" s="18" t="s">
        <v>404</v>
      </c>
      <c r="BM323" s="230" t="s">
        <v>410</v>
      </c>
    </row>
    <row r="324" s="2" customFormat="1">
      <c r="A324" s="39"/>
      <c r="B324" s="40"/>
      <c r="C324" s="41"/>
      <c r="D324" s="232" t="s">
        <v>150</v>
      </c>
      <c r="E324" s="41"/>
      <c r="F324" s="233" t="s">
        <v>406</v>
      </c>
      <c r="G324" s="41"/>
      <c r="H324" s="41"/>
      <c r="I324" s="234"/>
      <c r="J324" s="41"/>
      <c r="K324" s="41"/>
      <c r="L324" s="45"/>
      <c r="M324" s="235"/>
      <c r="N324" s="236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150</v>
      </c>
      <c r="AU324" s="18" t="s">
        <v>84</v>
      </c>
    </row>
    <row r="325" s="2" customFormat="1" ht="24.15" customHeight="1">
      <c r="A325" s="39"/>
      <c r="B325" s="40"/>
      <c r="C325" s="219" t="s">
        <v>411</v>
      </c>
      <c r="D325" s="219" t="s">
        <v>144</v>
      </c>
      <c r="E325" s="220" t="s">
        <v>412</v>
      </c>
      <c r="F325" s="221" t="s">
        <v>413</v>
      </c>
      <c r="G325" s="222" t="s">
        <v>403</v>
      </c>
      <c r="H325" s="223">
        <v>39</v>
      </c>
      <c r="I325" s="224"/>
      <c r="J325" s="225">
        <f>ROUND(I325*H325,2)</f>
        <v>0</v>
      </c>
      <c r="K325" s="221" t="s">
        <v>1</v>
      </c>
      <c r="L325" s="45"/>
      <c r="M325" s="226" t="s">
        <v>1</v>
      </c>
      <c r="N325" s="227" t="s">
        <v>41</v>
      </c>
      <c r="O325" s="92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404</v>
      </c>
      <c r="AT325" s="230" t="s">
        <v>144</v>
      </c>
      <c r="AU325" s="230" t="s">
        <v>84</v>
      </c>
      <c r="AY325" s="18" t="s">
        <v>140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84</v>
      </c>
      <c r="BK325" s="231">
        <f>ROUND(I325*H325,2)</f>
        <v>0</v>
      </c>
      <c r="BL325" s="18" t="s">
        <v>404</v>
      </c>
      <c r="BM325" s="230" t="s">
        <v>414</v>
      </c>
    </row>
    <row r="326" s="2" customFormat="1">
      <c r="A326" s="39"/>
      <c r="B326" s="40"/>
      <c r="C326" s="41"/>
      <c r="D326" s="232" t="s">
        <v>150</v>
      </c>
      <c r="E326" s="41"/>
      <c r="F326" s="233" t="s">
        <v>415</v>
      </c>
      <c r="G326" s="41"/>
      <c r="H326" s="41"/>
      <c r="I326" s="234"/>
      <c r="J326" s="41"/>
      <c r="K326" s="41"/>
      <c r="L326" s="45"/>
      <c r="M326" s="235"/>
      <c r="N326" s="236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150</v>
      </c>
      <c r="AU326" s="18" t="s">
        <v>84</v>
      </c>
    </row>
    <row r="327" s="2" customFormat="1" ht="16.5" customHeight="1">
      <c r="A327" s="39"/>
      <c r="B327" s="40"/>
      <c r="C327" s="219" t="s">
        <v>416</v>
      </c>
      <c r="D327" s="219" t="s">
        <v>144</v>
      </c>
      <c r="E327" s="220" t="s">
        <v>417</v>
      </c>
      <c r="F327" s="221" t="s">
        <v>418</v>
      </c>
      <c r="G327" s="222" t="s">
        <v>403</v>
      </c>
      <c r="H327" s="223">
        <v>80</v>
      </c>
      <c r="I327" s="224"/>
      <c r="J327" s="225">
        <f>ROUND(I327*H327,2)</f>
        <v>0</v>
      </c>
      <c r="K327" s="221" t="s">
        <v>1</v>
      </c>
      <c r="L327" s="45"/>
      <c r="M327" s="226" t="s">
        <v>1</v>
      </c>
      <c r="N327" s="227" t="s">
        <v>41</v>
      </c>
      <c r="O327" s="92"/>
      <c r="P327" s="228">
        <f>O327*H327</f>
        <v>0</v>
      </c>
      <c r="Q327" s="228">
        <v>0</v>
      </c>
      <c r="R327" s="228">
        <f>Q327*H327</f>
        <v>0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404</v>
      </c>
      <c r="AT327" s="230" t="s">
        <v>144</v>
      </c>
      <c r="AU327" s="230" t="s">
        <v>84</v>
      </c>
      <c r="AY327" s="18" t="s">
        <v>140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84</v>
      </c>
      <c r="BK327" s="231">
        <f>ROUND(I327*H327,2)</f>
        <v>0</v>
      </c>
      <c r="BL327" s="18" t="s">
        <v>404</v>
      </c>
      <c r="BM327" s="230" t="s">
        <v>419</v>
      </c>
    </row>
    <row r="328" s="2" customFormat="1">
      <c r="A328" s="39"/>
      <c r="B328" s="40"/>
      <c r="C328" s="41"/>
      <c r="D328" s="232" t="s">
        <v>150</v>
      </c>
      <c r="E328" s="41"/>
      <c r="F328" s="233" t="s">
        <v>420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150</v>
      </c>
      <c r="AU328" s="18" t="s">
        <v>84</v>
      </c>
    </row>
    <row r="329" s="2" customFormat="1" ht="24.15" customHeight="1">
      <c r="A329" s="39"/>
      <c r="B329" s="40"/>
      <c r="C329" s="219" t="s">
        <v>421</v>
      </c>
      <c r="D329" s="219" t="s">
        <v>144</v>
      </c>
      <c r="E329" s="220" t="s">
        <v>422</v>
      </c>
      <c r="F329" s="221" t="s">
        <v>423</v>
      </c>
      <c r="G329" s="222" t="s">
        <v>403</v>
      </c>
      <c r="H329" s="223">
        <v>19</v>
      </c>
      <c r="I329" s="224"/>
      <c r="J329" s="225">
        <f>ROUND(I329*H329,2)</f>
        <v>0</v>
      </c>
      <c r="K329" s="221" t="s">
        <v>1</v>
      </c>
      <c r="L329" s="45"/>
      <c r="M329" s="226" t="s">
        <v>1</v>
      </c>
      <c r="N329" s="227" t="s">
        <v>41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404</v>
      </c>
      <c r="AT329" s="230" t="s">
        <v>144</v>
      </c>
      <c r="AU329" s="230" t="s">
        <v>84</v>
      </c>
      <c r="AY329" s="18" t="s">
        <v>140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84</v>
      </c>
      <c r="BK329" s="231">
        <f>ROUND(I329*H329,2)</f>
        <v>0</v>
      </c>
      <c r="BL329" s="18" t="s">
        <v>404</v>
      </c>
      <c r="BM329" s="230" t="s">
        <v>424</v>
      </c>
    </row>
    <row r="330" s="2" customFormat="1">
      <c r="A330" s="39"/>
      <c r="B330" s="40"/>
      <c r="C330" s="41"/>
      <c r="D330" s="232" t="s">
        <v>150</v>
      </c>
      <c r="E330" s="41"/>
      <c r="F330" s="233" t="s">
        <v>425</v>
      </c>
      <c r="G330" s="41"/>
      <c r="H330" s="41"/>
      <c r="I330" s="234"/>
      <c r="J330" s="41"/>
      <c r="K330" s="41"/>
      <c r="L330" s="45"/>
      <c r="M330" s="271"/>
      <c r="N330" s="272"/>
      <c r="O330" s="273"/>
      <c r="P330" s="273"/>
      <c r="Q330" s="273"/>
      <c r="R330" s="273"/>
      <c r="S330" s="273"/>
      <c r="T330" s="274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150</v>
      </c>
      <c r="AU330" s="18" t="s">
        <v>84</v>
      </c>
    </row>
    <row r="331" s="2" customFormat="1" ht="6.96" customHeight="1">
      <c r="A331" s="39"/>
      <c r="B331" s="67"/>
      <c r="C331" s="68"/>
      <c r="D331" s="68"/>
      <c r="E331" s="68"/>
      <c r="F331" s="68"/>
      <c r="G331" s="68"/>
      <c r="H331" s="68"/>
      <c r="I331" s="68"/>
      <c r="J331" s="68"/>
      <c r="K331" s="68"/>
      <c r="L331" s="45"/>
      <c r="M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</row>
  </sheetData>
  <sheetProtection sheet="1" autoFilter="0" formatColumns="0" formatRows="0" objects="1" scenarios="1" spinCount="100000" saltValue="yFTZTWDuaj/wxFETJyMwbw631jrWVbPJdjZAMH/u/pvls9Z50eFUSykBJDg8cFIMauWXCq8R2lkrXQ7jUIDwXA==" hashValue="2x6uhPib7ttMngiaz641+uLub/iE3dfQ+88sLYi7XY2IJoLorEuVE4zAMkezs8nZSljj7VhMmWzlgiXheA75aA==" algorithmName="SHA-512" password="CC63"/>
  <autoFilter ref="C127:K330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hyperlinks>
    <hyperlink ref="F138" r:id="rId1" display="https://podminky.urs.cz/item/CS_URS_2025_01/949101111"/>
    <hyperlink ref="F141" r:id="rId2" display="https://podminky.urs.cz/item/CS_URS_2025_01/962031136"/>
    <hyperlink ref="F147" r:id="rId3" display="https://podminky.urs.cz/item/CS_URS_2025_01/968062357"/>
    <hyperlink ref="F156" r:id="rId4" display="https://podminky.urs.cz/item/CS_URS_2025_01/978013191"/>
    <hyperlink ref="F185" r:id="rId5" display="https://podminky.urs.cz/item/CS_URS_2025_01/997013151"/>
    <hyperlink ref="F188" r:id="rId6" display="https://podminky.urs.cz/item/CS_URS_2025_01/997013501"/>
    <hyperlink ref="F191" r:id="rId7" display="https://podminky.urs.cz/item/CS_URS_2025_01/997013509"/>
    <hyperlink ref="F195" r:id="rId8" display="https://podminky.urs.cz/item/CS_URS_2025_01/997013603"/>
    <hyperlink ref="F198" r:id="rId9" display="https://podminky.urs.cz/item/CS_URS_2025_01/997013631"/>
    <hyperlink ref="F201" r:id="rId10" display="https://podminky.urs.cz/item/CS_URS_2025_01/997013811"/>
    <hyperlink ref="F206" r:id="rId11" display="https://podminky.urs.cz/item/CS_URS_2025_01/725110814"/>
    <hyperlink ref="F212" r:id="rId12" display="https://podminky.urs.cz/item/CS_URS_2025_01/725210821"/>
    <hyperlink ref="F224" r:id="rId13" display="https://podminky.urs.cz/item/CS_URS_2025_01/725240811"/>
    <hyperlink ref="F230" r:id="rId14" display="https://podminky.urs.cz/item/CS_URS_2025_01/725240812"/>
    <hyperlink ref="F234" r:id="rId15" display="https://podminky.urs.cz/item/CS_URS_2025_01/725310823"/>
    <hyperlink ref="F241" r:id="rId16" display="https://podminky.urs.cz/item/CS_URS_2025_01/725330820"/>
    <hyperlink ref="F245" r:id="rId17" display="https://podminky.urs.cz/item/CS_URS_2025_01/725820801"/>
    <hyperlink ref="F258" r:id="rId18" display="https://podminky.urs.cz/item/CS_URS_2025_01/725820802"/>
    <hyperlink ref="F265" r:id="rId19" display="https://podminky.urs.cz/item/CS_URS_2025_01/725840850"/>
    <hyperlink ref="F272" r:id="rId20" display="https://podminky.urs.cz/item/CS_URS_2025_01/766441821"/>
    <hyperlink ref="F275" r:id="rId21" display="https://podminky.urs.cz/item/CS_URS_2025_01/766622862"/>
    <hyperlink ref="F278" r:id="rId22" display="https://podminky.urs.cz/item/CS_URS_2025_01/766825821"/>
    <hyperlink ref="F282" r:id="rId23" display="https://podminky.urs.cz/item/CS_URS_2025_01/771573810"/>
    <hyperlink ref="F288" r:id="rId24" display="https://podminky.urs.cz/item/CS_URS_2025_01/776201812"/>
    <hyperlink ref="F293" r:id="rId25" display="https://podminky.urs.cz/item/CS_URS_2025_01/776410811"/>
    <hyperlink ref="F298" r:id="rId26" display="https://podminky.urs.cz/item/CS_URS_2025_01/781473810"/>
    <hyperlink ref="F317" r:id="rId27" display="https://podminky.urs.cz/item/CS_URS_2025_01/7841210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105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ADAPTACE LŮŽKOVÉ STANICE F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426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ROUND((SUM(BE132:BE554)),  2)</f>
        <v>0</v>
      </c>
      <c r="G33" s="39"/>
      <c r="H33" s="39"/>
      <c r="I33" s="156">
        <v>0.20999999999999999</v>
      </c>
      <c r="J33" s="155">
        <f>ROUND(((SUM(BE132:BE554))*I33),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ROUND((SUM(BF132:BF554)),  2)</f>
        <v>0</v>
      </c>
      <c r="G34" s="39"/>
      <c r="H34" s="39"/>
      <c r="I34" s="156">
        <v>0.12</v>
      </c>
      <c r="J34" s="155">
        <f>ROUND(((SUM(BF132:BF554))*I34),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ROUND((SUM(BG132:BG554)),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ROUND((SUM(BH132:BH554)),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ROUND((SUM(BI132:BI554)),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ADAPTACE LŮŽKOVÉ STANICE F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Stavební práce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Teplice</v>
      </c>
      <c r="G89" s="41"/>
      <c r="H89" s="41"/>
      <c r="I89" s="33" t="s">
        <v>22</v>
      </c>
      <c r="J89" s="80" t="str">
        <f>IF(J12="","",J12)</f>
        <v>3. 4. 2025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30</v>
      </c>
      <c r="J91" s="37" t="str">
        <f>E21</f>
        <v>Ing. Ondřej Hampejs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Hampejs projekty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J132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112</v>
      </c>
    </row>
    <row r="97" s="9" customFormat="1" ht="24.96" customHeight="1">
      <c r="A97" s="9"/>
      <c r="B97" s="180"/>
      <c r="C97" s="181"/>
      <c r="D97" s="182" t="s">
        <v>113</v>
      </c>
      <c r="E97" s="183"/>
      <c r="F97" s="183"/>
      <c r="G97" s="183"/>
      <c r="H97" s="183"/>
      <c r="I97" s="183"/>
      <c r="J97" s="184">
        <f>J133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427</v>
      </c>
      <c r="E98" s="189"/>
      <c r="F98" s="189"/>
      <c r="G98" s="189"/>
      <c r="H98" s="189"/>
      <c r="I98" s="189"/>
      <c r="J98" s="190">
        <f>J134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114</v>
      </c>
      <c r="E99" s="189"/>
      <c r="F99" s="189"/>
      <c r="G99" s="189"/>
      <c r="H99" s="189"/>
      <c r="I99" s="189"/>
      <c r="J99" s="190">
        <f>J165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115</v>
      </c>
      <c r="E100" s="189"/>
      <c r="F100" s="189"/>
      <c r="G100" s="189"/>
      <c r="H100" s="189"/>
      <c r="I100" s="189"/>
      <c r="J100" s="190">
        <f>J203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428</v>
      </c>
      <c r="E101" s="189"/>
      <c r="F101" s="189"/>
      <c r="G101" s="189"/>
      <c r="H101" s="189"/>
      <c r="I101" s="189"/>
      <c r="J101" s="190">
        <f>J210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117</v>
      </c>
      <c r="E102" s="183"/>
      <c r="F102" s="183"/>
      <c r="G102" s="183"/>
      <c r="H102" s="183"/>
      <c r="I102" s="183"/>
      <c r="J102" s="184">
        <f>J214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429</v>
      </c>
      <c r="E103" s="189"/>
      <c r="F103" s="189"/>
      <c r="G103" s="189"/>
      <c r="H103" s="189"/>
      <c r="I103" s="189"/>
      <c r="J103" s="190">
        <f>J215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430</v>
      </c>
      <c r="E104" s="189"/>
      <c r="F104" s="189"/>
      <c r="G104" s="189"/>
      <c r="H104" s="189"/>
      <c r="I104" s="189"/>
      <c r="J104" s="190">
        <f>J237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431</v>
      </c>
      <c r="E105" s="189"/>
      <c r="F105" s="189"/>
      <c r="G105" s="189"/>
      <c r="H105" s="189"/>
      <c r="I105" s="189"/>
      <c r="J105" s="190">
        <f>J241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119</v>
      </c>
      <c r="E106" s="189"/>
      <c r="F106" s="189"/>
      <c r="G106" s="189"/>
      <c r="H106" s="189"/>
      <c r="I106" s="189"/>
      <c r="J106" s="190">
        <f>J266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432</v>
      </c>
      <c r="E107" s="189"/>
      <c r="F107" s="189"/>
      <c r="G107" s="189"/>
      <c r="H107" s="189"/>
      <c r="I107" s="189"/>
      <c r="J107" s="190">
        <f>J381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120</v>
      </c>
      <c r="E108" s="189"/>
      <c r="F108" s="189"/>
      <c r="G108" s="189"/>
      <c r="H108" s="189"/>
      <c r="I108" s="189"/>
      <c r="J108" s="190">
        <f>J389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121</v>
      </c>
      <c r="E109" s="189"/>
      <c r="F109" s="189"/>
      <c r="G109" s="189"/>
      <c r="H109" s="189"/>
      <c r="I109" s="189"/>
      <c r="J109" s="190">
        <f>J426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122</v>
      </c>
      <c r="E110" s="189"/>
      <c r="F110" s="189"/>
      <c r="G110" s="189"/>
      <c r="H110" s="189"/>
      <c r="I110" s="189"/>
      <c r="J110" s="190">
        <f>J460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433</v>
      </c>
      <c r="E111" s="189"/>
      <c r="F111" s="189"/>
      <c r="G111" s="189"/>
      <c r="H111" s="189"/>
      <c r="I111" s="189"/>
      <c r="J111" s="190">
        <f>J504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123</v>
      </c>
      <c r="E112" s="189"/>
      <c r="F112" s="189"/>
      <c r="G112" s="189"/>
      <c r="H112" s="189"/>
      <c r="I112" s="189"/>
      <c r="J112" s="190">
        <f>J526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125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75" t="str">
        <f>E7</f>
        <v>ADAPTACE LŮŽKOVÉ STANICE F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106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E9</f>
        <v>02 - Stavební práce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F12</f>
        <v>Teplice</v>
      </c>
      <c r="G126" s="41"/>
      <c r="H126" s="41"/>
      <c r="I126" s="33" t="s">
        <v>22</v>
      </c>
      <c r="J126" s="80" t="str">
        <f>IF(J12="","",J12)</f>
        <v>3. 4. 2025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E15</f>
        <v>Krajská zdravotní, a.s.</v>
      </c>
      <c r="G128" s="41"/>
      <c r="H128" s="41"/>
      <c r="I128" s="33" t="s">
        <v>30</v>
      </c>
      <c r="J128" s="37" t="str">
        <f>E21</f>
        <v>Ing. Ondřej Hampejs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5.65" customHeight="1">
      <c r="A129" s="39"/>
      <c r="B129" s="40"/>
      <c r="C129" s="33" t="s">
        <v>28</v>
      </c>
      <c r="D129" s="41"/>
      <c r="E129" s="41"/>
      <c r="F129" s="28" t="str">
        <f>IF(E18="","",E18)</f>
        <v>Vyplň údaj</v>
      </c>
      <c r="G129" s="41"/>
      <c r="H129" s="41"/>
      <c r="I129" s="33" t="s">
        <v>33</v>
      </c>
      <c r="J129" s="37" t="str">
        <f>E24</f>
        <v>Hampejs projekty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192"/>
      <c r="B131" s="193"/>
      <c r="C131" s="194" t="s">
        <v>126</v>
      </c>
      <c r="D131" s="195" t="s">
        <v>61</v>
      </c>
      <c r="E131" s="195" t="s">
        <v>57</v>
      </c>
      <c r="F131" s="195" t="s">
        <v>58</v>
      </c>
      <c r="G131" s="195" t="s">
        <v>127</v>
      </c>
      <c r="H131" s="195" t="s">
        <v>128</v>
      </c>
      <c r="I131" s="195" t="s">
        <v>129</v>
      </c>
      <c r="J131" s="195" t="s">
        <v>110</v>
      </c>
      <c r="K131" s="196" t="s">
        <v>130</v>
      </c>
      <c r="L131" s="197"/>
      <c r="M131" s="101" t="s">
        <v>1</v>
      </c>
      <c r="N131" s="102" t="s">
        <v>40</v>
      </c>
      <c r="O131" s="102" t="s">
        <v>131</v>
      </c>
      <c r="P131" s="102" t="s">
        <v>132</v>
      </c>
      <c r="Q131" s="102" t="s">
        <v>133</v>
      </c>
      <c r="R131" s="102" t="s">
        <v>134</v>
      </c>
      <c r="S131" s="102" t="s">
        <v>135</v>
      </c>
      <c r="T131" s="103" t="s">
        <v>136</v>
      </c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</row>
    <row r="132" s="2" customFormat="1" ht="22.8" customHeight="1">
      <c r="A132" s="39"/>
      <c r="B132" s="40"/>
      <c r="C132" s="108" t="s">
        <v>137</v>
      </c>
      <c r="D132" s="41"/>
      <c r="E132" s="41"/>
      <c r="F132" s="41"/>
      <c r="G132" s="41"/>
      <c r="H132" s="41"/>
      <c r="I132" s="41"/>
      <c r="J132" s="198">
        <f>BK132</f>
        <v>0</v>
      </c>
      <c r="K132" s="41"/>
      <c r="L132" s="45"/>
      <c r="M132" s="104"/>
      <c r="N132" s="199"/>
      <c r="O132" s="105"/>
      <c r="P132" s="200">
        <f>P133+P214</f>
        <v>0</v>
      </c>
      <c r="Q132" s="105"/>
      <c r="R132" s="200">
        <f>R133+R214</f>
        <v>50.459452450000001</v>
      </c>
      <c r="S132" s="105"/>
      <c r="T132" s="201">
        <f>T133+T214</f>
        <v>7.2999999999999999E-05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75</v>
      </c>
      <c r="AU132" s="18" t="s">
        <v>112</v>
      </c>
      <c r="BK132" s="202">
        <f>BK133+BK214</f>
        <v>0</v>
      </c>
    </row>
    <row r="133" s="12" customFormat="1" ht="25.92" customHeight="1">
      <c r="A133" s="12"/>
      <c r="B133" s="203"/>
      <c r="C133" s="204"/>
      <c r="D133" s="205" t="s">
        <v>75</v>
      </c>
      <c r="E133" s="206" t="s">
        <v>138</v>
      </c>
      <c r="F133" s="206" t="s">
        <v>139</v>
      </c>
      <c r="G133" s="204"/>
      <c r="H133" s="204"/>
      <c r="I133" s="207"/>
      <c r="J133" s="208">
        <f>BK133</f>
        <v>0</v>
      </c>
      <c r="K133" s="204"/>
      <c r="L133" s="209"/>
      <c r="M133" s="210"/>
      <c r="N133" s="211"/>
      <c r="O133" s="211"/>
      <c r="P133" s="212">
        <f>P134+P165+P203+P210</f>
        <v>0</v>
      </c>
      <c r="Q133" s="211"/>
      <c r="R133" s="212">
        <f>R134+R165+R203+R210</f>
        <v>30.997829250000002</v>
      </c>
      <c r="S133" s="211"/>
      <c r="T133" s="213">
        <f>T134+T165+T203+T210</f>
        <v>7.2999999999999999E-05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84</v>
      </c>
      <c r="AT133" s="215" t="s">
        <v>75</v>
      </c>
      <c r="AU133" s="215" t="s">
        <v>76</v>
      </c>
      <c r="AY133" s="214" t="s">
        <v>140</v>
      </c>
      <c r="BK133" s="216">
        <f>BK134+BK165+BK203+BK210</f>
        <v>0</v>
      </c>
    </row>
    <row r="134" s="12" customFormat="1" ht="22.8" customHeight="1">
      <c r="A134" s="12"/>
      <c r="B134" s="203"/>
      <c r="C134" s="204"/>
      <c r="D134" s="205" t="s">
        <v>75</v>
      </c>
      <c r="E134" s="217" t="s">
        <v>172</v>
      </c>
      <c r="F134" s="217" t="s">
        <v>434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SUM(P135:P164)</f>
        <v>0</v>
      </c>
      <c r="Q134" s="211"/>
      <c r="R134" s="212">
        <f>SUM(R135:R164)</f>
        <v>7.6303857199999996</v>
      </c>
      <c r="S134" s="211"/>
      <c r="T134" s="213">
        <f>SUM(T135:T164)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84</v>
      </c>
      <c r="AT134" s="215" t="s">
        <v>75</v>
      </c>
      <c r="AU134" s="215" t="s">
        <v>84</v>
      </c>
      <c r="AY134" s="214" t="s">
        <v>140</v>
      </c>
      <c r="BK134" s="216">
        <f>SUM(BK135:BK164)</f>
        <v>0</v>
      </c>
    </row>
    <row r="135" s="2" customFormat="1" ht="24.15" customHeight="1">
      <c r="A135" s="39"/>
      <c r="B135" s="40"/>
      <c r="C135" s="219" t="s">
        <v>84</v>
      </c>
      <c r="D135" s="219" t="s">
        <v>144</v>
      </c>
      <c r="E135" s="220" t="s">
        <v>435</v>
      </c>
      <c r="F135" s="221" t="s">
        <v>436</v>
      </c>
      <c r="G135" s="222" t="s">
        <v>363</v>
      </c>
      <c r="H135" s="223">
        <v>24.32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0.0049800000000000001</v>
      </c>
      <c r="R135" s="228">
        <f>Q135*H135</f>
        <v>0.1211136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148</v>
      </c>
      <c r="AT135" s="230" t="s">
        <v>144</v>
      </c>
      <c r="AU135" s="230" t="s">
        <v>86</v>
      </c>
      <c r="AY135" s="18" t="s">
        <v>140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148</v>
      </c>
      <c r="BM135" s="230" t="s">
        <v>437</v>
      </c>
    </row>
    <row r="136" s="2" customFormat="1">
      <c r="A136" s="39"/>
      <c r="B136" s="40"/>
      <c r="C136" s="41"/>
      <c r="D136" s="232" t="s">
        <v>150</v>
      </c>
      <c r="E136" s="41"/>
      <c r="F136" s="233" t="s">
        <v>438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150</v>
      </c>
      <c r="AU136" s="18" t="s">
        <v>86</v>
      </c>
    </row>
    <row r="137" s="14" customFormat="1">
      <c r="A137" s="14"/>
      <c r="B137" s="247"/>
      <c r="C137" s="248"/>
      <c r="D137" s="232" t="s">
        <v>152</v>
      </c>
      <c r="E137" s="249" t="s">
        <v>1</v>
      </c>
      <c r="F137" s="250" t="s">
        <v>439</v>
      </c>
      <c r="G137" s="248"/>
      <c r="H137" s="251">
        <v>1.96</v>
      </c>
      <c r="I137" s="252"/>
      <c r="J137" s="248"/>
      <c r="K137" s="248"/>
      <c r="L137" s="253"/>
      <c r="M137" s="254"/>
      <c r="N137" s="255"/>
      <c r="O137" s="255"/>
      <c r="P137" s="255"/>
      <c r="Q137" s="255"/>
      <c r="R137" s="255"/>
      <c r="S137" s="255"/>
      <c r="T137" s="25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7" t="s">
        <v>152</v>
      </c>
      <c r="AU137" s="257" t="s">
        <v>86</v>
      </c>
      <c r="AV137" s="14" t="s">
        <v>86</v>
      </c>
      <c r="AW137" s="14" t="s">
        <v>32</v>
      </c>
      <c r="AX137" s="14" t="s">
        <v>76</v>
      </c>
      <c r="AY137" s="257" t="s">
        <v>140</v>
      </c>
    </row>
    <row r="138" s="16" customFormat="1">
      <c r="A138" s="16"/>
      <c r="B138" s="275"/>
      <c r="C138" s="276"/>
      <c r="D138" s="232" t="s">
        <v>152</v>
      </c>
      <c r="E138" s="277" t="s">
        <v>1</v>
      </c>
      <c r="F138" s="278" t="s">
        <v>440</v>
      </c>
      <c r="G138" s="276"/>
      <c r="H138" s="279">
        <v>1.96</v>
      </c>
      <c r="I138" s="280"/>
      <c r="J138" s="276"/>
      <c r="K138" s="276"/>
      <c r="L138" s="281"/>
      <c r="M138" s="282"/>
      <c r="N138" s="283"/>
      <c r="O138" s="283"/>
      <c r="P138" s="283"/>
      <c r="Q138" s="283"/>
      <c r="R138" s="283"/>
      <c r="S138" s="283"/>
      <c r="T138" s="284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85" t="s">
        <v>152</v>
      </c>
      <c r="AU138" s="285" t="s">
        <v>86</v>
      </c>
      <c r="AV138" s="16" t="s">
        <v>172</v>
      </c>
      <c r="AW138" s="16" t="s">
        <v>32</v>
      </c>
      <c r="AX138" s="16" t="s">
        <v>76</v>
      </c>
      <c r="AY138" s="285" t="s">
        <v>140</v>
      </c>
    </row>
    <row r="139" s="14" customFormat="1">
      <c r="A139" s="14"/>
      <c r="B139" s="247"/>
      <c r="C139" s="248"/>
      <c r="D139" s="232" t="s">
        <v>152</v>
      </c>
      <c r="E139" s="249" t="s">
        <v>1</v>
      </c>
      <c r="F139" s="250" t="s">
        <v>441</v>
      </c>
      <c r="G139" s="248"/>
      <c r="H139" s="251">
        <v>16.199999999999999</v>
      </c>
      <c r="I139" s="252"/>
      <c r="J139" s="248"/>
      <c r="K139" s="248"/>
      <c r="L139" s="253"/>
      <c r="M139" s="254"/>
      <c r="N139" s="255"/>
      <c r="O139" s="255"/>
      <c r="P139" s="255"/>
      <c r="Q139" s="255"/>
      <c r="R139" s="255"/>
      <c r="S139" s="255"/>
      <c r="T139" s="25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7" t="s">
        <v>152</v>
      </c>
      <c r="AU139" s="257" t="s">
        <v>86</v>
      </c>
      <c r="AV139" s="14" t="s">
        <v>86</v>
      </c>
      <c r="AW139" s="14" t="s">
        <v>32</v>
      </c>
      <c r="AX139" s="14" t="s">
        <v>76</v>
      </c>
      <c r="AY139" s="257" t="s">
        <v>140</v>
      </c>
    </row>
    <row r="140" s="16" customFormat="1">
      <c r="A140" s="16"/>
      <c r="B140" s="275"/>
      <c r="C140" s="276"/>
      <c r="D140" s="232" t="s">
        <v>152</v>
      </c>
      <c r="E140" s="277" t="s">
        <v>1</v>
      </c>
      <c r="F140" s="278" t="s">
        <v>440</v>
      </c>
      <c r="G140" s="276"/>
      <c r="H140" s="279">
        <v>16.199999999999999</v>
      </c>
      <c r="I140" s="280"/>
      <c r="J140" s="276"/>
      <c r="K140" s="276"/>
      <c r="L140" s="281"/>
      <c r="M140" s="282"/>
      <c r="N140" s="283"/>
      <c r="O140" s="283"/>
      <c r="P140" s="283"/>
      <c r="Q140" s="283"/>
      <c r="R140" s="283"/>
      <c r="S140" s="283"/>
      <c r="T140" s="284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85" t="s">
        <v>152</v>
      </c>
      <c r="AU140" s="285" t="s">
        <v>86</v>
      </c>
      <c r="AV140" s="16" t="s">
        <v>172</v>
      </c>
      <c r="AW140" s="16" t="s">
        <v>32</v>
      </c>
      <c r="AX140" s="16" t="s">
        <v>76</v>
      </c>
      <c r="AY140" s="285" t="s">
        <v>140</v>
      </c>
    </row>
    <row r="141" s="14" customFormat="1">
      <c r="A141" s="14"/>
      <c r="B141" s="247"/>
      <c r="C141" s="248"/>
      <c r="D141" s="232" t="s">
        <v>152</v>
      </c>
      <c r="E141" s="249" t="s">
        <v>1</v>
      </c>
      <c r="F141" s="250" t="s">
        <v>442</v>
      </c>
      <c r="G141" s="248"/>
      <c r="H141" s="251">
        <v>6.1600000000000001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7" t="s">
        <v>152</v>
      </c>
      <c r="AU141" s="257" t="s">
        <v>86</v>
      </c>
      <c r="AV141" s="14" t="s">
        <v>86</v>
      </c>
      <c r="AW141" s="14" t="s">
        <v>32</v>
      </c>
      <c r="AX141" s="14" t="s">
        <v>76</v>
      </c>
      <c r="AY141" s="257" t="s">
        <v>140</v>
      </c>
    </row>
    <row r="142" s="15" customFormat="1">
      <c r="A142" s="15"/>
      <c r="B142" s="260"/>
      <c r="C142" s="261"/>
      <c r="D142" s="232" t="s">
        <v>152</v>
      </c>
      <c r="E142" s="262" t="s">
        <v>1</v>
      </c>
      <c r="F142" s="263" t="s">
        <v>171</v>
      </c>
      <c r="G142" s="261"/>
      <c r="H142" s="264">
        <v>24.32</v>
      </c>
      <c r="I142" s="265"/>
      <c r="J142" s="261"/>
      <c r="K142" s="261"/>
      <c r="L142" s="266"/>
      <c r="M142" s="267"/>
      <c r="N142" s="268"/>
      <c r="O142" s="268"/>
      <c r="P142" s="268"/>
      <c r="Q142" s="268"/>
      <c r="R142" s="268"/>
      <c r="S142" s="268"/>
      <c r="T142" s="269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0" t="s">
        <v>152</v>
      </c>
      <c r="AU142" s="270" t="s">
        <v>86</v>
      </c>
      <c r="AV142" s="15" t="s">
        <v>148</v>
      </c>
      <c r="AW142" s="15" t="s">
        <v>32</v>
      </c>
      <c r="AX142" s="15" t="s">
        <v>84</v>
      </c>
      <c r="AY142" s="270" t="s">
        <v>140</v>
      </c>
    </row>
    <row r="143" s="2" customFormat="1" ht="16.5" customHeight="1">
      <c r="A143" s="39"/>
      <c r="B143" s="40"/>
      <c r="C143" s="219" t="s">
        <v>86</v>
      </c>
      <c r="D143" s="219" t="s">
        <v>144</v>
      </c>
      <c r="E143" s="220" t="s">
        <v>443</v>
      </c>
      <c r="F143" s="221" t="s">
        <v>444</v>
      </c>
      <c r="G143" s="222" t="s">
        <v>147</v>
      </c>
      <c r="H143" s="223">
        <v>81.384</v>
      </c>
      <c r="I143" s="224"/>
      <c r="J143" s="225">
        <f>ROUND(I143*H143,2)</f>
        <v>0</v>
      </c>
      <c r="K143" s="221" t="s">
        <v>159</v>
      </c>
      <c r="L143" s="45"/>
      <c r="M143" s="226" t="s">
        <v>1</v>
      </c>
      <c r="N143" s="227" t="s">
        <v>41</v>
      </c>
      <c r="O143" s="92"/>
      <c r="P143" s="228">
        <f>O143*H143</f>
        <v>0</v>
      </c>
      <c r="Q143" s="228">
        <v>0.064519999999999994</v>
      </c>
      <c r="R143" s="228">
        <f>Q143*H143</f>
        <v>5.2508956799999993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148</v>
      </c>
      <c r="AT143" s="230" t="s">
        <v>144</v>
      </c>
      <c r="AU143" s="230" t="s">
        <v>86</v>
      </c>
      <c r="AY143" s="18" t="s">
        <v>140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148</v>
      </c>
      <c r="BM143" s="230" t="s">
        <v>445</v>
      </c>
    </row>
    <row r="144" s="2" customFormat="1">
      <c r="A144" s="39"/>
      <c r="B144" s="40"/>
      <c r="C144" s="41"/>
      <c r="D144" s="232" t="s">
        <v>150</v>
      </c>
      <c r="E144" s="41"/>
      <c r="F144" s="233" t="s">
        <v>446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150</v>
      </c>
      <c r="AU144" s="18" t="s">
        <v>86</v>
      </c>
    </row>
    <row r="145" s="2" customFormat="1">
      <c r="A145" s="39"/>
      <c r="B145" s="40"/>
      <c r="C145" s="41"/>
      <c r="D145" s="258" t="s">
        <v>162</v>
      </c>
      <c r="E145" s="41"/>
      <c r="F145" s="259" t="s">
        <v>447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162</v>
      </c>
      <c r="AU145" s="18" t="s">
        <v>86</v>
      </c>
    </row>
    <row r="146" s="14" customFormat="1">
      <c r="A146" s="14"/>
      <c r="B146" s="247"/>
      <c r="C146" s="248"/>
      <c r="D146" s="232" t="s">
        <v>152</v>
      </c>
      <c r="E146" s="249" t="s">
        <v>1</v>
      </c>
      <c r="F146" s="250" t="s">
        <v>448</v>
      </c>
      <c r="G146" s="248"/>
      <c r="H146" s="251">
        <v>7.4480000000000004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152</v>
      </c>
      <c r="AU146" s="257" t="s">
        <v>86</v>
      </c>
      <c r="AV146" s="14" t="s">
        <v>86</v>
      </c>
      <c r="AW146" s="14" t="s">
        <v>32</v>
      </c>
      <c r="AX146" s="14" t="s">
        <v>76</v>
      </c>
      <c r="AY146" s="257" t="s">
        <v>140</v>
      </c>
    </row>
    <row r="147" s="14" customFormat="1">
      <c r="A147" s="14"/>
      <c r="B147" s="247"/>
      <c r="C147" s="248"/>
      <c r="D147" s="232" t="s">
        <v>152</v>
      </c>
      <c r="E147" s="249" t="s">
        <v>1</v>
      </c>
      <c r="F147" s="250" t="s">
        <v>449</v>
      </c>
      <c r="G147" s="248"/>
      <c r="H147" s="251">
        <v>-1.3999999999999999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152</v>
      </c>
      <c r="AU147" s="257" t="s">
        <v>86</v>
      </c>
      <c r="AV147" s="14" t="s">
        <v>86</v>
      </c>
      <c r="AW147" s="14" t="s">
        <v>32</v>
      </c>
      <c r="AX147" s="14" t="s">
        <v>76</v>
      </c>
      <c r="AY147" s="257" t="s">
        <v>140</v>
      </c>
    </row>
    <row r="148" s="16" customFormat="1">
      <c r="A148" s="16"/>
      <c r="B148" s="275"/>
      <c r="C148" s="276"/>
      <c r="D148" s="232" t="s">
        <v>152</v>
      </c>
      <c r="E148" s="277" t="s">
        <v>1</v>
      </c>
      <c r="F148" s="278" t="s">
        <v>440</v>
      </c>
      <c r="G148" s="276"/>
      <c r="H148" s="279">
        <v>6.048</v>
      </c>
      <c r="I148" s="280"/>
      <c r="J148" s="276"/>
      <c r="K148" s="276"/>
      <c r="L148" s="281"/>
      <c r="M148" s="282"/>
      <c r="N148" s="283"/>
      <c r="O148" s="283"/>
      <c r="P148" s="283"/>
      <c r="Q148" s="283"/>
      <c r="R148" s="283"/>
      <c r="S148" s="283"/>
      <c r="T148" s="284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285" t="s">
        <v>152</v>
      </c>
      <c r="AU148" s="285" t="s">
        <v>86</v>
      </c>
      <c r="AV148" s="16" t="s">
        <v>172</v>
      </c>
      <c r="AW148" s="16" t="s">
        <v>32</v>
      </c>
      <c r="AX148" s="16" t="s">
        <v>76</v>
      </c>
      <c r="AY148" s="285" t="s">
        <v>140</v>
      </c>
    </row>
    <row r="149" s="14" customFormat="1">
      <c r="A149" s="14"/>
      <c r="B149" s="247"/>
      <c r="C149" s="248"/>
      <c r="D149" s="232" t="s">
        <v>152</v>
      </c>
      <c r="E149" s="249" t="s">
        <v>1</v>
      </c>
      <c r="F149" s="250" t="s">
        <v>450</v>
      </c>
      <c r="G149" s="248"/>
      <c r="H149" s="251">
        <v>61.560000000000002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152</v>
      </c>
      <c r="AU149" s="257" t="s">
        <v>86</v>
      </c>
      <c r="AV149" s="14" t="s">
        <v>86</v>
      </c>
      <c r="AW149" s="14" t="s">
        <v>32</v>
      </c>
      <c r="AX149" s="14" t="s">
        <v>76</v>
      </c>
      <c r="AY149" s="257" t="s">
        <v>140</v>
      </c>
    </row>
    <row r="150" s="14" customFormat="1">
      <c r="A150" s="14"/>
      <c r="B150" s="247"/>
      <c r="C150" s="248"/>
      <c r="D150" s="232" t="s">
        <v>152</v>
      </c>
      <c r="E150" s="249" t="s">
        <v>1</v>
      </c>
      <c r="F150" s="250" t="s">
        <v>451</v>
      </c>
      <c r="G150" s="248"/>
      <c r="H150" s="251">
        <v>-5.5999999999999996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152</v>
      </c>
      <c r="AU150" s="257" t="s">
        <v>86</v>
      </c>
      <c r="AV150" s="14" t="s">
        <v>86</v>
      </c>
      <c r="AW150" s="14" t="s">
        <v>32</v>
      </c>
      <c r="AX150" s="14" t="s">
        <v>76</v>
      </c>
      <c r="AY150" s="257" t="s">
        <v>140</v>
      </c>
    </row>
    <row r="151" s="16" customFormat="1">
      <c r="A151" s="16"/>
      <c r="B151" s="275"/>
      <c r="C151" s="276"/>
      <c r="D151" s="232" t="s">
        <v>152</v>
      </c>
      <c r="E151" s="277" t="s">
        <v>1</v>
      </c>
      <c r="F151" s="278" t="s">
        <v>440</v>
      </c>
      <c r="G151" s="276"/>
      <c r="H151" s="279">
        <v>55.960000000000001</v>
      </c>
      <c r="I151" s="280"/>
      <c r="J151" s="276"/>
      <c r="K151" s="276"/>
      <c r="L151" s="281"/>
      <c r="M151" s="282"/>
      <c r="N151" s="283"/>
      <c r="O151" s="283"/>
      <c r="P151" s="283"/>
      <c r="Q151" s="283"/>
      <c r="R151" s="283"/>
      <c r="S151" s="283"/>
      <c r="T151" s="284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85" t="s">
        <v>152</v>
      </c>
      <c r="AU151" s="285" t="s">
        <v>86</v>
      </c>
      <c r="AV151" s="16" t="s">
        <v>172</v>
      </c>
      <c r="AW151" s="16" t="s">
        <v>32</v>
      </c>
      <c r="AX151" s="16" t="s">
        <v>76</v>
      </c>
      <c r="AY151" s="285" t="s">
        <v>140</v>
      </c>
    </row>
    <row r="152" s="14" customFormat="1">
      <c r="A152" s="14"/>
      <c r="B152" s="247"/>
      <c r="C152" s="248"/>
      <c r="D152" s="232" t="s">
        <v>152</v>
      </c>
      <c r="E152" s="249" t="s">
        <v>1</v>
      </c>
      <c r="F152" s="250" t="s">
        <v>452</v>
      </c>
      <c r="G152" s="248"/>
      <c r="H152" s="251">
        <v>22.175999999999998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152</v>
      </c>
      <c r="AU152" s="257" t="s">
        <v>86</v>
      </c>
      <c r="AV152" s="14" t="s">
        <v>86</v>
      </c>
      <c r="AW152" s="14" t="s">
        <v>32</v>
      </c>
      <c r="AX152" s="14" t="s">
        <v>76</v>
      </c>
      <c r="AY152" s="257" t="s">
        <v>140</v>
      </c>
    </row>
    <row r="153" s="14" customFormat="1">
      <c r="A153" s="14"/>
      <c r="B153" s="247"/>
      <c r="C153" s="248"/>
      <c r="D153" s="232" t="s">
        <v>152</v>
      </c>
      <c r="E153" s="249" t="s">
        <v>1</v>
      </c>
      <c r="F153" s="250" t="s">
        <v>453</v>
      </c>
      <c r="G153" s="248"/>
      <c r="H153" s="251">
        <v>-2.7999999999999998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152</v>
      </c>
      <c r="AU153" s="257" t="s">
        <v>86</v>
      </c>
      <c r="AV153" s="14" t="s">
        <v>86</v>
      </c>
      <c r="AW153" s="14" t="s">
        <v>32</v>
      </c>
      <c r="AX153" s="14" t="s">
        <v>76</v>
      </c>
      <c r="AY153" s="257" t="s">
        <v>140</v>
      </c>
    </row>
    <row r="154" s="15" customFormat="1">
      <c r="A154" s="15"/>
      <c r="B154" s="260"/>
      <c r="C154" s="261"/>
      <c r="D154" s="232" t="s">
        <v>152</v>
      </c>
      <c r="E154" s="262" t="s">
        <v>1</v>
      </c>
      <c r="F154" s="263" t="s">
        <v>171</v>
      </c>
      <c r="G154" s="261"/>
      <c r="H154" s="264">
        <v>81.384</v>
      </c>
      <c r="I154" s="265"/>
      <c r="J154" s="261"/>
      <c r="K154" s="261"/>
      <c r="L154" s="266"/>
      <c r="M154" s="267"/>
      <c r="N154" s="268"/>
      <c r="O154" s="268"/>
      <c r="P154" s="268"/>
      <c r="Q154" s="268"/>
      <c r="R154" s="268"/>
      <c r="S154" s="268"/>
      <c r="T154" s="269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0" t="s">
        <v>152</v>
      </c>
      <c r="AU154" s="270" t="s">
        <v>86</v>
      </c>
      <c r="AV154" s="15" t="s">
        <v>148</v>
      </c>
      <c r="AW154" s="15" t="s">
        <v>32</v>
      </c>
      <c r="AX154" s="15" t="s">
        <v>84</v>
      </c>
      <c r="AY154" s="270" t="s">
        <v>140</v>
      </c>
    </row>
    <row r="155" s="2" customFormat="1" ht="16.5" customHeight="1">
      <c r="A155" s="39"/>
      <c r="B155" s="40"/>
      <c r="C155" s="219" t="s">
        <v>172</v>
      </c>
      <c r="D155" s="219" t="s">
        <v>144</v>
      </c>
      <c r="E155" s="220" t="s">
        <v>454</v>
      </c>
      <c r="F155" s="221" t="s">
        <v>455</v>
      </c>
      <c r="G155" s="222" t="s">
        <v>147</v>
      </c>
      <c r="H155" s="223">
        <v>2.7799999999999998</v>
      </c>
      <c r="I155" s="224"/>
      <c r="J155" s="225">
        <f>ROUND(I155*H155,2)</f>
        <v>0</v>
      </c>
      <c r="K155" s="221" t="s">
        <v>159</v>
      </c>
      <c r="L155" s="45"/>
      <c r="M155" s="226" t="s">
        <v>1</v>
      </c>
      <c r="N155" s="227" t="s">
        <v>41</v>
      </c>
      <c r="O155" s="92"/>
      <c r="P155" s="228">
        <f>O155*H155</f>
        <v>0</v>
      </c>
      <c r="Q155" s="228">
        <v>0.083409999999999998</v>
      </c>
      <c r="R155" s="228">
        <f>Q155*H155</f>
        <v>0.23187979999999997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148</v>
      </c>
      <c r="AT155" s="230" t="s">
        <v>144</v>
      </c>
      <c r="AU155" s="230" t="s">
        <v>86</v>
      </c>
      <c r="AY155" s="18" t="s">
        <v>140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84</v>
      </c>
      <c r="BK155" s="231">
        <f>ROUND(I155*H155,2)</f>
        <v>0</v>
      </c>
      <c r="BL155" s="18" t="s">
        <v>148</v>
      </c>
      <c r="BM155" s="230" t="s">
        <v>456</v>
      </c>
    </row>
    <row r="156" s="2" customFormat="1">
      <c r="A156" s="39"/>
      <c r="B156" s="40"/>
      <c r="C156" s="41"/>
      <c r="D156" s="232" t="s">
        <v>150</v>
      </c>
      <c r="E156" s="41"/>
      <c r="F156" s="233" t="s">
        <v>457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150</v>
      </c>
      <c r="AU156" s="18" t="s">
        <v>86</v>
      </c>
    </row>
    <row r="157" s="2" customFormat="1">
      <c r="A157" s="39"/>
      <c r="B157" s="40"/>
      <c r="C157" s="41"/>
      <c r="D157" s="258" t="s">
        <v>162</v>
      </c>
      <c r="E157" s="41"/>
      <c r="F157" s="259" t="s">
        <v>458</v>
      </c>
      <c r="G157" s="41"/>
      <c r="H157" s="41"/>
      <c r="I157" s="234"/>
      <c r="J157" s="41"/>
      <c r="K157" s="41"/>
      <c r="L157" s="45"/>
      <c r="M157" s="235"/>
      <c r="N157" s="23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162</v>
      </c>
      <c r="AU157" s="18" t="s">
        <v>86</v>
      </c>
    </row>
    <row r="158" s="14" customFormat="1">
      <c r="A158" s="14"/>
      <c r="B158" s="247"/>
      <c r="C158" s="248"/>
      <c r="D158" s="232" t="s">
        <v>152</v>
      </c>
      <c r="E158" s="249" t="s">
        <v>1</v>
      </c>
      <c r="F158" s="250" t="s">
        <v>459</v>
      </c>
      <c r="G158" s="248"/>
      <c r="H158" s="251">
        <v>4.1799999999999997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152</v>
      </c>
      <c r="AU158" s="257" t="s">
        <v>86</v>
      </c>
      <c r="AV158" s="14" t="s">
        <v>86</v>
      </c>
      <c r="AW158" s="14" t="s">
        <v>32</v>
      </c>
      <c r="AX158" s="14" t="s">
        <v>76</v>
      </c>
      <c r="AY158" s="257" t="s">
        <v>140</v>
      </c>
    </row>
    <row r="159" s="14" customFormat="1">
      <c r="A159" s="14"/>
      <c r="B159" s="247"/>
      <c r="C159" s="248"/>
      <c r="D159" s="232" t="s">
        <v>152</v>
      </c>
      <c r="E159" s="249" t="s">
        <v>1</v>
      </c>
      <c r="F159" s="250" t="s">
        <v>449</v>
      </c>
      <c r="G159" s="248"/>
      <c r="H159" s="251">
        <v>-1.3999999999999999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7" t="s">
        <v>152</v>
      </c>
      <c r="AU159" s="257" t="s">
        <v>86</v>
      </c>
      <c r="AV159" s="14" t="s">
        <v>86</v>
      </c>
      <c r="AW159" s="14" t="s">
        <v>32</v>
      </c>
      <c r="AX159" s="14" t="s">
        <v>76</v>
      </c>
      <c r="AY159" s="257" t="s">
        <v>140</v>
      </c>
    </row>
    <row r="160" s="15" customFormat="1">
      <c r="A160" s="15"/>
      <c r="B160" s="260"/>
      <c r="C160" s="261"/>
      <c r="D160" s="232" t="s">
        <v>152</v>
      </c>
      <c r="E160" s="262" t="s">
        <v>1</v>
      </c>
      <c r="F160" s="263" t="s">
        <v>171</v>
      </c>
      <c r="G160" s="261"/>
      <c r="H160" s="264">
        <v>2.7799999999999998</v>
      </c>
      <c r="I160" s="265"/>
      <c r="J160" s="261"/>
      <c r="K160" s="261"/>
      <c r="L160" s="266"/>
      <c r="M160" s="267"/>
      <c r="N160" s="268"/>
      <c r="O160" s="268"/>
      <c r="P160" s="268"/>
      <c r="Q160" s="268"/>
      <c r="R160" s="268"/>
      <c r="S160" s="268"/>
      <c r="T160" s="269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0" t="s">
        <v>152</v>
      </c>
      <c r="AU160" s="270" t="s">
        <v>86</v>
      </c>
      <c r="AV160" s="15" t="s">
        <v>148</v>
      </c>
      <c r="AW160" s="15" t="s">
        <v>32</v>
      </c>
      <c r="AX160" s="15" t="s">
        <v>84</v>
      </c>
      <c r="AY160" s="270" t="s">
        <v>140</v>
      </c>
    </row>
    <row r="161" s="2" customFormat="1" ht="16.5" customHeight="1">
      <c r="A161" s="39"/>
      <c r="B161" s="40"/>
      <c r="C161" s="219" t="s">
        <v>148</v>
      </c>
      <c r="D161" s="219" t="s">
        <v>144</v>
      </c>
      <c r="E161" s="220" t="s">
        <v>460</v>
      </c>
      <c r="F161" s="221" t="s">
        <v>461</v>
      </c>
      <c r="G161" s="222" t="s">
        <v>147</v>
      </c>
      <c r="H161" s="223">
        <v>12.576000000000001</v>
      </c>
      <c r="I161" s="224"/>
      <c r="J161" s="225">
        <f>ROUND(I161*H161,2)</f>
        <v>0</v>
      </c>
      <c r="K161" s="221" t="s">
        <v>159</v>
      </c>
      <c r="L161" s="45"/>
      <c r="M161" s="226" t="s">
        <v>1</v>
      </c>
      <c r="N161" s="227" t="s">
        <v>41</v>
      </c>
      <c r="O161" s="92"/>
      <c r="P161" s="228">
        <f>O161*H161</f>
        <v>0</v>
      </c>
      <c r="Q161" s="228">
        <v>0.16114000000000001</v>
      </c>
      <c r="R161" s="228">
        <f>Q161*H161</f>
        <v>2.02649664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148</v>
      </c>
      <c r="AT161" s="230" t="s">
        <v>144</v>
      </c>
      <c r="AU161" s="230" t="s">
        <v>86</v>
      </c>
      <c r="AY161" s="18" t="s">
        <v>140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84</v>
      </c>
      <c r="BK161" s="231">
        <f>ROUND(I161*H161,2)</f>
        <v>0</v>
      </c>
      <c r="BL161" s="18" t="s">
        <v>148</v>
      </c>
      <c r="BM161" s="230" t="s">
        <v>462</v>
      </c>
    </row>
    <row r="162" s="2" customFormat="1">
      <c r="A162" s="39"/>
      <c r="B162" s="40"/>
      <c r="C162" s="41"/>
      <c r="D162" s="232" t="s">
        <v>150</v>
      </c>
      <c r="E162" s="41"/>
      <c r="F162" s="233" t="s">
        <v>463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150</v>
      </c>
      <c r="AU162" s="18" t="s">
        <v>86</v>
      </c>
    </row>
    <row r="163" s="2" customFormat="1">
      <c r="A163" s="39"/>
      <c r="B163" s="40"/>
      <c r="C163" s="41"/>
      <c r="D163" s="258" t="s">
        <v>162</v>
      </c>
      <c r="E163" s="41"/>
      <c r="F163" s="259" t="s">
        <v>464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162</v>
      </c>
      <c r="AU163" s="18" t="s">
        <v>86</v>
      </c>
    </row>
    <row r="164" s="14" customFormat="1">
      <c r="A164" s="14"/>
      <c r="B164" s="247"/>
      <c r="C164" s="248"/>
      <c r="D164" s="232" t="s">
        <v>152</v>
      </c>
      <c r="E164" s="249" t="s">
        <v>1</v>
      </c>
      <c r="F164" s="250" t="s">
        <v>182</v>
      </c>
      <c r="G164" s="248"/>
      <c r="H164" s="251">
        <v>12.576000000000001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152</v>
      </c>
      <c r="AU164" s="257" t="s">
        <v>86</v>
      </c>
      <c r="AV164" s="14" t="s">
        <v>86</v>
      </c>
      <c r="AW164" s="14" t="s">
        <v>32</v>
      </c>
      <c r="AX164" s="14" t="s">
        <v>84</v>
      </c>
      <c r="AY164" s="257" t="s">
        <v>140</v>
      </c>
    </row>
    <row r="165" s="12" customFormat="1" ht="22.8" customHeight="1">
      <c r="A165" s="12"/>
      <c r="B165" s="203"/>
      <c r="C165" s="204"/>
      <c r="D165" s="205" t="s">
        <v>75</v>
      </c>
      <c r="E165" s="217" t="s">
        <v>141</v>
      </c>
      <c r="F165" s="217" t="s">
        <v>142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SUM(P166:P202)</f>
        <v>0</v>
      </c>
      <c r="Q165" s="211"/>
      <c r="R165" s="212">
        <f>SUM(R166:R202)</f>
        <v>23.297003380000003</v>
      </c>
      <c r="S165" s="211"/>
      <c r="T165" s="213">
        <f>SUM(T166:T202)</f>
        <v>7.2999999999999999E-05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84</v>
      </c>
      <c r="AT165" s="215" t="s">
        <v>75</v>
      </c>
      <c r="AU165" s="215" t="s">
        <v>84</v>
      </c>
      <c r="AY165" s="214" t="s">
        <v>140</v>
      </c>
      <c r="BK165" s="216">
        <f>SUM(BK166:BK202)</f>
        <v>0</v>
      </c>
    </row>
    <row r="166" s="2" customFormat="1" ht="24.15" customHeight="1">
      <c r="A166" s="39"/>
      <c r="B166" s="40"/>
      <c r="C166" s="219" t="s">
        <v>214</v>
      </c>
      <c r="D166" s="219" t="s">
        <v>144</v>
      </c>
      <c r="E166" s="220" t="s">
        <v>465</v>
      </c>
      <c r="F166" s="221" t="s">
        <v>466</v>
      </c>
      <c r="G166" s="222" t="s">
        <v>147</v>
      </c>
      <c r="H166" s="223">
        <v>1376.098</v>
      </c>
      <c r="I166" s="224"/>
      <c r="J166" s="225">
        <f>ROUND(I166*H166,2)</f>
        <v>0</v>
      </c>
      <c r="K166" s="221" t="s">
        <v>159</v>
      </c>
      <c r="L166" s="45"/>
      <c r="M166" s="226" t="s">
        <v>1</v>
      </c>
      <c r="N166" s="227" t="s">
        <v>41</v>
      </c>
      <c r="O166" s="92"/>
      <c r="P166" s="228">
        <f>O166*H166</f>
        <v>0</v>
      </c>
      <c r="Q166" s="228">
        <v>0.00025999999999999998</v>
      </c>
      <c r="R166" s="228">
        <f>Q166*H166</f>
        <v>0.35778547999999993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148</v>
      </c>
      <c r="AT166" s="230" t="s">
        <v>144</v>
      </c>
      <c r="AU166" s="230" t="s">
        <v>86</v>
      </c>
      <c r="AY166" s="18" t="s">
        <v>140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84</v>
      </c>
      <c r="BK166" s="231">
        <f>ROUND(I166*H166,2)</f>
        <v>0</v>
      </c>
      <c r="BL166" s="18" t="s">
        <v>148</v>
      </c>
      <c r="BM166" s="230" t="s">
        <v>467</v>
      </c>
    </row>
    <row r="167" s="2" customFormat="1">
      <c r="A167" s="39"/>
      <c r="B167" s="40"/>
      <c r="C167" s="41"/>
      <c r="D167" s="232" t="s">
        <v>150</v>
      </c>
      <c r="E167" s="41"/>
      <c r="F167" s="233" t="s">
        <v>468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150</v>
      </c>
      <c r="AU167" s="18" t="s">
        <v>86</v>
      </c>
    </row>
    <row r="168" s="2" customFormat="1">
      <c r="A168" s="39"/>
      <c r="B168" s="40"/>
      <c r="C168" s="41"/>
      <c r="D168" s="258" t="s">
        <v>162</v>
      </c>
      <c r="E168" s="41"/>
      <c r="F168" s="259" t="s">
        <v>469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162</v>
      </c>
      <c r="AU168" s="18" t="s">
        <v>86</v>
      </c>
    </row>
    <row r="169" s="13" customFormat="1">
      <c r="A169" s="13"/>
      <c r="B169" s="237"/>
      <c r="C169" s="238"/>
      <c r="D169" s="232" t="s">
        <v>152</v>
      </c>
      <c r="E169" s="239" t="s">
        <v>1</v>
      </c>
      <c r="F169" s="240" t="s">
        <v>470</v>
      </c>
      <c r="G169" s="238"/>
      <c r="H169" s="239" t="s">
        <v>1</v>
      </c>
      <c r="I169" s="241"/>
      <c r="J169" s="238"/>
      <c r="K169" s="238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152</v>
      </c>
      <c r="AU169" s="246" t="s">
        <v>86</v>
      </c>
      <c r="AV169" s="13" t="s">
        <v>84</v>
      </c>
      <c r="AW169" s="13" t="s">
        <v>32</v>
      </c>
      <c r="AX169" s="13" t="s">
        <v>76</v>
      </c>
      <c r="AY169" s="246" t="s">
        <v>140</v>
      </c>
    </row>
    <row r="170" s="14" customFormat="1">
      <c r="A170" s="14"/>
      <c r="B170" s="247"/>
      <c r="C170" s="248"/>
      <c r="D170" s="232" t="s">
        <v>152</v>
      </c>
      <c r="E170" s="249" t="s">
        <v>1</v>
      </c>
      <c r="F170" s="250" t="s">
        <v>471</v>
      </c>
      <c r="G170" s="248"/>
      <c r="H170" s="251">
        <v>1182.6179999999999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7" t="s">
        <v>152</v>
      </c>
      <c r="AU170" s="257" t="s">
        <v>86</v>
      </c>
      <c r="AV170" s="14" t="s">
        <v>86</v>
      </c>
      <c r="AW170" s="14" t="s">
        <v>32</v>
      </c>
      <c r="AX170" s="14" t="s">
        <v>76</v>
      </c>
      <c r="AY170" s="257" t="s">
        <v>140</v>
      </c>
    </row>
    <row r="171" s="13" customFormat="1">
      <c r="A171" s="13"/>
      <c r="B171" s="237"/>
      <c r="C171" s="238"/>
      <c r="D171" s="232" t="s">
        <v>152</v>
      </c>
      <c r="E171" s="239" t="s">
        <v>1</v>
      </c>
      <c r="F171" s="240" t="s">
        <v>472</v>
      </c>
      <c r="G171" s="238"/>
      <c r="H171" s="239" t="s">
        <v>1</v>
      </c>
      <c r="I171" s="241"/>
      <c r="J171" s="238"/>
      <c r="K171" s="238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152</v>
      </c>
      <c r="AU171" s="246" t="s">
        <v>86</v>
      </c>
      <c r="AV171" s="13" t="s">
        <v>84</v>
      </c>
      <c r="AW171" s="13" t="s">
        <v>32</v>
      </c>
      <c r="AX171" s="13" t="s">
        <v>76</v>
      </c>
      <c r="AY171" s="246" t="s">
        <v>140</v>
      </c>
    </row>
    <row r="172" s="14" customFormat="1">
      <c r="A172" s="14"/>
      <c r="B172" s="247"/>
      <c r="C172" s="248"/>
      <c r="D172" s="232" t="s">
        <v>152</v>
      </c>
      <c r="E172" s="249" t="s">
        <v>1</v>
      </c>
      <c r="F172" s="250" t="s">
        <v>473</v>
      </c>
      <c r="G172" s="248"/>
      <c r="H172" s="251">
        <v>193.47999999999999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152</v>
      </c>
      <c r="AU172" s="257" t="s">
        <v>86</v>
      </c>
      <c r="AV172" s="14" t="s">
        <v>86</v>
      </c>
      <c r="AW172" s="14" t="s">
        <v>32</v>
      </c>
      <c r="AX172" s="14" t="s">
        <v>76</v>
      </c>
      <c r="AY172" s="257" t="s">
        <v>140</v>
      </c>
    </row>
    <row r="173" s="15" customFormat="1">
      <c r="A173" s="15"/>
      <c r="B173" s="260"/>
      <c r="C173" s="261"/>
      <c r="D173" s="232" t="s">
        <v>152</v>
      </c>
      <c r="E173" s="262" t="s">
        <v>1</v>
      </c>
      <c r="F173" s="263" t="s">
        <v>171</v>
      </c>
      <c r="G173" s="261"/>
      <c r="H173" s="264">
        <v>1376.098</v>
      </c>
      <c r="I173" s="265"/>
      <c r="J173" s="261"/>
      <c r="K173" s="261"/>
      <c r="L173" s="266"/>
      <c r="M173" s="267"/>
      <c r="N173" s="268"/>
      <c r="O173" s="268"/>
      <c r="P173" s="268"/>
      <c r="Q173" s="268"/>
      <c r="R173" s="268"/>
      <c r="S173" s="268"/>
      <c r="T173" s="269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0" t="s">
        <v>152</v>
      </c>
      <c r="AU173" s="270" t="s">
        <v>86</v>
      </c>
      <c r="AV173" s="15" t="s">
        <v>148</v>
      </c>
      <c r="AW173" s="15" t="s">
        <v>32</v>
      </c>
      <c r="AX173" s="15" t="s">
        <v>84</v>
      </c>
      <c r="AY173" s="270" t="s">
        <v>140</v>
      </c>
    </row>
    <row r="174" s="2" customFormat="1" ht="24.15" customHeight="1">
      <c r="A174" s="39"/>
      <c r="B174" s="40"/>
      <c r="C174" s="219" t="s">
        <v>141</v>
      </c>
      <c r="D174" s="219" t="s">
        <v>144</v>
      </c>
      <c r="E174" s="220" t="s">
        <v>474</v>
      </c>
      <c r="F174" s="221" t="s">
        <v>475</v>
      </c>
      <c r="G174" s="222" t="s">
        <v>147</v>
      </c>
      <c r="H174" s="223">
        <v>1376.098</v>
      </c>
      <c r="I174" s="224"/>
      <c r="J174" s="225">
        <f>ROUND(I174*H174,2)</f>
        <v>0</v>
      </c>
      <c r="K174" s="221" t="s">
        <v>159</v>
      </c>
      <c r="L174" s="45"/>
      <c r="M174" s="226" t="s">
        <v>1</v>
      </c>
      <c r="N174" s="227" t="s">
        <v>41</v>
      </c>
      <c r="O174" s="92"/>
      <c r="P174" s="228">
        <f>O174*H174</f>
        <v>0</v>
      </c>
      <c r="Q174" s="228">
        <v>0.01103</v>
      </c>
      <c r="R174" s="228">
        <f>Q174*H174</f>
        <v>15.178360939999999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148</v>
      </c>
      <c r="AT174" s="230" t="s">
        <v>144</v>
      </c>
      <c r="AU174" s="230" t="s">
        <v>86</v>
      </c>
      <c r="AY174" s="18" t="s">
        <v>140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84</v>
      </c>
      <c r="BK174" s="231">
        <f>ROUND(I174*H174,2)</f>
        <v>0</v>
      </c>
      <c r="BL174" s="18" t="s">
        <v>148</v>
      </c>
      <c r="BM174" s="230" t="s">
        <v>476</v>
      </c>
    </row>
    <row r="175" s="2" customFormat="1">
      <c r="A175" s="39"/>
      <c r="B175" s="40"/>
      <c r="C175" s="41"/>
      <c r="D175" s="232" t="s">
        <v>150</v>
      </c>
      <c r="E175" s="41"/>
      <c r="F175" s="233" t="s">
        <v>477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150</v>
      </c>
      <c r="AU175" s="18" t="s">
        <v>86</v>
      </c>
    </row>
    <row r="176" s="2" customFormat="1">
      <c r="A176" s="39"/>
      <c r="B176" s="40"/>
      <c r="C176" s="41"/>
      <c r="D176" s="258" t="s">
        <v>162</v>
      </c>
      <c r="E176" s="41"/>
      <c r="F176" s="259" t="s">
        <v>478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162</v>
      </c>
      <c r="AU176" s="18" t="s">
        <v>86</v>
      </c>
    </row>
    <row r="177" s="13" customFormat="1">
      <c r="A177" s="13"/>
      <c r="B177" s="237"/>
      <c r="C177" s="238"/>
      <c r="D177" s="232" t="s">
        <v>152</v>
      </c>
      <c r="E177" s="239" t="s">
        <v>1</v>
      </c>
      <c r="F177" s="240" t="s">
        <v>470</v>
      </c>
      <c r="G177" s="238"/>
      <c r="H177" s="239" t="s">
        <v>1</v>
      </c>
      <c r="I177" s="241"/>
      <c r="J177" s="238"/>
      <c r="K177" s="238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152</v>
      </c>
      <c r="AU177" s="246" t="s">
        <v>86</v>
      </c>
      <c r="AV177" s="13" t="s">
        <v>84</v>
      </c>
      <c r="AW177" s="13" t="s">
        <v>32</v>
      </c>
      <c r="AX177" s="13" t="s">
        <v>76</v>
      </c>
      <c r="AY177" s="246" t="s">
        <v>140</v>
      </c>
    </row>
    <row r="178" s="14" customFormat="1">
      <c r="A178" s="14"/>
      <c r="B178" s="247"/>
      <c r="C178" s="248"/>
      <c r="D178" s="232" t="s">
        <v>152</v>
      </c>
      <c r="E178" s="249" t="s">
        <v>1</v>
      </c>
      <c r="F178" s="250" t="s">
        <v>471</v>
      </c>
      <c r="G178" s="248"/>
      <c r="H178" s="251">
        <v>1182.6179999999999</v>
      </c>
      <c r="I178" s="252"/>
      <c r="J178" s="248"/>
      <c r="K178" s="248"/>
      <c r="L178" s="253"/>
      <c r="M178" s="254"/>
      <c r="N178" s="255"/>
      <c r="O178" s="255"/>
      <c r="P178" s="255"/>
      <c r="Q178" s="255"/>
      <c r="R178" s="255"/>
      <c r="S178" s="255"/>
      <c r="T178" s="25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7" t="s">
        <v>152</v>
      </c>
      <c r="AU178" s="257" t="s">
        <v>86</v>
      </c>
      <c r="AV178" s="14" t="s">
        <v>86</v>
      </c>
      <c r="AW178" s="14" t="s">
        <v>32</v>
      </c>
      <c r="AX178" s="14" t="s">
        <v>76</v>
      </c>
      <c r="AY178" s="257" t="s">
        <v>140</v>
      </c>
    </row>
    <row r="179" s="13" customFormat="1">
      <c r="A179" s="13"/>
      <c r="B179" s="237"/>
      <c r="C179" s="238"/>
      <c r="D179" s="232" t="s">
        <v>152</v>
      </c>
      <c r="E179" s="239" t="s">
        <v>1</v>
      </c>
      <c r="F179" s="240" t="s">
        <v>472</v>
      </c>
      <c r="G179" s="238"/>
      <c r="H179" s="239" t="s">
        <v>1</v>
      </c>
      <c r="I179" s="241"/>
      <c r="J179" s="238"/>
      <c r="K179" s="238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152</v>
      </c>
      <c r="AU179" s="246" t="s">
        <v>86</v>
      </c>
      <c r="AV179" s="13" t="s">
        <v>84</v>
      </c>
      <c r="AW179" s="13" t="s">
        <v>32</v>
      </c>
      <c r="AX179" s="13" t="s">
        <v>76</v>
      </c>
      <c r="AY179" s="246" t="s">
        <v>140</v>
      </c>
    </row>
    <row r="180" s="14" customFormat="1">
      <c r="A180" s="14"/>
      <c r="B180" s="247"/>
      <c r="C180" s="248"/>
      <c r="D180" s="232" t="s">
        <v>152</v>
      </c>
      <c r="E180" s="249" t="s">
        <v>1</v>
      </c>
      <c r="F180" s="250" t="s">
        <v>473</v>
      </c>
      <c r="G180" s="248"/>
      <c r="H180" s="251">
        <v>193.47999999999999</v>
      </c>
      <c r="I180" s="252"/>
      <c r="J180" s="248"/>
      <c r="K180" s="248"/>
      <c r="L180" s="253"/>
      <c r="M180" s="254"/>
      <c r="N180" s="255"/>
      <c r="O180" s="255"/>
      <c r="P180" s="255"/>
      <c r="Q180" s="255"/>
      <c r="R180" s="255"/>
      <c r="S180" s="255"/>
      <c r="T180" s="25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7" t="s">
        <v>152</v>
      </c>
      <c r="AU180" s="257" t="s">
        <v>86</v>
      </c>
      <c r="AV180" s="14" t="s">
        <v>86</v>
      </c>
      <c r="AW180" s="14" t="s">
        <v>32</v>
      </c>
      <c r="AX180" s="14" t="s">
        <v>76</v>
      </c>
      <c r="AY180" s="257" t="s">
        <v>140</v>
      </c>
    </row>
    <row r="181" s="15" customFormat="1">
      <c r="A181" s="15"/>
      <c r="B181" s="260"/>
      <c r="C181" s="261"/>
      <c r="D181" s="232" t="s">
        <v>152</v>
      </c>
      <c r="E181" s="262" t="s">
        <v>1</v>
      </c>
      <c r="F181" s="263" t="s">
        <v>171</v>
      </c>
      <c r="G181" s="261"/>
      <c r="H181" s="264">
        <v>1376.098</v>
      </c>
      <c r="I181" s="265"/>
      <c r="J181" s="261"/>
      <c r="K181" s="261"/>
      <c r="L181" s="266"/>
      <c r="M181" s="267"/>
      <c r="N181" s="268"/>
      <c r="O181" s="268"/>
      <c r="P181" s="268"/>
      <c r="Q181" s="268"/>
      <c r="R181" s="268"/>
      <c r="S181" s="268"/>
      <c r="T181" s="269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0" t="s">
        <v>152</v>
      </c>
      <c r="AU181" s="270" t="s">
        <v>86</v>
      </c>
      <c r="AV181" s="15" t="s">
        <v>148</v>
      </c>
      <c r="AW181" s="15" t="s">
        <v>32</v>
      </c>
      <c r="AX181" s="15" t="s">
        <v>84</v>
      </c>
      <c r="AY181" s="270" t="s">
        <v>140</v>
      </c>
    </row>
    <row r="182" s="2" customFormat="1" ht="24.15" customHeight="1">
      <c r="A182" s="39"/>
      <c r="B182" s="40"/>
      <c r="C182" s="219" t="s">
        <v>226</v>
      </c>
      <c r="D182" s="219" t="s">
        <v>144</v>
      </c>
      <c r="E182" s="220" t="s">
        <v>479</v>
      </c>
      <c r="F182" s="221" t="s">
        <v>480</v>
      </c>
      <c r="G182" s="222" t="s">
        <v>147</v>
      </c>
      <c r="H182" s="223">
        <v>1376.098</v>
      </c>
      <c r="I182" s="224"/>
      <c r="J182" s="225">
        <f>ROUND(I182*H182,2)</f>
        <v>0</v>
      </c>
      <c r="K182" s="221" t="s">
        <v>159</v>
      </c>
      <c r="L182" s="45"/>
      <c r="M182" s="226" t="s">
        <v>1</v>
      </c>
      <c r="N182" s="227" t="s">
        <v>41</v>
      </c>
      <c r="O182" s="92"/>
      <c r="P182" s="228">
        <f>O182*H182</f>
        <v>0</v>
      </c>
      <c r="Q182" s="228">
        <v>0.0055199999999999997</v>
      </c>
      <c r="R182" s="228">
        <f>Q182*H182</f>
        <v>7.5960609599999991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148</v>
      </c>
      <c r="AT182" s="230" t="s">
        <v>144</v>
      </c>
      <c r="AU182" s="230" t="s">
        <v>86</v>
      </c>
      <c r="AY182" s="18" t="s">
        <v>140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84</v>
      </c>
      <c r="BK182" s="231">
        <f>ROUND(I182*H182,2)</f>
        <v>0</v>
      </c>
      <c r="BL182" s="18" t="s">
        <v>148</v>
      </c>
      <c r="BM182" s="230" t="s">
        <v>481</v>
      </c>
    </row>
    <row r="183" s="2" customFormat="1">
      <c r="A183" s="39"/>
      <c r="B183" s="40"/>
      <c r="C183" s="41"/>
      <c r="D183" s="232" t="s">
        <v>150</v>
      </c>
      <c r="E183" s="41"/>
      <c r="F183" s="233" t="s">
        <v>482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150</v>
      </c>
      <c r="AU183" s="18" t="s">
        <v>86</v>
      </c>
    </row>
    <row r="184" s="2" customFormat="1">
      <c r="A184" s="39"/>
      <c r="B184" s="40"/>
      <c r="C184" s="41"/>
      <c r="D184" s="258" t="s">
        <v>162</v>
      </c>
      <c r="E184" s="41"/>
      <c r="F184" s="259" t="s">
        <v>483</v>
      </c>
      <c r="G184" s="41"/>
      <c r="H184" s="41"/>
      <c r="I184" s="234"/>
      <c r="J184" s="41"/>
      <c r="K184" s="41"/>
      <c r="L184" s="45"/>
      <c r="M184" s="235"/>
      <c r="N184" s="236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162</v>
      </c>
      <c r="AU184" s="18" t="s">
        <v>86</v>
      </c>
    </row>
    <row r="185" s="2" customFormat="1" ht="24.15" customHeight="1">
      <c r="A185" s="39"/>
      <c r="B185" s="40"/>
      <c r="C185" s="219" t="s">
        <v>484</v>
      </c>
      <c r="D185" s="219" t="s">
        <v>144</v>
      </c>
      <c r="E185" s="220" t="s">
        <v>485</v>
      </c>
      <c r="F185" s="221" t="s">
        <v>486</v>
      </c>
      <c r="G185" s="222" t="s">
        <v>147</v>
      </c>
      <c r="H185" s="223">
        <v>7.2999999999999998</v>
      </c>
      <c r="I185" s="224"/>
      <c r="J185" s="225">
        <f>ROUND(I185*H185,2)</f>
        <v>0</v>
      </c>
      <c r="K185" s="221" t="s">
        <v>159</v>
      </c>
      <c r="L185" s="45"/>
      <c r="M185" s="226" t="s">
        <v>1</v>
      </c>
      <c r="N185" s="227" t="s">
        <v>41</v>
      </c>
      <c r="O185" s="92"/>
      <c r="P185" s="228">
        <f>O185*H185</f>
        <v>0</v>
      </c>
      <c r="Q185" s="228">
        <v>2.0000000000000002E-05</v>
      </c>
      <c r="R185" s="228">
        <f>Q185*H185</f>
        <v>0.000146</v>
      </c>
      <c r="S185" s="228">
        <v>1.0000000000000001E-05</v>
      </c>
      <c r="T185" s="229">
        <f>S185*H185</f>
        <v>7.2999999999999999E-05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257</v>
      </c>
      <c r="AT185" s="230" t="s">
        <v>144</v>
      </c>
      <c r="AU185" s="230" t="s">
        <v>86</v>
      </c>
      <c r="AY185" s="18" t="s">
        <v>140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84</v>
      </c>
      <c r="BK185" s="231">
        <f>ROUND(I185*H185,2)</f>
        <v>0</v>
      </c>
      <c r="BL185" s="18" t="s">
        <v>257</v>
      </c>
      <c r="BM185" s="230" t="s">
        <v>487</v>
      </c>
    </row>
    <row r="186" s="2" customFormat="1">
      <c r="A186" s="39"/>
      <c r="B186" s="40"/>
      <c r="C186" s="41"/>
      <c r="D186" s="232" t="s">
        <v>150</v>
      </c>
      <c r="E186" s="41"/>
      <c r="F186" s="233" t="s">
        <v>488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150</v>
      </c>
      <c r="AU186" s="18" t="s">
        <v>86</v>
      </c>
    </row>
    <row r="187" s="2" customFormat="1">
      <c r="A187" s="39"/>
      <c r="B187" s="40"/>
      <c r="C187" s="41"/>
      <c r="D187" s="258" t="s">
        <v>162</v>
      </c>
      <c r="E187" s="41"/>
      <c r="F187" s="259" t="s">
        <v>489</v>
      </c>
      <c r="G187" s="41"/>
      <c r="H187" s="41"/>
      <c r="I187" s="234"/>
      <c r="J187" s="41"/>
      <c r="K187" s="41"/>
      <c r="L187" s="45"/>
      <c r="M187" s="235"/>
      <c r="N187" s="236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162</v>
      </c>
      <c r="AU187" s="18" t="s">
        <v>86</v>
      </c>
    </row>
    <row r="188" s="13" customFormat="1">
      <c r="A188" s="13"/>
      <c r="B188" s="237"/>
      <c r="C188" s="238"/>
      <c r="D188" s="232" t="s">
        <v>152</v>
      </c>
      <c r="E188" s="239" t="s">
        <v>1</v>
      </c>
      <c r="F188" s="240" t="s">
        <v>490</v>
      </c>
      <c r="G188" s="238"/>
      <c r="H188" s="239" t="s">
        <v>1</v>
      </c>
      <c r="I188" s="241"/>
      <c r="J188" s="238"/>
      <c r="K188" s="238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152</v>
      </c>
      <c r="AU188" s="246" t="s">
        <v>86</v>
      </c>
      <c r="AV188" s="13" t="s">
        <v>84</v>
      </c>
      <c r="AW188" s="13" t="s">
        <v>32</v>
      </c>
      <c r="AX188" s="13" t="s">
        <v>76</v>
      </c>
      <c r="AY188" s="246" t="s">
        <v>140</v>
      </c>
    </row>
    <row r="189" s="14" customFormat="1">
      <c r="A189" s="14"/>
      <c r="B189" s="247"/>
      <c r="C189" s="248"/>
      <c r="D189" s="232" t="s">
        <v>152</v>
      </c>
      <c r="E189" s="249" t="s">
        <v>1</v>
      </c>
      <c r="F189" s="250" t="s">
        <v>491</v>
      </c>
      <c r="G189" s="248"/>
      <c r="H189" s="251">
        <v>2.8999999999999999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152</v>
      </c>
      <c r="AU189" s="257" t="s">
        <v>86</v>
      </c>
      <c r="AV189" s="14" t="s">
        <v>86</v>
      </c>
      <c r="AW189" s="14" t="s">
        <v>32</v>
      </c>
      <c r="AX189" s="14" t="s">
        <v>76</v>
      </c>
      <c r="AY189" s="257" t="s">
        <v>140</v>
      </c>
    </row>
    <row r="190" s="14" customFormat="1">
      <c r="A190" s="14"/>
      <c r="B190" s="247"/>
      <c r="C190" s="248"/>
      <c r="D190" s="232" t="s">
        <v>152</v>
      </c>
      <c r="E190" s="249" t="s">
        <v>1</v>
      </c>
      <c r="F190" s="250" t="s">
        <v>492</v>
      </c>
      <c r="G190" s="248"/>
      <c r="H190" s="251">
        <v>4.4000000000000004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7" t="s">
        <v>152</v>
      </c>
      <c r="AU190" s="257" t="s">
        <v>86</v>
      </c>
      <c r="AV190" s="14" t="s">
        <v>86</v>
      </c>
      <c r="AW190" s="14" t="s">
        <v>32</v>
      </c>
      <c r="AX190" s="14" t="s">
        <v>76</v>
      </c>
      <c r="AY190" s="257" t="s">
        <v>140</v>
      </c>
    </row>
    <row r="191" s="15" customFormat="1">
      <c r="A191" s="15"/>
      <c r="B191" s="260"/>
      <c r="C191" s="261"/>
      <c r="D191" s="232" t="s">
        <v>152</v>
      </c>
      <c r="E191" s="262" t="s">
        <v>1</v>
      </c>
      <c r="F191" s="263" t="s">
        <v>171</v>
      </c>
      <c r="G191" s="261"/>
      <c r="H191" s="264">
        <v>7.3000000000000007</v>
      </c>
      <c r="I191" s="265"/>
      <c r="J191" s="261"/>
      <c r="K191" s="261"/>
      <c r="L191" s="266"/>
      <c r="M191" s="267"/>
      <c r="N191" s="268"/>
      <c r="O191" s="268"/>
      <c r="P191" s="268"/>
      <c r="Q191" s="268"/>
      <c r="R191" s="268"/>
      <c r="S191" s="268"/>
      <c r="T191" s="269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0" t="s">
        <v>152</v>
      </c>
      <c r="AU191" s="270" t="s">
        <v>86</v>
      </c>
      <c r="AV191" s="15" t="s">
        <v>148</v>
      </c>
      <c r="AW191" s="15" t="s">
        <v>32</v>
      </c>
      <c r="AX191" s="15" t="s">
        <v>84</v>
      </c>
      <c r="AY191" s="270" t="s">
        <v>140</v>
      </c>
    </row>
    <row r="192" s="2" customFormat="1" ht="24.15" customHeight="1">
      <c r="A192" s="39"/>
      <c r="B192" s="40"/>
      <c r="C192" s="219" t="s">
        <v>233</v>
      </c>
      <c r="D192" s="219" t="s">
        <v>144</v>
      </c>
      <c r="E192" s="220" t="s">
        <v>493</v>
      </c>
      <c r="F192" s="221" t="s">
        <v>494</v>
      </c>
      <c r="G192" s="222" t="s">
        <v>319</v>
      </c>
      <c r="H192" s="223">
        <v>5</v>
      </c>
      <c r="I192" s="224"/>
      <c r="J192" s="225">
        <f>ROUND(I192*H192,2)</f>
        <v>0</v>
      </c>
      <c r="K192" s="221" t="s">
        <v>159</v>
      </c>
      <c r="L192" s="45"/>
      <c r="M192" s="226" t="s">
        <v>1</v>
      </c>
      <c r="N192" s="227" t="s">
        <v>41</v>
      </c>
      <c r="O192" s="92"/>
      <c r="P192" s="228">
        <f>O192*H192</f>
        <v>0</v>
      </c>
      <c r="Q192" s="228">
        <v>0.017770000000000001</v>
      </c>
      <c r="R192" s="228">
        <f>Q192*H192</f>
        <v>0.088850000000000012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148</v>
      </c>
      <c r="AT192" s="230" t="s">
        <v>144</v>
      </c>
      <c r="AU192" s="230" t="s">
        <v>86</v>
      </c>
      <c r="AY192" s="18" t="s">
        <v>140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84</v>
      </c>
      <c r="BK192" s="231">
        <f>ROUND(I192*H192,2)</f>
        <v>0</v>
      </c>
      <c r="BL192" s="18" t="s">
        <v>148</v>
      </c>
      <c r="BM192" s="230" t="s">
        <v>495</v>
      </c>
    </row>
    <row r="193" s="2" customFormat="1">
      <c r="A193" s="39"/>
      <c r="B193" s="40"/>
      <c r="C193" s="41"/>
      <c r="D193" s="232" t="s">
        <v>150</v>
      </c>
      <c r="E193" s="41"/>
      <c r="F193" s="233" t="s">
        <v>496</v>
      </c>
      <c r="G193" s="41"/>
      <c r="H193" s="41"/>
      <c r="I193" s="234"/>
      <c r="J193" s="41"/>
      <c r="K193" s="41"/>
      <c r="L193" s="45"/>
      <c r="M193" s="235"/>
      <c r="N193" s="236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150</v>
      </c>
      <c r="AU193" s="18" t="s">
        <v>86</v>
      </c>
    </row>
    <row r="194" s="2" customFormat="1">
      <c r="A194" s="39"/>
      <c r="B194" s="40"/>
      <c r="C194" s="41"/>
      <c r="D194" s="258" t="s">
        <v>162</v>
      </c>
      <c r="E194" s="41"/>
      <c r="F194" s="259" t="s">
        <v>497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162</v>
      </c>
      <c r="AU194" s="18" t="s">
        <v>86</v>
      </c>
    </row>
    <row r="195" s="14" customFormat="1">
      <c r="A195" s="14"/>
      <c r="B195" s="247"/>
      <c r="C195" s="248"/>
      <c r="D195" s="232" t="s">
        <v>152</v>
      </c>
      <c r="E195" s="249" t="s">
        <v>1</v>
      </c>
      <c r="F195" s="250" t="s">
        <v>498</v>
      </c>
      <c r="G195" s="248"/>
      <c r="H195" s="251">
        <v>3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7" t="s">
        <v>152</v>
      </c>
      <c r="AU195" s="257" t="s">
        <v>86</v>
      </c>
      <c r="AV195" s="14" t="s">
        <v>86</v>
      </c>
      <c r="AW195" s="14" t="s">
        <v>32</v>
      </c>
      <c r="AX195" s="14" t="s">
        <v>76</v>
      </c>
      <c r="AY195" s="257" t="s">
        <v>140</v>
      </c>
    </row>
    <row r="196" s="14" customFormat="1">
      <c r="A196" s="14"/>
      <c r="B196" s="247"/>
      <c r="C196" s="248"/>
      <c r="D196" s="232" t="s">
        <v>152</v>
      </c>
      <c r="E196" s="249" t="s">
        <v>1</v>
      </c>
      <c r="F196" s="250" t="s">
        <v>499</v>
      </c>
      <c r="G196" s="248"/>
      <c r="H196" s="251">
        <v>1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152</v>
      </c>
      <c r="AU196" s="257" t="s">
        <v>86</v>
      </c>
      <c r="AV196" s="14" t="s">
        <v>86</v>
      </c>
      <c r="AW196" s="14" t="s">
        <v>32</v>
      </c>
      <c r="AX196" s="14" t="s">
        <v>76</v>
      </c>
      <c r="AY196" s="257" t="s">
        <v>140</v>
      </c>
    </row>
    <row r="197" s="14" customFormat="1">
      <c r="A197" s="14"/>
      <c r="B197" s="247"/>
      <c r="C197" s="248"/>
      <c r="D197" s="232" t="s">
        <v>152</v>
      </c>
      <c r="E197" s="249" t="s">
        <v>1</v>
      </c>
      <c r="F197" s="250" t="s">
        <v>500</v>
      </c>
      <c r="G197" s="248"/>
      <c r="H197" s="251">
        <v>1</v>
      </c>
      <c r="I197" s="252"/>
      <c r="J197" s="248"/>
      <c r="K197" s="248"/>
      <c r="L197" s="253"/>
      <c r="M197" s="254"/>
      <c r="N197" s="255"/>
      <c r="O197" s="255"/>
      <c r="P197" s="255"/>
      <c r="Q197" s="255"/>
      <c r="R197" s="255"/>
      <c r="S197" s="255"/>
      <c r="T197" s="25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7" t="s">
        <v>152</v>
      </c>
      <c r="AU197" s="257" t="s">
        <v>86</v>
      </c>
      <c r="AV197" s="14" t="s">
        <v>86</v>
      </c>
      <c r="AW197" s="14" t="s">
        <v>32</v>
      </c>
      <c r="AX197" s="14" t="s">
        <v>76</v>
      </c>
      <c r="AY197" s="257" t="s">
        <v>140</v>
      </c>
    </row>
    <row r="198" s="15" customFormat="1">
      <c r="A198" s="15"/>
      <c r="B198" s="260"/>
      <c r="C198" s="261"/>
      <c r="D198" s="232" t="s">
        <v>152</v>
      </c>
      <c r="E198" s="262" t="s">
        <v>1</v>
      </c>
      <c r="F198" s="263" t="s">
        <v>171</v>
      </c>
      <c r="G198" s="261"/>
      <c r="H198" s="264">
        <v>5</v>
      </c>
      <c r="I198" s="265"/>
      <c r="J198" s="261"/>
      <c r="K198" s="261"/>
      <c r="L198" s="266"/>
      <c r="M198" s="267"/>
      <c r="N198" s="268"/>
      <c r="O198" s="268"/>
      <c r="P198" s="268"/>
      <c r="Q198" s="268"/>
      <c r="R198" s="268"/>
      <c r="S198" s="268"/>
      <c r="T198" s="269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0" t="s">
        <v>152</v>
      </c>
      <c r="AU198" s="270" t="s">
        <v>86</v>
      </c>
      <c r="AV198" s="15" t="s">
        <v>148</v>
      </c>
      <c r="AW198" s="15" t="s">
        <v>32</v>
      </c>
      <c r="AX198" s="15" t="s">
        <v>84</v>
      </c>
      <c r="AY198" s="270" t="s">
        <v>140</v>
      </c>
    </row>
    <row r="199" s="2" customFormat="1" ht="24.15" customHeight="1">
      <c r="A199" s="39"/>
      <c r="B199" s="40"/>
      <c r="C199" s="286" t="s">
        <v>155</v>
      </c>
      <c r="D199" s="286" t="s">
        <v>501</v>
      </c>
      <c r="E199" s="287" t="s">
        <v>502</v>
      </c>
      <c r="F199" s="288" t="s">
        <v>503</v>
      </c>
      <c r="G199" s="289" t="s">
        <v>319</v>
      </c>
      <c r="H199" s="290">
        <v>4</v>
      </c>
      <c r="I199" s="291"/>
      <c r="J199" s="292">
        <f>ROUND(I199*H199,2)</f>
        <v>0</v>
      </c>
      <c r="K199" s="288" t="s">
        <v>159</v>
      </c>
      <c r="L199" s="293"/>
      <c r="M199" s="294" t="s">
        <v>1</v>
      </c>
      <c r="N199" s="295" t="s">
        <v>41</v>
      </c>
      <c r="O199" s="92"/>
      <c r="P199" s="228">
        <f>O199*H199</f>
        <v>0</v>
      </c>
      <c r="Q199" s="228">
        <v>0.014890000000000001</v>
      </c>
      <c r="R199" s="228">
        <f>Q199*H199</f>
        <v>0.059560000000000002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233</v>
      </c>
      <c r="AT199" s="230" t="s">
        <v>501</v>
      </c>
      <c r="AU199" s="230" t="s">
        <v>86</v>
      </c>
      <c r="AY199" s="18" t="s">
        <v>140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84</v>
      </c>
      <c r="BK199" s="231">
        <f>ROUND(I199*H199,2)</f>
        <v>0</v>
      </c>
      <c r="BL199" s="18" t="s">
        <v>148</v>
      </c>
      <c r="BM199" s="230" t="s">
        <v>504</v>
      </c>
    </row>
    <row r="200" s="2" customFormat="1">
      <c r="A200" s="39"/>
      <c r="B200" s="40"/>
      <c r="C200" s="41"/>
      <c r="D200" s="232" t="s">
        <v>150</v>
      </c>
      <c r="E200" s="41"/>
      <c r="F200" s="233" t="s">
        <v>503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150</v>
      </c>
      <c r="AU200" s="18" t="s">
        <v>86</v>
      </c>
    </row>
    <row r="201" s="2" customFormat="1" ht="24.15" customHeight="1">
      <c r="A201" s="39"/>
      <c r="B201" s="40"/>
      <c r="C201" s="286" t="s">
        <v>505</v>
      </c>
      <c r="D201" s="286" t="s">
        <v>501</v>
      </c>
      <c r="E201" s="287" t="s">
        <v>506</v>
      </c>
      <c r="F201" s="288" t="s">
        <v>507</v>
      </c>
      <c r="G201" s="289" t="s">
        <v>319</v>
      </c>
      <c r="H201" s="290">
        <v>1</v>
      </c>
      <c r="I201" s="291"/>
      <c r="J201" s="292">
        <f>ROUND(I201*H201,2)</f>
        <v>0</v>
      </c>
      <c r="K201" s="288" t="s">
        <v>159</v>
      </c>
      <c r="L201" s="293"/>
      <c r="M201" s="294" t="s">
        <v>1</v>
      </c>
      <c r="N201" s="295" t="s">
        <v>41</v>
      </c>
      <c r="O201" s="92"/>
      <c r="P201" s="228">
        <f>O201*H201</f>
        <v>0</v>
      </c>
      <c r="Q201" s="228">
        <v>0.016240000000000001</v>
      </c>
      <c r="R201" s="228">
        <f>Q201*H201</f>
        <v>0.016240000000000001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233</v>
      </c>
      <c r="AT201" s="230" t="s">
        <v>501</v>
      </c>
      <c r="AU201" s="230" t="s">
        <v>86</v>
      </c>
      <c r="AY201" s="18" t="s">
        <v>140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84</v>
      </c>
      <c r="BK201" s="231">
        <f>ROUND(I201*H201,2)</f>
        <v>0</v>
      </c>
      <c r="BL201" s="18" t="s">
        <v>148</v>
      </c>
      <c r="BM201" s="230" t="s">
        <v>508</v>
      </c>
    </row>
    <row r="202" s="2" customFormat="1">
      <c r="A202" s="39"/>
      <c r="B202" s="40"/>
      <c r="C202" s="41"/>
      <c r="D202" s="232" t="s">
        <v>150</v>
      </c>
      <c r="E202" s="41"/>
      <c r="F202" s="233" t="s">
        <v>507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150</v>
      </c>
      <c r="AU202" s="18" t="s">
        <v>86</v>
      </c>
    </row>
    <row r="203" s="12" customFormat="1" ht="22.8" customHeight="1">
      <c r="A203" s="12"/>
      <c r="B203" s="203"/>
      <c r="C203" s="204"/>
      <c r="D203" s="205" t="s">
        <v>75</v>
      </c>
      <c r="E203" s="217" t="s">
        <v>155</v>
      </c>
      <c r="F203" s="217" t="s">
        <v>156</v>
      </c>
      <c r="G203" s="204"/>
      <c r="H203" s="204"/>
      <c r="I203" s="207"/>
      <c r="J203" s="218">
        <f>BK203</f>
        <v>0</v>
      </c>
      <c r="K203" s="204"/>
      <c r="L203" s="209"/>
      <c r="M203" s="210"/>
      <c r="N203" s="211"/>
      <c r="O203" s="211"/>
      <c r="P203" s="212">
        <f>SUM(P204:P209)</f>
        <v>0</v>
      </c>
      <c r="Q203" s="211"/>
      <c r="R203" s="212">
        <f>SUM(R204:R209)</f>
        <v>0.070440150000000007</v>
      </c>
      <c r="S203" s="211"/>
      <c r="T203" s="213">
        <f>SUM(T204:T209)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4" t="s">
        <v>84</v>
      </c>
      <c r="AT203" s="215" t="s">
        <v>75</v>
      </c>
      <c r="AU203" s="215" t="s">
        <v>84</v>
      </c>
      <c r="AY203" s="214" t="s">
        <v>140</v>
      </c>
      <c r="BK203" s="216">
        <f>SUM(BK204:BK209)</f>
        <v>0</v>
      </c>
    </row>
    <row r="204" s="2" customFormat="1" ht="33" customHeight="1">
      <c r="A204" s="39"/>
      <c r="B204" s="40"/>
      <c r="C204" s="219" t="s">
        <v>8</v>
      </c>
      <c r="D204" s="219" t="s">
        <v>144</v>
      </c>
      <c r="E204" s="220" t="s">
        <v>157</v>
      </c>
      <c r="F204" s="221" t="s">
        <v>158</v>
      </c>
      <c r="G204" s="222" t="s">
        <v>147</v>
      </c>
      <c r="H204" s="223">
        <v>426.91000000000002</v>
      </c>
      <c r="I204" s="224"/>
      <c r="J204" s="225">
        <f>ROUND(I204*H204,2)</f>
        <v>0</v>
      </c>
      <c r="K204" s="221" t="s">
        <v>159</v>
      </c>
      <c r="L204" s="45"/>
      <c r="M204" s="226" t="s">
        <v>1</v>
      </c>
      <c r="N204" s="227" t="s">
        <v>41</v>
      </c>
      <c r="O204" s="92"/>
      <c r="P204" s="228">
        <f>O204*H204</f>
        <v>0</v>
      </c>
      <c r="Q204" s="228">
        <v>0.00012999999999999999</v>
      </c>
      <c r="R204" s="228">
        <f>Q204*H204</f>
        <v>0.0554983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148</v>
      </c>
      <c r="AT204" s="230" t="s">
        <v>144</v>
      </c>
      <c r="AU204" s="230" t="s">
        <v>86</v>
      </c>
      <c r="AY204" s="18" t="s">
        <v>140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84</v>
      </c>
      <c r="BK204" s="231">
        <f>ROUND(I204*H204,2)</f>
        <v>0</v>
      </c>
      <c r="BL204" s="18" t="s">
        <v>148</v>
      </c>
      <c r="BM204" s="230" t="s">
        <v>509</v>
      </c>
    </row>
    <row r="205" s="2" customFormat="1">
      <c r="A205" s="39"/>
      <c r="B205" s="40"/>
      <c r="C205" s="41"/>
      <c r="D205" s="232" t="s">
        <v>150</v>
      </c>
      <c r="E205" s="41"/>
      <c r="F205" s="233" t="s">
        <v>161</v>
      </c>
      <c r="G205" s="41"/>
      <c r="H205" s="41"/>
      <c r="I205" s="234"/>
      <c r="J205" s="41"/>
      <c r="K205" s="41"/>
      <c r="L205" s="45"/>
      <c r="M205" s="235"/>
      <c r="N205" s="236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150</v>
      </c>
      <c r="AU205" s="18" t="s">
        <v>86</v>
      </c>
    </row>
    <row r="206" s="2" customFormat="1">
      <c r="A206" s="39"/>
      <c r="B206" s="40"/>
      <c r="C206" s="41"/>
      <c r="D206" s="258" t="s">
        <v>162</v>
      </c>
      <c r="E206" s="41"/>
      <c r="F206" s="259" t="s">
        <v>163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162</v>
      </c>
      <c r="AU206" s="18" t="s">
        <v>86</v>
      </c>
    </row>
    <row r="207" s="2" customFormat="1" ht="37.8" customHeight="1">
      <c r="A207" s="39"/>
      <c r="B207" s="40"/>
      <c r="C207" s="219" t="s">
        <v>263</v>
      </c>
      <c r="D207" s="219" t="s">
        <v>144</v>
      </c>
      <c r="E207" s="220" t="s">
        <v>510</v>
      </c>
      <c r="F207" s="221" t="s">
        <v>511</v>
      </c>
      <c r="G207" s="222" t="s">
        <v>147</v>
      </c>
      <c r="H207" s="223">
        <v>426.91000000000002</v>
      </c>
      <c r="I207" s="224"/>
      <c r="J207" s="225">
        <f>ROUND(I207*H207,2)</f>
        <v>0</v>
      </c>
      <c r="K207" s="221" t="s">
        <v>159</v>
      </c>
      <c r="L207" s="45"/>
      <c r="M207" s="226" t="s">
        <v>1</v>
      </c>
      <c r="N207" s="227" t="s">
        <v>41</v>
      </c>
      <c r="O207" s="92"/>
      <c r="P207" s="228">
        <f>O207*H207</f>
        <v>0</v>
      </c>
      <c r="Q207" s="228">
        <v>3.4999999999999997E-05</v>
      </c>
      <c r="R207" s="228">
        <f>Q207*H207</f>
        <v>0.01494185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148</v>
      </c>
      <c r="AT207" s="230" t="s">
        <v>144</v>
      </c>
      <c r="AU207" s="230" t="s">
        <v>86</v>
      </c>
      <c r="AY207" s="18" t="s">
        <v>140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84</v>
      </c>
      <c r="BK207" s="231">
        <f>ROUND(I207*H207,2)</f>
        <v>0</v>
      </c>
      <c r="BL207" s="18" t="s">
        <v>148</v>
      </c>
      <c r="BM207" s="230" t="s">
        <v>512</v>
      </c>
    </row>
    <row r="208" s="2" customFormat="1">
      <c r="A208" s="39"/>
      <c r="B208" s="40"/>
      <c r="C208" s="41"/>
      <c r="D208" s="232" t="s">
        <v>150</v>
      </c>
      <c r="E208" s="41"/>
      <c r="F208" s="233" t="s">
        <v>511</v>
      </c>
      <c r="G208" s="41"/>
      <c r="H208" s="41"/>
      <c r="I208" s="234"/>
      <c r="J208" s="41"/>
      <c r="K208" s="41"/>
      <c r="L208" s="45"/>
      <c r="M208" s="235"/>
      <c r="N208" s="23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150</v>
      </c>
      <c r="AU208" s="18" t="s">
        <v>86</v>
      </c>
    </row>
    <row r="209" s="2" customFormat="1">
      <c r="A209" s="39"/>
      <c r="B209" s="40"/>
      <c r="C209" s="41"/>
      <c r="D209" s="258" t="s">
        <v>162</v>
      </c>
      <c r="E209" s="41"/>
      <c r="F209" s="259" t="s">
        <v>513</v>
      </c>
      <c r="G209" s="41"/>
      <c r="H209" s="41"/>
      <c r="I209" s="234"/>
      <c r="J209" s="41"/>
      <c r="K209" s="41"/>
      <c r="L209" s="45"/>
      <c r="M209" s="235"/>
      <c r="N209" s="236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162</v>
      </c>
      <c r="AU209" s="18" t="s">
        <v>86</v>
      </c>
    </row>
    <row r="210" s="12" customFormat="1" ht="22.8" customHeight="1">
      <c r="A210" s="12"/>
      <c r="B210" s="203"/>
      <c r="C210" s="204"/>
      <c r="D210" s="205" t="s">
        <v>75</v>
      </c>
      <c r="E210" s="217" t="s">
        <v>514</v>
      </c>
      <c r="F210" s="217" t="s">
        <v>515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SUM(P211:P213)</f>
        <v>0</v>
      </c>
      <c r="Q210" s="211"/>
      <c r="R210" s="212">
        <f>SUM(R211:R213)</f>
        <v>0</v>
      </c>
      <c r="S210" s="211"/>
      <c r="T210" s="213">
        <f>SUM(T211:T213)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84</v>
      </c>
      <c r="AT210" s="215" t="s">
        <v>75</v>
      </c>
      <c r="AU210" s="215" t="s">
        <v>84</v>
      </c>
      <c r="AY210" s="214" t="s">
        <v>140</v>
      </c>
      <c r="BK210" s="216">
        <f>SUM(BK211:BK213)</f>
        <v>0</v>
      </c>
    </row>
    <row r="211" s="2" customFormat="1" ht="16.5" customHeight="1">
      <c r="A211" s="39"/>
      <c r="B211" s="40"/>
      <c r="C211" s="219" t="s">
        <v>276</v>
      </c>
      <c r="D211" s="219" t="s">
        <v>144</v>
      </c>
      <c r="E211" s="220" t="s">
        <v>516</v>
      </c>
      <c r="F211" s="221" t="s">
        <v>517</v>
      </c>
      <c r="G211" s="222" t="s">
        <v>217</v>
      </c>
      <c r="H211" s="223">
        <v>30.998000000000001</v>
      </c>
      <c r="I211" s="224"/>
      <c r="J211" s="225">
        <f>ROUND(I211*H211,2)</f>
        <v>0</v>
      </c>
      <c r="K211" s="221" t="s">
        <v>159</v>
      </c>
      <c r="L211" s="45"/>
      <c r="M211" s="226" t="s">
        <v>1</v>
      </c>
      <c r="N211" s="227" t="s">
        <v>41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148</v>
      </c>
      <c r="AT211" s="230" t="s">
        <v>144</v>
      </c>
      <c r="AU211" s="230" t="s">
        <v>86</v>
      </c>
      <c r="AY211" s="18" t="s">
        <v>140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84</v>
      </c>
      <c r="BK211" s="231">
        <f>ROUND(I211*H211,2)</f>
        <v>0</v>
      </c>
      <c r="BL211" s="18" t="s">
        <v>148</v>
      </c>
      <c r="BM211" s="230" t="s">
        <v>518</v>
      </c>
    </row>
    <row r="212" s="2" customFormat="1">
      <c r="A212" s="39"/>
      <c r="B212" s="40"/>
      <c r="C212" s="41"/>
      <c r="D212" s="232" t="s">
        <v>150</v>
      </c>
      <c r="E212" s="41"/>
      <c r="F212" s="233" t="s">
        <v>519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150</v>
      </c>
      <c r="AU212" s="18" t="s">
        <v>86</v>
      </c>
    </row>
    <row r="213" s="2" customFormat="1">
      <c r="A213" s="39"/>
      <c r="B213" s="40"/>
      <c r="C213" s="41"/>
      <c r="D213" s="258" t="s">
        <v>162</v>
      </c>
      <c r="E213" s="41"/>
      <c r="F213" s="259" t="s">
        <v>520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162</v>
      </c>
      <c r="AU213" s="18" t="s">
        <v>86</v>
      </c>
    </row>
    <row r="214" s="12" customFormat="1" ht="25.92" customHeight="1">
      <c r="A214" s="12"/>
      <c r="B214" s="203"/>
      <c r="C214" s="204"/>
      <c r="D214" s="205" t="s">
        <v>75</v>
      </c>
      <c r="E214" s="206" t="s">
        <v>250</v>
      </c>
      <c r="F214" s="206" t="s">
        <v>251</v>
      </c>
      <c r="G214" s="204"/>
      <c r="H214" s="204"/>
      <c r="I214" s="207"/>
      <c r="J214" s="208">
        <f>BK214</f>
        <v>0</v>
      </c>
      <c r="K214" s="204"/>
      <c r="L214" s="209"/>
      <c r="M214" s="210"/>
      <c r="N214" s="211"/>
      <c r="O214" s="211"/>
      <c r="P214" s="212">
        <f>P215+P237+P241+P266+P381+P389+P426+P460+P504+P526</f>
        <v>0</v>
      </c>
      <c r="Q214" s="211"/>
      <c r="R214" s="212">
        <f>R215+R237+R241+R266+R381+R389+R426+R460+R504+R526</f>
        <v>19.461623200000002</v>
      </c>
      <c r="S214" s="211"/>
      <c r="T214" s="213">
        <f>T215+T237+T241+T266+T381+T389+T426+T460+T504+T526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4" t="s">
        <v>86</v>
      </c>
      <c r="AT214" s="215" t="s">
        <v>75</v>
      </c>
      <c r="AU214" s="215" t="s">
        <v>76</v>
      </c>
      <c r="AY214" s="214" t="s">
        <v>140</v>
      </c>
      <c r="BK214" s="216">
        <f>BK215+BK237+BK241+BK266+BK381+BK389+BK426+BK460+BK504+BK526</f>
        <v>0</v>
      </c>
    </row>
    <row r="215" s="12" customFormat="1" ht="22.8" customHeight="1">
      <c r="A215" s="12"/>
      <c r="B215" s="203"/>
      <c r="C215" s="204"/>
      <c r="D215" s="205" t="s">
        <v>75</v>
      </c>
      <c r="E215" s="217" t="s">
        <v>521</v>
      </c>
      <c r="F215" s="217" t="s">
        <v>522</v>
      </c>
      <c r="G215" s="204"/>
      <c r="H215" s="204"/>
      <c r="I215" s="207"/>
      <c r="J215" s="218">
        <f>BK215</f>
        <v>0</v>
      </c>
      <c r="K215" s="204"/>
      <c r="L215" s="209"/>
      <c r="M215" s="210"/>
      <c r="N215" s="211"/>
      <c r="O215" s="211"/>
      <c r="P215" s="212">
        <f>SUM(P216:P236)</f>
        <v>0</v>
      </c>
      <c r="Q215" s="211"/>
      <c r="R215" s="212">
        <f>SUM(R216:R236)</f>
        <v>0.082957920000000004</v>
      </c>
      <c r="S215" s="211"/>
      <c r="T215" s="213">
        <f>SUM(T216:T236)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86</v>
      </c>
      <c r="AT215" s="215" t="s">
        <v>75</v>
      </c>
      <c r="AU215" s="215" t="s">
        <v>84</v>
      </c>
      <c r="AY215" s="214" t="s">
        <v>140</v>
      </c>
      <c r="BK215" s="216">
        <f>SUM(BK216:BK236)</f>
        <v>0</v>
      </c>
    </row>
    <row r="216" s="2" customFormat="1" ht="24.15" customHeight="1">
      <c r="A216" s="39"/>
      <c r="B216" s="40"/>
      <c r="C216" s="219" t="s">
        <v>284</v>
      </c>
      <c r="D216" s="219" t="s">
        <v>144</v>
      </c>
      <c r="E216" s="220" t="s">
        <v>523</v>
      </c>
      <c r="F216" s="221" t="s">
        <v>524</v>
      </c>
      <c r="G216" s="222" t="s">
        <v>147</v>
      </c>
      <c r="H216" s="223">
        <v>12.16</v>
      </c>
      <c r="I216" s="224"/>
      <c r="J216" s="225">
        <f>ROUND(I216*H216,2)</f>
        <v>0</v>
      </c>
      <c r="K216" s="221" t="s">
        <v>159</v>
      </c>
      <c r="L216" s="45"/>
      <c r="M216" s="226" t="s">
        <v>1</v>
      </c>
      <c r="N216" s="227" t="s">
        <v>41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257</v>
      </c>
      <c r="AT216" s="230" t="s">
        <v>144</v>
      </c>
      <c r="AU216" s="230" t="s">
        <v>86</v>
      </c>
      <c r="AY216" s="18" t="s">
        <v>140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84</v>
      </c>
      <c r="BK216" s="231">
        <f>ROUND(I216*H216,2)</f>
        <v>0</v>
      </c>
      <c r="BL216" s="18" t="s">
        <v>257</v>
      </c>
      <c r="BM216" s="230" t="s">
        <v>525</v>
      </c>
    </row>
    <row r="217" s="2" customFormat="1">
      <c r="A217" s="39"/>
      <c r="B217" s="40"/>
      <c r="C217" s="41"/>
      <c r="D217" s="232" t="s">
        <v>150</v>
      </c>
      <c r="E217" s="41"/>
      <c r="F217" s="233" t="s">
        <v>524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150</v>
      </c>
      <c r="AU217" s="18" t="s">
        <v>86</v>
      </c>
    </row>
    <row r="218" s="2" customFormat="1">
      <c r="A218" s="39"/>
      <c r="B218" s="40"/>
      <c r="C218" s="41"/>
      <c r="D218" s="258" t="s">
        <v>162</v>
      </c>
      <c r="E218" s="41"/>
      <c r="F218" s="259" t="s">
        <v>526</v>
      </c>
      <c r="G218" s="41"/>
      <c r="H218" s="41"/>
      <c r="I218" s="234"/>
      <c r="J218" s="41"/>
      <c r="K218" s="41"/>
      <c r="L218" s="45"/>
      <c r="M218" s="235"/>
      <c r="N218" s="236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162</v>
      </c>
      <c r="AU218" s="18" t="s">
        <v>86</v>
      </c>
    </row>
    <row r="219" s="13" customFormat="1">
      <c r="A219" s="13"/>
      <c r="B219" s="237"/>
      <c r="C219" s="238"/>
      <c r="D219" s="232" t="s">
        <v>152</v>
      </c>
      <c r="E219" s="239" t="s">
        <v>1</v>
      </c>
      <c r="F219" s="240" t="s">
        <v>527</v>
      </c>
      <c r="G219" s="238"/>
      <c r="H219" s="239" t="s">
        <v>1</v>
      </c>
      <c r="I219" s="241"/>
      <c r="J219" s="238"/>
      <c r="K219" s="238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152</v>
      </c>
      <c r="AU219" s="246" t="s">
        <v>86</v>
      </c>
      <c r="AV219" s="13" t="s">
        <v>84</v>
      </c>
      <c r="AW219" s="13" t="s">
        <v>32</v>
      </c>
      <c r="AX219" s="13" t="s">
        <v>76</v>
      </c>
      <c r="AY219" s="246" t="s">
        <v>140</v>
      </c>
    </row>
    <row r="220" s="14" customFormat="1">
      <c r="A220" s="14"/>
      <c r="B220" s="247"/>
      <c r="C220" s="248"/>
      <c r="D220" s="232" t="s">
        <v>152</v>
      </c>
      <c r="E220" s="249" t="s">
        <v>1</v>
      </c>
      <c r="F220" s="250" t="s">
        <v>528</v>
      </c>
      <c r="G220" s="248"/>
      <c r="H220" s="251">
        <v>12.16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152</v>
      </c>
      <c r="AU220" s="257" t="s">
        <v>86</v>
      </c>
      <c r="AV220" s="14" t="s">
        <v>86</v>
      </c>
      <c r="AW220" s="14" t="s">
        <v>32</v>
      </c>
      <c r="AX220" s="14" t="s">
        <v>76</v>
      </c>
      <c r="AY220" s="257" t="s">
        <v>140</v>
      </c>
    </row>
    <row r="221" s="15" customFormat="1">
      <c r="A221" s="15"/>
      <c r="B221" s="260"/>
      <c r="C221" s="261"/>
      <c r="D221" s="232" t="s">
        <v>152</v>
      </c>
      <c r="E221" s="262" t="s">
        <v>1</v>
      </c>
      <c r="F221" s="263" t="s">
        <v>171</v>
      </c>
      <c r="G221" s="261"/>
      <c r="H221" s="264">
        <v>12.16</v>
      </c>
      <c r="I221" s="265"/>
      <c r="J221" s="261"/>
      <c r="K221" s="261"/>
      <c r="L221" s="266"/>
      <c r="M221" s="267"/>
      <c r="N221" s="268"/>
      <c r="O221" s="268"/>
      <c r="P221" s="268"/>
      <c r="Q221" s="268"/>
      <c r="R221" s="268"/>
      <c r="S221" s="268"/>
      <c r="T221" s="269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0" t="s">
        <v>152</v>
      </c>
      <c r="AU221" s="270" t="s">
        <v>86</v>
      </c>
      <c r="AV221" s="15" t="s">
        <v>148</v>
      </c>
      <c r="AW221" s="15" t="s">
        <v>32</v>
      </c>
      <c r="AX221" s="15" t="s">
        <v>84</v>
      </c>
      <c r="AY221" s="270" t="s">
        <v>140</v>
      </c>
    </row>
    <row r="222" s="2" customFormat="1" ht="16.5" customHeight="1">
      <c r="A222" s="39"/>
      <c r="B222" s="40"/>
      <c r="C222" s="286" t="s">
        <v>257</v>
      </c>
      <c r="D222" s="286" t="s">
        <v>501</v>
      </c>
      <c r="E222" s="287" t="s">
        <v>529</v>
      </c>
      <c r="F222" s="288" t="s">
        <v>530</v>
      </c>
      <c r="G222" s="289" t="s">
        <v>217</v>
      </c>
      <c r="H222" s="290">
        <v>0.0040000000000000001</v>
      </c>
      <c r="I222" s="291"/>
      <c r="J222" s="292">
        <f>ROUND(I222*H222,2)</f>
        <v>0</v>
      </c>
      <c r="K222" s="288" t="s">
        <v>159</v>
      </c>
      <c r="L222" s="293"/>
      <c r="M222" s="294" t="s">
        <v>1</v>
      </c>
      <c r="N222" s="295" t="s">
        <v>41</v>
      </c>
      <c r="O222" s="92"/>
      <c r="P222" s="228">
        <f>O222*H222</f>
        <v>0</v>
      </c>
      <c r="Q222" s="228">
        <v>1</v>
      </c>
      <c r="R222" s="228">
        <f>Q222*H222</f>
        <v>0.0040000000000000001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143</v>
      </c>
      <c r="AT222" s="230" t="s">
        <v>501</v>
      </c>
      <c r="AU222" s="230" t="s">
        <v>86</v>
      </c>
      <c r="AY222" s="18" t="s">
        <v>140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84</v>
      </c>
      <c r="BK222" s="231">
        <f>ROUND(I222*H222,2)</f>
        <v>0</v>
      </c>
      <c r="BL222" s="18" t="s">
        <v>257</v>
      </c>
      <c r="BM222" s="230" t="s">
        <v>531</v>
      </c>
    </row>
    <row r="223" s="2" customFormat="1">
      <c r="A223" s="39"/>
      <c r="B223" s="40"/>
      <c r="C223" s="41"/>
      <c r="D223" s="232" t="s">
        <v>150</v>
      </c>
      <c r="E223" s="41"/>
      <c r="F223" s="233" t="s">
        <v>530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150</v>
      </c>
      <c r="AU223" s="18" t="s">
        <v>86</v>
      </c>
    </row>
    <row r="224" s="14" customFormat="1">
      <c r="A224" s="14"/>
      <c r="B224" s="247"/>
      <c r="C224" s="248"/>
      <c r="D224" s="232" t="s">
        <v>152</v>
      </c>
      <c r="E224" s="249" t="s">
        <v>1</v>
      </c>
      <c r="F224" s="250" t="s">
        <v>532</v>
      </c>
      <c r="G224" s="248"/>
      <c r="H224" s="251">
        <v>0.0040000000000000001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152</v>
      </c>
      <c r="AU224" s="257" t="s">
        <v>86</v>
      </c>
      <c r="AV224" s="14" t="s">
        <v>86</v>
      </c>
      <c r="AW224" s="14" t="s">
        <v>32</v>
      </c>
      <c r="AX224" s="14" t="s">
        <v>84</v>
      </c>
      <c r="AY224" s="257" t="s">
        <v>140</v>
      </c>
    </row>
    <row r="225" s="2" customFormat="1" ht="24.15" customHeight="1">
      <c r="A225" s="39"/>
      <c r="B225" s="40"/>
      <c r="C225" s="219" t="s">
        <v>298</v>
      </c>
      <c r="D225" s="219" t="s">
        <v>144</v>
      </c>
      <c r="E225" s="220" t="s">
        <v>533</v>
      </c>
      <c r="F225" s="221" t="s">
        <v>534</v>
      </c>
      <c r="G225" s="222" t="s">
        <v>147</v>
      </c>
      <c r="H225" s="223">
        <v>12.16</v>
      </c>
      <c r="I225" s="224"/>
      <c r="J225" s="225">
        <f>ROUND(I225*H225,2)</f>
        <v>0</v>
      </c>
      <c r="K225" s="221" t="s">
        <v>159</v>
      </c>
      <c r="L225" s="45"/>
      <c r="M225" s="226" t="s">
        <v>1</v>
      </c>
      <c r="N225" s="227" t="s">
        <v>41</v>
      </c>
      <c r="O225" s="92"/>
      <c r="P225" s="228">
        <f>O225*H225</f>
        <v>0</v>
      </c>
      <c r="Q225" s="228">
        <v>0.00039825</v>
      </c>
      <c r="R225" s="228">
        <f>Q225*H225</f>
        <v>0.00484272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257</v>
      </c>
      <c r="AT225" s="230" t="s">
        <v>144</v>
      </c>
      <c r="AU225" s="230" t="s">
        <v>86</v>
      </c>
      <c r="AY225" s="18" t="s">
        <v>140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84</v>
      </c>
      <c r="BK225" s="231">
        <f>ROUND(I225*H225,2)</f>
        <v>0</v>
      </c>
      <c r="BL225" s="18" t="s">
        <v>257</v>
      </c>
      <c r="BM225" s="230" t="s">
        <v>535</v>
      </c>
    </row>
    <row r="226" s="2" customFormat="1">
      <c r="A226" s="39"/>
      <c r="B226" s="40"/>
      <c r="C226" s="41"/>
      <c r="D226" s="232" t="s">
        <v>150</v>
      </c>
      <c r="E226" s="41"/>
      <c r="F226" s="233" t="s">
        <v>534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150</v>
      </c>
      <c r="AU226" s="18" t="s">
        <v>86</v>
      </c>
    </row>
    <row r="227" s="2" customFormat="1">
      <c r="A227" s="39"/>
      <c r="B227" s="40"/>
      <c r="C227" s="41"/>
      <c r="D227" s="258" t="s">
        <v>162</v>
      </c>
      <c r="E227" s="41"/>
      <c r="F227" s="259" t="s">
        <v>536</v>
      </c>
      <c r="G227" s="41"/>
      <c r="H227" s="41"/>
      <c r="I227" s="234"/>
      <c r="J227" s="41"/>
      <c r="K227" s="41"/>
      <c r="L227" s="45"/>
      <c r="M227" s="235"/>
      <c r="N227" s="236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162</v>
      </c>
      <c r="AU227" s="18" t="s">
        <v>86</v>
      </c>
    </row>
    <row r="228" s="13" customFormat="1">
      <c r="A228" s="13"/>
      <c r="B228" s="237"/>
      <c r="C228" s="238"/>
      <c r="D228" s="232" t="s">
        <v>152</v>
      </c>
      <c r="E228" s="239" t="s">
        <v>1</v>
      </c>
      <c r="F228" s="240" t="s">
        <v>527</v>
      </c>
      <c r="G228" s="238"/>
      <c r="H228" s="239" t="s">
        <v>1</v>
      </c>
      <c r="I228" s="241"/>
      <c r="J228" s="238"/>
      <c r="K228" s="238"/>
      <c r="L228" s="242"/>
      <c r="M228" s="243"/>
      <c r="N228" s="244"/>
      <c r="O228" s="244"/>
      <c r="P228" s="244"/>
      <c r="Q228" s="244"/>
      <c r="R228" s="244"/>
      <c r="S228" s="244"/>
      <c r="T228" s="24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6" t="s">
        <v>152</v>
      </c>
      <c r="AU228" s="246" t="s">
        <v>86</v>
      </c>
      <c r="AV228" s="13" t="s">
        <v>84</v>
      </c>
      <c r="AW228" s="13" t="s">
        <v>32</v>
      </c>
      <c r="AX228" s="13" t="s">
        <v>76</v>
      </c>
      <c r="AY228" s="246" t="s">
        <v>140</v>
      </c>
    </row>
    <row r="229" s="14" customFormat="1">
      <c r="A229" s="14"/>
      <c r="B229" s="247"/>
      <c r="C229" s="248"/>
      <c r="D229" s="232" t="s">
        <v>152</v>
      </c>
      <c r="E229" s="249" t="s">
        <v>1</v>
      </c>
      <c r="F229" s="250" t="s">
        <v>537</v>
      </c>
      <c r="G229" s="248"/>
      <c r="H229" s="251">
        <v>12.16</v>
      </c>
      <c r="I229" s="252"/>
      <c r="J229" s="248"/>
      <c r="K229" s="248"/>
      <c r="L229" s="253"/>
      <c r="M229" s="254"/>
      <c r="N229" s="255"/>
      <c r="O229" s="255"/>
      <c r="P229" s="255"/>
      <c r="Q229" s="255"/>
      <c r="R229" s="255"/>
      <c r="S229" s="255"/>
      <c r="T229" s="25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7" t="s">
        <v>152</v>
      </c>
      <c r="AU229" s="257" t="s">
        <v>86</v>
      </c>
      <c r="AV229" s="14" t="s">
        <v>86</v>
      </c>
      <c r="AW229" s="14" t="s">
        <v>32</v>
      </c>
      <c r="AX229" s="14" t="s">
        <v>76</v>
      </c>
      <c r="AY229" s="257" t="s">
        <v>140</v>
      </c>
    </row>
    <row r="230" s="15" customFormat="1">
      <c r="A230" s="15"/>
      <c r="B230" s="260"/>
      <c r="C230" s="261"/>
      <c r="D230" s="232" t="s">
        <v>152</v>
      </c>
      <c r="E230" s="262" t="s">
        <v>1</v>
      </c>
      <c r="F230" s="263" t="s">
        <v>171</v>
      </c>
      <c r="G230" s="261"/>
      <c r="H230" s="264">
        <v>12.16</v>
      </c>
      <c r="I230" s="265"/>
      <c r="J230" s="261"/>
      <c r="K230" s="261"/>
      <c r="L230" s="266"/>
      <c r="M230" s="267"/>
      <c r="N230" s="268"/>
      <c r="O230" s="268"/>
      <c r="P230" s="268"/>
      <c r="Q230" s="268"/>
      <c r="R230" s="268"/>
      <c r="S230" s="268"/>
      <c r="T230" s="269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0" t="s">
        <v>152</v>
      </c>
      <c r="AU230" s="270" t="s">
        <v>86</v>
      </c>
      <c r="AV230" s="15" t="s">
        <v>148</v>
      </c>
      <c r="AW230" s="15" t="s">
        <v>32</v>
      </c>
      <c r="AX230" s="15" t="s">
        <v>84</v>
      </c>
      <c r="AY230" s="270" t="s">
        <v>140</v>
      </c>
    </row>
    <row r="231" s="2" customFormat="1" ht="49.05" customHeight="1">
      <c r="A231" s="39"/>
      <c r="B231" s="40"/>
      <c r="C231" s="286" t="s">
        <v>304</v>
      </c>
      <c r="D231" s="286" t="s">
        <v>501</v>
      </c>
      <c r="E231" s="287" t="s">
        <v>538</v>
      </c>
      <c r="F231" s="288" t="s">
        <v>539</v>
      </c>
      <c r="G231" s="289" t="s">
        <v>147</v>
      </c>
      <c r="H231" s="290">
        <v>13.984</v>
      </c>
      <c r="I231" s="291"/>
      <c r="J231" s="292">
        <f>ROUND(I231*H231,2)</f>
        <v>0</v>
      </c>
      <c r="K231" s="288" t="s">
        <v>159</v>
      </c>
      <c r="L231" s="293"/>
      <c r="M231" s="294" t="s">
        <v>1</v>
      </c>
      <c r="N231" s="295" t="s">
        <v>41</v>
      </c>
      <c r="O231" s="92"/>
      <c r="P231" s="228">
        <f>O231*H231</f>
        <v>0</v>
      </c>
      <c r="Q231" s="228">
        <v>0.0053</v>
      </c>
      <c r="R231" s="228">
        <f>Q231*H231</f>
        <v>0.074115200000000006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143</v>
      </c>
      <c r="AT231" s="230" t="s">
        <v>501</v>
      </c>
      <c r="AU231" s="230" t="s">
        <v>86</v>
      </c>
      <c r="AY231" s="18" t="s">
        <v>140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84</v>
      </c>
      <c r="BK231" s="231">
        <f>ROUND(I231*H231,2)</f>
        <v>0</v>
      </c>
      <c r="BL231" s="18" t="s">
        <v>257</v>
      </c>
      <c r="BM231" s="230" t="s">
        <v>540</v>
      </c>
    </row>
    <row r="232" s="2" customFormat="1">
      <c r="A232" s="39"/>
      <c r="B232" s="40"/>
      <c r="C232" s="41"/>
      <c r="D232" s="232" t="s">
        <v>150</v>
      </c>
      <c r="E232" s="41"/>
      <c r="F232" s="233" t="s">
        <v>539</v>
      </c>
      <c r="G232" s="41"/>
      <c r="H232" s="41"/>
      <c r="I232" s="234"/>
      <c r="J232" s="41"/>
      <c r="K232" s="41"/>
      <c r="L232" s="45"/>
      <c r="M232" s="235"/>
      <c r="N232" s="236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150</v>
      </c>
      <c r="AU232" s="18" t="s">
        <v>86</v>
      </c>
    </row>
    <row r="233" s="14" customFormat="1">
      <c r="A233" s="14"/>
      <c r="B233" s="247"/>
      <c r="C233" s="248"/>
      <c r="D233" s="232" t="s">
        <v>152</v>
      </c>
      <c r="E233" s="249" t="s">
        <v>1</v>
      </c>
      <c r="F233" s="250" t="s">
        <v>541</v>
      </c>
      <c r="G233" s="248"/>
      <c r="H233" s="251">
        <v>13.984</v>
      </c>
      <c r="I233" s="252"/>
      <c r="J233" s="248"/>
      <c r="K233" s="248"/>
      <c r="L233" s="253"/>
      <c r="M233" s="254"/>
      <c r="N233" s="255"/>
      <c r="O233" s="255"/>
      <c r="P233" s="255"/>
      <c r="Q233" s="255"/>
      <c r="R233" s="255"/>
      <c r="S233" s="255"/>
      <c r="T233" s="25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7" t="s">
        <v>152</v>
      </c>
      <c r="AU233" s="257" t="s">
        <v>86</v>
      </c>
      <c r="AV233" s="14" t="s">
        <v>86</v>
      </c>
      <c r="AW233" s="14" t="s">
        <v>32</v>
      </c>
      <c r="AX233" s="14" t="s">
        <v>84</v>
      </c>
      <c r="AY233" s="257" t="s">
        <v>140</v>
      </c>
    </row>
    <row r="234" s="2" customFormat="1" ht="24.15" customHeight="1">
      <c r="A234" s="39"/>
      <c r="B234" s="40"/>
      <c r="C234" s="219" t="s">
        <v>310</v>
      </c>
      <c r="D234" s="219" t="s">
        <v>144</v>
      </c>
      <c r="E234" s="220" t="s">
        <v>542</v>
      </c>
      <c r="F234" s="221" t="s">
        <v>543</v>
      </c>
      <c r="G234" s="222" t="s">
        <v>217</v>
      </c>
      <c r="H234" s="223">
        <v>0.083000000000000004</v>
      </c>
      <c r="I234" s="224"/>
      <c r="J234" s="225">
        <f>ROUND(I234*H234,2)</f>
        <v>0</v>
      </c>
      <c r="K234" s="221" t="s">
        <v>159</v>
      </c>
      <c r="L234" s="45"/>
      <c r="M234" s="226" t="s">
        <v>1</v>
      </c>
      <c r="N234" s="227" t="s">
        <v>41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257</v>
      </c>
      <c r="AT234" s="230" t="s">
        <v>144</v>
      </c>
      <c r="AU234" s="230" t="s">
        <v>86</v>
      </c>
      <c r="AY234" s="18" t="s">
        <v>140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84</v>
      </c>
      <c r="BK234" s="231">
        <f>ROUND(I234*H234,2)</f>
        <v>0</v>
      </c>
      <c r="BL234" s="18" t="s">
        <v>257</v>
      </c>
      <c r="BM234" s="230" t="s">
        <v>544</v>
      </c>
    </row>
    <row r="235" s="2" customFormat="1">
      <c r="A235" s="39"/>
      <c r="B235" s="40"/>
      <c r="C235" s="41"/>
      <c r="D235" s="232" t="s">
        <v>150</v>
      </c>
      <c r="E235" s="41"/>
      <c r="F235" s="233" t="s">
        <v>545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150</v>
      </c>
      <c r="AU235" s="18" t="s">
        <v>86</v>
      </c>
    </row>
    <row r="236" s="2" customFormat="1">
      <c r="A236" s="39"/>
      <c r="B236" s="40"/>
      <c r="C236" s="41"/>
      <c r="D236" s="258" t="s">
        <v>162</v>
      </c>
      <c r="E236" s="41"/>
      <c r="F236" s="259" t="s">
        <v>546</v>
      </c>
      <c r="G236" s="41"/>
      <c r="H236" s="41"/>
      <c r="I236" s="234"/>
      <c r="J236" s="41"/>
      <c r="K236" s="41"/>
      <c r="L236" s="45"/>
      <c r="M236" s="235"/>
      <c r="N236" s="236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162</v>
      </c>
      <c r="AU236" s="18" t="s">
        <v>86</v>
      </c>
    </row>
    <row r="237" s="12" customFormat="1" ht="22.8" customHeight="1">
      <c r="A237" s="12"/>
      <c r="B237" s="203"/>
      <c r="C237" s="204"/>
      <c r="D237" s="205" t="s">
        <v>75</v>
      </c>
      <c r="E237" s="217" t="s">
        <v>547</v>
      </c>
      <c r="F237" s="217" t="s">
        <v>548</v>
      </c>
      <c r="G237" s="204"/>
      <c r="H237" s="204"/>
      <c r="I237" s="207"/>
      <c r="J237" s="218">
        <f>BK237</f>
        <v>0</v>
      </c>
      <c r="K237" s="204"/>
      <c r="L237" s="209"/>
      <c r="M237" s="210"/>
      <c r="N237" s="211"/>
      <c r="O237" s="211"/>
      <c r="P237" s="212">
        <f>SUM(P238:P240)</f>
        <v>0</v>
      </c>
      <c r="Q237" s="211"/>
      <c r="R237" s="212">
        <f>SUM(R238:R240)</f>
        <v>0.002</v>
      </c>
      <c r="S237" s="211"/>
      <c r="T237" s="213">
        <f>SUM(T238:T240)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4" t="s">
        <v>86</v>
      </c>
      <c r="AT237" s="215" t="s">
        <v>75</v>
      </c>
      <c r="AU237" s="215" t="s">
        <v>84</v>
      </c>
      <c r="AY237" s="214" t="s">
        <v>140</v>
      </c>
      <c r="BK237" s="216">
        <f>SUM(BK238:BK240)</f>
        <v>0</v>
      </c>
    </row>
    <row r="238" s="2" customFormat="1" ht="33" customHeight="1">
      <c r="A238" s="39"/>
      <c r="B238" s="40"/>
      <c r="C238" s="219" t="s">
        <v>549</v>
      </c>
      <c r="D238" s="219" t="s">
        <v>144</v>
      </c>
      <c r="E238" s="220" t="s">
        <v>550</v>
      </c>
      <c r="F238" s="221" t="s">
        <v>551</v>
      </c>
      <c r="G238" s="222" t="s">
        <v>319</v>
      </c>
      <c r="H238" s="223">
        <v>2</v>
      </c>
      <c r="I238" s="224"/>
      <c r="J238" s="225">
        <f>ROUND(I238*H238,2)</f>
        <v>0</v>
      </c>
      <c r="K238" s="221" t="s">
        <v>1</v>
      </c>
      <c r="L238" s="45"/>
      <c r="M238" s="226" t="s">
        <v>1</v>
      </c>
      <c r="N238" s="227" t="s">
        <v>41</v>
      </c>
      <c r="O238" s="92"/>
      <c r="P238" s="228">
        <f>O238*H238</f>
        <v>0</v>
      </c>
      <c r="Q238" s="228">
        <v>0.001</v>
      </c>
      <c r="R238" s="228">
        <f>Q238*H238</f>
        <v>0.002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257</v>
      </c>
      <c r="AT238" s="230" t="s">
        <v>144</v>
      </c>
      <c r="AU238" s="230" t="s">
        <v>86</v>
      </c>
      <c r="AY238" s="18" t="s">
        <v>140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84</v>
      </c>
      <c r="BK238" s="231">
        <f>ROUND(I238*H238,2)</f>
        <v>0</v>
      </c>
      <c r="BL238" s="18" t="s">
        <v>257</v>
      </c>
      <c r="BM238" s="230" t="s">
        <v>552</v>
      </c>
    </row>
    <row r="239" s="2" customFormat="1">
      <c r="A239" s="39"/>
      <c r="B239" s="40"/>
      <c r="C239" s="41"/>
      <c r="D239" s="232" t="s">
        <v>150</v>
      </c>
      <c r="E239" s="41"/>
      <c r="F239" s="233" t="s">
        <v>553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150</v>
      </c>
      <c r="AU239" s="18" t="s">
        <v>86</v>
      </c>
    </row>
    <row r="240" s="14" customFormat="1">
      <c r="A240" s="14"/>
      <c r="B240" s="247"/>
      <c r="C240" s="248"/>
      <c r="D240" s="232" t="s">
        <v>152</v>
      </c>
      <c r="E240" s="249" t="s">
        <v>1</v>
      </c>
      <c r="F240" s="250" t="s">
        <v>86</v>
      </c>
      <c r="G240" s="248"/>
      <c r="H240" s="251">
        <v>2</v>
      </c>
      <c r="I240" s="252"/>
      <c r="J240" s="248"/>
      <c r="K240" s="248"/>
      <c r="L240" s="253"/>
      <c r="M240" s="254"/>
      <c r="N240" s="255"/>
      <c r="O240" s="255"/>
      <c r="P240" s="255"/>
      <c r="Q240" s="255"/>
      <c r="R240" s="255"/>
      <c r="S240" s="255"/>
      <c r="T240" s="25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7" t="s">
        <v>152</v>
      </c>
      <c r="AU240" s="257" t="s">
        <v>86</v>
      </c>
      <c r="AV240" s="14" t="s">
        <v>86</v>
      </c>
      <c r="AW240" s="14" t="s">
        <v>32</v>
      </c>
      <c r="AX240" s="14" t="s">
        <v>84</v>
      </c>
      <c r="AY240" s="257" t="s">
        <v>140</v>
      </c>
    </row>
    <row r="241" s="12" customFormat="1" ht="22.8" customHeight="1">
      <c r="A241" s="12"/>
      <c r="B241" s="203"/>
      <c r="C241" s="204"/>
      <c r="D241" s="205" t="s">
        <v>75</v>
      </c>
      <c r="E241" s="217" t="s">
        <v>554</v>
      </c>
      <c r="F241" s="217" t="s">
        <v>555</v>
      </c>
      <c r="G241" s="204"/>
      <c r="H241" s="204"/>
      <c r="I241" s="207"/>
      <c r="J241" s="218">
        <f>BK241</f>
        <v>0</v>
      </c>
      <c r="K241" s="204"/>
      <c r="L241" s="209"/>
      <c r="M241" s="210"/>
      <c r="N241" s="211"/>
      <c r="O241" s="211"/>
      <c r="P241" s="212">
        <f>SUM(P242:P265)</f>
        <v>0</v>
      </c>
      <c r="Q241" s="211"/>
      <c r="R241" s="212">
        <f>SUM(R242:R265)</f>
        <v>2.2558112000000001</v>
      </c>
      <c r="S241" s="211"/>
      <c r="T241" s="213">
        <f>SUM(T242:T265)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4" t="s">
        <v>86</v>
      </c>
      <c r="AT241" s="215" t="s">
        <v>75</v>
      </c>
      <c r="AU241" s="215" t="s">
        <v>84</v>
      </c>
      <c r="AY241" s="214" t="s">
        <v>140</v>
      </c>
      <c r="BK241" s="216">
        <f>SUM(BK242:BK265)</f>
        <v>0</v>
      </c>
    </row>
    <row r="242" s="2" customFormat="1" ht="24.15" customHeight="1">
      <c r="A242" s="39"/>
      <c r="B242" s="40"/>
      <c r="C242" s="219" t="s">
        <v>556</v>
      </c>
      <c r="D242" s="219" t="s">
        <v>144</v>
      </c>
      <c r="E242" s="220" t="s">
        <v>557</v>
      </c>
      <c r="F242" s="221" t="s">
        <v>558</v>
      </c>
      <c r="G242" s="222" t="s">
        <v>147</v>
      </c>
      <c r="H242" s="223">
        <v>12.16</v>
      </c>
      <c r="I242" s="224"/>
      <c r="J242" s="225">
        <f>ROUND(I242*H242,2)</f>
        <v>0</v>
      </c>
      <c r="K242" s="221" t="s">
        <v>159</v>
      </c>
      <c r="L242" s="45"/>
      <c r="M242" s="226" t="s">
        <v>1</v>
      </c>
      <c r="N242" s="227" t="s">
        <v>41</v>
      </c>
      <c r="O242" s="92"/>
      <c r="P242" s="228">
        <f>O242*H242</f>
        <v>0</v>
      </c>
      <c r="Q242" s="228">
        <v>0.01257</v>
      </c>
      <c r="R242" s="228">
        <f>Q242*H242</f>
        <v>0.15285119999999999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257</v>
      </c>
      <c r="AT242" s="230" t="s">
        <v>144</v>
      </c>
      <c r="AU242" s="230" t="s">
        <v>86</v>
      </c>
      <c r="AY242" s="18" t="s">
        <v>140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84</v>
      </c>
      <c r="BK242" s="231">
        <f>ROUND(I242*H242,2)</f>
        <v>0</v>
      </c>
      <c r="BL242" s="18" t="s">
        <v>257</v>
      </c>
      <c r="BM242" s="230" t="s">
        <v>559</v>
      </c>
    </row>
    <row r="243" s="2" customFormat="1">
      <c r="A243" s="39"/>
      <c r="B243" s="40"/>
      <c r="C243" s="41"/>
      <c r="D243" s="232" t="s">
        <v>150</v>
      </c>
      <c r="E243" s="41"/>
      <c r="F243" s="233" t="s">
        <v>560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150</v>
      </c>
      <c r="AU243" s="18" t="s">
        <v>86</v>
      </c>
    </row>
    <row r="244" s="2" customFormat="1">
      <c r="A244" s="39"/>
      <c r="B244" s="40"/>
      <c r="C244" s="41"/>
      <c r="D244" s="258" t="s">
        <v>162</v>
      </c>
      <c r="E244" s="41"/>
      <c r="F244" s="259" t="s">
        <v>561</v>
      </c>
      <c r="G244" s="41"/>
      <c r="H244" s="41"/>
      <c r="I244" s="234"/>
      <c r="J244" s="41"/>
      <c r="K244" s="41"/>
      <c r="L244" s="45"/>
      <c r="M244" s="235"/>
      <c r="N244" s="236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162</v>
      </c>
      <c r="AU244" s="18" t="s">
        <v>86</v>
      </c>
    </row>
    <row r="245" s="13" customFormat="1">
      <c r="A245" s="13"/>
      <c r="B245" s="237"/>
      <c r="C245" s="238"/>
      <c r="D245" s="232" t="s">
        <v>152</v>
      </c>
      <c r="E245" s="239" t="s">
        <v>1</v>
      </c>
      <c r="F245" s="240" t="s">
        <v>562</v>
      </c>
      <c r="G245" s="238"/>
      <c r="H245" s="239" t="s">
        <v>1</v>
      </c>
      <c r="I245" s="241"/>
      <c r="J245" s="238"/>
      <c r="K245" s="238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152</v>
      </c>
      <c r="AU245" s="246" t="s">
        <v>86</v>
      </c>
      <c r="AV245" s="13" t="s">
        <v>84</v>
      </c>
      <c r="AW245" s="13" t="s">
        <v>32</v>
      </c>
      <c r="AX245" s="13" t="s">
        <v>76</v>
      </c>
      <c r="AY245" s="246" t="s">
        <v>140</v>
      </c>
    </row>
    <row r="246" s="14" customFormat="1">
      <c r="A246" s="14"/>
      <c r="B246" s="247"/>
      <c r="C246" s="248"/>
      <c r="D246" s="232" t="s">
        <v>152</v>
      </c>
      <c r="E246" s="249" t="s">
        <v>1</v>
      </c>
      <c r="F246" s="250" t="s">
        <v>563</v>
      </c>
      <c r="G246" s="248"/>
      <c r="H246" s="251">
        <v>12.16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152</v>
      </c>
      <c r="AU246" s="257" t="s">
        <v>86</v>
      </c>
      <c r="AV246" s="14" t="s">
        <v>86</v>
      </c>
      <c r="AW246" s="14" t="s">
        <v>32</v>
      </c>
      <c r="AX246" s="14" t="s">
        <v>84</v>
      </c>
      <c r="AY246" s="257" t="s">
        <v>140</v>
      </c>
    </row>
    <row r="247" s="2" customFormat="1" ht="24.15" customHeight="1">
      <c r="A247" s="39"/>
      <c r="B247" s="40"/>
      <c r="C247" s="219" t="s">
        <v>564</v>
      </c>
      <c r="D247" s="219" t="s">
        <v>144</v>
      </c>
      <c r="E247" s="220" t="s">
        <v>565</v>
      </c>
      <c r="F247" s="221" t="s">
        <v>566</v>
      </c>
      <c r="G247" s="222" t="s">
        <v>147</v>
      </c>
      <c r="H247" s="223">
        <v>7.5</v>
      </c>
      <c r="I247" s="224"/>
      <c r="J247" s="225">
        <f>ROUND(I247*H247,2)</f>
        <v>0</v>
      </c>
      <c r="K247" s="221" t="s">
        <v>159</v>
      </c>
      <c r="L247" s="45"/>
      <c r="M247" s="226" t="s">
        <v>1</v>
      </c>
      <c r="N247" s="227" t="s">
        <v>41</v>
      </c>
      <c r="O247" s="92"/>
      <c r="P247" s="228">
        <f>O247*H247</f>
        <v>0</v>
      </c>
      <c r="Q247" s="228">
        <v>0.01324</v>
      </c>
      <c r="R247" s="228">
        <f>Q247*H247</f>
        <v>0.099299999999999999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257</v>
      </c>
      <c r="AT247" s="230" t="s">
        <v>144</v>
      </c>
      <c r="AU247" s="230" t="s">
        <v>86</v>
      </c>
      <c r="AY247" s="18" t="s">
        <v>140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84</v>
      </c>
      <c r="BK247" s="231">
        <f>ROUND(I247*H247,2)</f>
        <v>0</v>
      </c>
      <c r="BL247" s="18" t="s">
        <v>257</v>
      </c>
      <c r="BM247" s="230" t="s">
        <v>567</v>
      </c>
    </row>
    <row r="248" s="2" customFormat="1">
      <c r="A248" s="39"/>
      <c r="B248" s="40"/>
      <c r="C248" s="41"/>
      <c r="D248" s="232" t="s">
        <v>150</v>
      </c>
      <c r="E248" s="41"/>
      <c r="F248" s="233" t="s">
        <v>568</v>
      </c>
      <c r="G248" s="41"/>
      <c r="H248" s="41"/>
      <c r="I248" s="234"/>
      <c r="J248" s="41"/>
      <c r="K248" s="41"/>
      <c r="L248" s="45"/>
      <c r="M248" s="235"/>
      <c r="N248" s="236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150</v>
      </c>
      <c r="AU248" s="18" t="s">
        <v>86</v>
      </c>
    </row>
    <row r="249" s="2" customFormat="1">
      <c r="A249" s="39"/>
      <c r="B249" s="40"/>
      <c r="C249" s="41"/>
      <c r="D249" s="258" t="s">
        <v>162</v>
      </c>
      <c r="E249" s="41"/>
      <c r="F249" s="259" t="s">
        <v>569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162</v>
      </c>
      <c r="AU249" s="18" t="s">
        <v>86</v>
      </c>
    </row>
    <row r="250" s="13" customFormat="1">
      <c r="A250" s="13"/>
      <c r="B250" s="237"/>
      <c r="C250" s="238"/>
      <c r="D250" s="232" t="s">
        <v>152</v>
      </c>
      <c r="E250" s="239" t="s">
        <v>1</v>
      </c>
      <c r="F250" s="240" t="s">
        <v>570</v>
      </c>
      <c r="G250" s="238"/>
      <c r="H250" s="239" t="s">
        <v>1</v>
      </c>
      <c r="I250" s="241"/>
      <c r="J250" s="238"/>
      <c r="K250" s="238"/>
      <c r="L250" s="242"/>
      <c r="M250" s="243"/>
      <c r="N250" s="244"/>
      <c r="O250" s="244"/>
      <c r="P250" s="244"/>
      <c r="Q250" s="244"/>
      <c r="R250" s="244"/>
      <c r="S250" s="244"/>
      <c r="T250" s="24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152</v>
      </c>
      <c r="AU250" s="246" t="s">
        <v>86</v>
      </c>
      <c r="AV250" s="13" t="s">
        <v>84</v>
      </c>
      <c r="AW250" s="13" t="s">
        <v>32</v>
      </c>
      <c r="AX250" s="13" t="s">
        <v>76</v>
      </c>
      <c r="AY250" s="246" t="s">
        <v>140</v>
      </c>
    </row>
    <row r="251" s="14" customFormat="1">
      <c r="A251" s="14"/>
      <c r="B251" s="247"/>
      <c r="C251" s="248"/>
      <c r="D251" s="232" t="s">
        <v>152</v>
      </c>
      <c r="E251" s="249" t="s">
        <v>1</v>
      </c>
      <c r="F251" s="250" t="s">
        <v>571</v>
      </c>
      <c r="G251" s="248"/>
      <c r="H251" s="251">
        <v>7.5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7" t="s">
        <v>152</v>
      </c>
      <c r="AU251" s="257" t="s">
        <v>86</v>
      </c>
      <c r="AV251" s="14" t="s">
        <v>86</v>
      </c>
      <c r="AW251" s="14" t="s">
        <v>32</v>
      </c>
      <c r="AX251" s="14" t="s">
        <v>84</v>
      </c>
      <c r="AY251" s="257" t="s">
        <v>140</v>
      </c>
    </row>
    <row r="252" s="2" customFormat="1" ht="33" customHeight="1">
      <c r="A252" s="39"/>
      <c r="B252" s="40"/>
      <c r="C252" s="219" t="s">
        <v>316</v>
      </c>
      <c r="D252" s="219" t="s">
        <v>144</v>
      </c>
      <c r="E252" s="220" t="s">
        <v>572</v>
      </c>
      <c r="F252" s="221" t="s">
        <v>573</v>
      </c>
      <c r="G252" s="222" t="s">
        <v>147</v>
      </c>
      <c r="H252" s="223">
        <v>110.72</v>
      </c>
      <c r="I252" s="224"/>
      <c r="J252" s="225">
        <f>ROUND(I252*H252,2)</f>
        <v>0</v>
      </c>
      <c r="K252" s="221" t="s">
        <v>159</v>
      </c>
      <c r="L252" s="45"/>
      <c r="M252" s="226" t="s">
        <v>1</v>
      </c>
      <c r="N252" s="227" t="s">
        <v>41</v>
      </c>
      <c r="O252" s="92"/>
      <c r="P252" s="228">
        <f>O252*H252</f>
        <v>0</v>
      </c>
      <c r="Q252" s="228">
        <v>0.00125</v>
      </c>
      <c r="R252" s="228">
        <f>Q252*H252</f>
        <v>0.1384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257</v>
      </c>
      <c r="AT252" s="230" t="s">
        <v>144</v>
      </c>
      <c r="AU252" s="230" t="s">
        <v>86</v>
      </c>
      <c r="AY252" s="18" t="s">
        <v>140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84</v>
      </c>
      <c r="BK252" s="231">
        <f>ROUND(I252*H252,2)</f>
        <v>0</v>
      </c>
      <c r="BL252" s="18" t="s">
        <v>257</v>
      </c>
      <c r="BM252" s="230" t="s">
        <v>574</v>
      </c>
    </row>
    <row r="253" s="2" customFormat="1">
      <c r="A253" s="39"/>
      <c r="B253" s="40"/>
      <c r="C253" s="41"/>
      <c r="D253" s="232" t="s">
        <v>150</v>
      </c>
      <c r="E253" s="41"/>
      <c r="F253" s="233" t="s">
        <v>575</v>
      </c>
      <c r="G253" s="41"/>
      <c r="H253" s="41"/>
      <c r="I253" s="234"/>
      <c r="J253" s="41"/>
      <c r="K253" s="41"/>
      <c r="L253" s="45"/>
      <c r="M253" s="235"/>
      <c r="N253" s="236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150</v>
      </c>
      <c r="AU253" s="18" t="s">
        <v>86</v>
      </c>
    </row>
    <row r="254" s="2" customFormat="1">
      <c r="A254" s="39"/>
      <c r="B254" s="40"/>
      <c r="C254" s="41"/>
      <c r="D254" s="258" t="s">
        <v>162</v>
      </c>
      <c r="E254" s="41"/>
      <c r="F254" s="259" t="s">
        <v>576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162</v>
      </c>
      <c r="AU254" s="18" t="s">
        <v>86</v>
      </c>
    </row>
    <row r="255" s="14" customFormat="1">
      <c r="A255" s="14"/>
      <c r="B255" s="247"/>
      <c r="C255" s="248"/>
      <c r="D255" s="232" t="s">
        <v>152</v>
      </c>
      <c r="E255" s="249" t="s">
        <v>1</v>
      </c>
      <c r="F255" s="250" t="s">
        <v>577</v>
      </c>
      <c r="G255" s="248"/>
      <c r="H255" s="251">
        <v>110.72</v>
      </c>
      <c r="I255" s="252"/>
      <c r="J255" s="248"/>
      <c r="K255" s="248"/>
      <c r="L255" s="253"/>
      <c r="M255" s="254"/>
      <c r="N255" s="255"/>
      <c r="O255" s="255"/>
      <c r="P255" s="255"/>
      <c r="Q255" s="255"/>
      <c r="R255" s="255"/>
      <c r="S255" s="255"/>
      <c r="T255" s="25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7" t="s">
        <v>152</v>
      </c>
      <c r="AU255" s="257" t="s">
        <v>86</v>
      </c>
      <c r="AV255" s="14" t="s">
        <v>86</v>
      </c>
      <c r="AW255" s="14" t="s">
        <v>32</v>
      </c>
      <c r="AX255" s="14" t="s">
        <v>84</v>
      </c>
      <c r="AY255" s="257" t="s">
        <v>140</v>
      </c>
    </row>
    <row r="256" s="2" customFormat="1" ht="24.15" customHeight="1">
      <c r="A256" s="39"/>
      <c r="B256" s="40"/>
      <c r="C256" s="286" t="s">
        <v>7</v>
      </c>
      <c r="D256" s="286" t="s">
        <v>501</v>
      </c>
      <c r="E256" s="287" t="s">
        <v>578</v>
      </c>
      <c r="F256" s="288" t="s">
        <v>579</v>
      </c>
      <c r="G256" s="289" t="s">
        <v>147</v>
      </c>
      <c r="H256" s="290">
        <v>110.72</v>
      </c>
      <c r="I256" s="291"/>
      <c r="J256" s="292">
        <f>ROUND(I256*H256,2)</f>
        <v>0</v>
      </c>
      <c r="K256" s="288" t="s">
        <v>159</v>
      </c>
      <c r="L256" s="293"/>
      <c r="M256" s="294" t="s">
        <v>1</v>
      </c>
      <c r="N256" s="295" t="s">
        <v>41</v>
      </c>
      <c r="O256" s="92"/>
      <c r="P256" s="228">
        <f>O256*H256</f>
        <v>0</v>
      </c>
      <c r="Q256" s="228">
        <v>0.0080000000000000002</v>
      </c>
      <c r="R256" s="228">
        <f>Q256*H256</f>
        <v>0.88575999999999999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143</v>
      </c>
      <c r="AT256" s="230" t="s">
        <v>501</v>
      </c>
      <c r="AU256" s="230" t="s">
        <v>86</v>
      </c>
      <c r="AY256" s="18" t="s">
        <v>140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84</v>
      </c>
      <c r="BK256" s="231">
        <f>ROUND(I256*H256,2)</f>
        <v>0</v>
      </c>
      <c r="BL256" s="18" t="s">
        <v>257</v>
      </c>
      <c r="BM256" s="230" t="s">
        <v>580</v>
      </c>
    </row>
    <row r="257" s="2" customFormat="1">
      <c r="A257" s="39"/>
      <c r="B257" s="40"/>
      <c r="C257" s="41"/>
      <c r="D257" s="232" t="s">
        <v>150</v>
      </c>
      <c r="E257" s="41"/>
      <c r="F257" s="233" t="s">
        <v>581</v>
      </c>
      <c r="G257" s="41"/>
      <c r="H257" s="41"/>
      <c r="I257" s="234"/>
      <c r="J257" s="41"/>
      <c r="K257" s="41"/>
      <c r="L257" s="45"/>
      <c r="M257" s="235"/>
      <c r="N257" s="236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150</v>
      </c>
      <c r="AU257" s="18" t="s">
        <v>86</v>
      </c>
    </row>
    <row r="258" s="2" customFormat="1" ht="21.75" customHeight="1">
      <c r="A258" s="39"/>
      <c r="B258" s="40"/>
      <c r="C258" s="219" t="s">
        <v>325</v>
      </c>
      <c r="D258" s="219" t="s">
        <v>144</v>
      </c>
      <c r="E258" s="220" t="s">
        <v>582</v>
      </c>
      <c r="F258" s="221" t="s">
        <v>583</v>
      </c>
      <c r="G258" s="222" t="s">
        <v>363</v>
      </c>
      <c r="H258" s="223">
        <v>75</v>
      </c>
      <c r="I258" s="224"/>
      <c r="J258" s="225">
        <f>ROUND(I258*H258,2)</f>
        <v>0</v>
      </c>
      <c r="K258" s="221" t="s">
        <v>159</v>
      </c>
      <c r="L258" s="45"/>
      <c r="M258" s="226" t="s">
        <v>1</v>
      </c>
      <c r="N258" s="227" t="s">
        <v>41</v>
      </c>
      <c r="O258" s="92"/>
      <c r="P258" s="228">
        <f>O258*H258</f>
        <v>0</v>
      </c>
      <c r="Q258" s="228">
        <v>0.01306</v>
      </c>
      <c r="R258" s="228">
        <f>Q258*H258</f>
        <v>0.97950000000000004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257</v>
      </c>
      <c r="AT258" s="230" t="s">
        <v>144</v>
      </c>
      <c r="AU258" s="230" t="s">
        <v>86</v>
      </c>
      <c r="AY258" s="18" t="s">
        <v>140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84</v>
      </c>
      <c r="BK258" s="231">
        <f>ROUND(I258*H258,2)</f>
        <v>0</v>
      </c>
      <c r="BL258" s="18" t="s">
        <v>257</v>
      </c>
      <c r="BM258" s="230" t="s">
        <v>584</v>
      </c>
    </row>
    <row r="259" s="2" customFormat="1">
      <c r="A259" s="39"/>
      <c r="B259" s="40"/>
      <c r="C259" s="41"/>
      <c r="D259" s="232" t="s">
        <v>150</v>
      </c>
      <c r="E259" s="41"/>
      <c r="F259" s="233" t="s">
        <v>585</v>
      </c>
      <c r="G259" s="41"/>
      <c r="H259" s="41"/>
      <c r="I259" s="234"/>
      <c r="J259" s="41"/>
      <c r="K259" s="41"/>
      <c r="L259" s="45"/>
      <c r="M259" s="235"/>
      <c r="N259" s="236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150</v>
      </c>
      <c r="AU259" s="18" t="s">
        <v>86</v>
      </c>
    </row>
    <row r="260" s="2" customFormat="1">
      <c r="A260" s="39"/>
      <c r="B260" s="40"/>
      <c r="C260" s="41"/>
      <c r="D260" s="258" t="s">
        <v>162</v>
      </c>
      <c r="E260" s="41"/>
      <c r="F260" s="259" t="s">
        <v>586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162</v>
      </c>
      <c r="AU260" s="18" t="s">
        <v>86</v>
      </c>
    </row>
    <row r="261" s="13" customFormat="1">
      <c r="A261" s="13"/>
      <c r="B261" s="237"/>
      <c r="C261" s="238"/>
      <c r="D261" s="232" t="s">
        <v>152</v>
      </c>
      <c r="E261" s="239" t="s">
        <v>1</v>
      </c>
      <c r="F261" s="240" t="s">
        <v>587</v>
      </c>
      <c r="G261" s="238"/>
      <c r="H261" s="239" t="s">
        <v>1</v>
      </c>
      <c r="I261" s="241"/>
      <c r="J261" s="238"/>
      <c r="K261" s="238"/>
      <c r="L261" s="242"/>
      <c r="M261" s="243"/>
      <c r="N261" s="244"/>
      <c r="O261" s="244"/>
      <c r="P261" s="244"/>
      <c r="Q261" s="244"/>
      <c r="R261" s="244"/>
      <c r="S261" s="244"/>
      <c r="T261" s="24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152</v>
      </c>
      <c r="AU261" s="246" t="s">
        <v>86</v>
      </c>
      <c r="AV261" s="13" t="s">
        <v>84</v>
      </c>
      <c r="AW261" s="13" t="s">
        <v>32</v>
      </c>
      <c r="AX261" s="13" t="s">
        <v>76</v>
      </c>
      <c r="AY261" s="246" t="s">
        <v>140</v>
      </c>
    </row>
    <row r="262" s="14" customFormat="1">
      <c r="A262" s="14"/>
      <c r="B262" s="247"/>
      <c r="C262" s="248"/>
      <c r="D262" s="232" t="s">
        <v>152</v>
      </c>
      <c r="E262" s="249" t="s">
        <v>1</v>
      </c>
      <c r="F262" s="250" t="s">
        <v>588</v>
      </c>
      <c r="G262" s="248"/>
      <c r="H262" s="251">
        <v>75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7" t="s">
        <v>152</v>
      </c>
      <c r="AU262" s="257" t="s">
        <v>86</v>
      </c>
      <c r="AV262" s="14" t="s">
        <v>86</v>
      </c>
      <c r="AW262" s="14" t="s">
        <v>32</v>
      </c>
      <c r="AX262" s="14" t="s">
        <v>84</v>
      </c>
      <c r="AY262" s="257" t="s">
        <v>140</v>
      </c>
    </row>
    <row r="263" s="2" customFormat="1" ht="24.15" customHeight="1">
      <c r="A263" s="39"/>
      <c r="B263" s="40"/>
      <c r="C263" s="219" t="s">
        <v>331</v>
      </c>
      <c r="D263" s="219" t="s">
        <v>144</v>
      </c>
      <c r="E263" s="220" t="s">
        <v>589</v>
      </c>
      <c r="F263" s="221" t="s">
        <v>590</v>
      </c>
      <c r="G263" s="222" t="s">
        <v>217</v>
      </c>
      <c r="H263" s="223">
        <v>2.2559999999999998</v>
      </c>
      <c r="I263" s="224"/>
      <c r="J263" s="225">
        <f>ROUND(I263*H263,2)</f>
        <v>0</v>
      </c>
      <c r="K263" s="221" t="s">
        <v>159</v>
      </c>
      <c r="L263" s="45"/>
      <c r="M263" s="226" t="s">
        <v>1</v>
      </c>
      <c r="N263" s="227" t="s">
        <v>41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257</v>
      </c>
      <c r="AT263" s="230" t="s">
        <v>144</v>
      </c>
      <c r="AU263" s="230" t="s">
        <v>86</v>
      </c>
      <c r="AY263" s="18" t="s">
        <v>140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84</v>
      </c>
      <c r="BK263" s="231">
        <f>ROUND(I263*H263,2)</f>
        <v>0</v>
      </c>
      <c r="BL263" s="18" t="s">
        <v>257</v>
      </c>
      <c r="BM263" s="230" t="s">
        <v>591</v>
      </c>
    </row>
    <row r="264" s="2" customFormat="1">
      <c r="A264" s="39"/>
      <c r="B264" s="40"/>
      <c r="C264" s="41"/>
      <c r="D264" s="232" t="s">
        <v>150</v>
      </c>
      <c r="E264" s="41"/>
      <c r="F264" s="233" t="s">
        <v>592</v>
      </c>
      <c r="G264" s="41"/>
      <c r="H264" s="41"/>
      <c r="I264" s="234"/>
      <c r="J264" s="41"/>
      <c r="K264" s="41"/>
      <c r="L264" s="45"/>
      <c r="M264" s="235"/>
      <c r="N264" s="236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150</v>
      </c>
      <c r="AU264" s="18" t="s">
        <v>86</v>
      </c>
    </row>
    <row r="265" s="2" customFormat="1">
      <c r="A265" s="39"/>
      <c r="B265" s="40"/>
      <c r="C265" s="41"/>
      <c r="D265" s="258" t="s">
        <v>162</v>
      </c>
      <c r="E265" s="41"/>
      <c r="F265" s="259" t="s">
        <v>593</v>
      </c>
      <c r="G265" s="41"/>
      <c r="H265" s="41"/>
      <c r="I265" s="234"/>
      <c r="J265" s="41"/>
      <c r="K265" s="41"/>
      <c r="L265" s="45"/>
      <c r="M265" s="235"/>
      <c r="N265" s="236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162</v>
      </c>
      <c r="AU265" s="18" t="s">
        <v>86</v>
      </c>
    </row>
    <row r="266" s="12" customFormat="1" ht="22.8" customHeight="1">
      <c r="A266" s="12"/>
      <c r="B266" s="203"/>
      <c r="C266" s="204"/>
      <c r="D266" s="205" t="s">
        <v>75</v>
      </c>
      <c r="E266" s="217" t="s">
        <v>323</v>
      </c>
      <c r="F266" s="217" t="s">
        <v>324</v>
      </c>
      <c r="G266" s="204"/>
      <c r="H266" s="204"/>
      <c r="I266" s="207"/>
      <c r="J266" s="218">
        <f>BK266</f>
        <v>0</v>
      </c>
      <c r="K266" s="204"/>
      <c r="L266" s="209"/>
      <c r="M266" s="210"/>
      <c r="N266" s="211"/>
      <c r="O266" s="211"/>
      <c r="P266" s="212">
        <f>SUM(P267:P380)</f>
        <v>0</v>
      </c>
      <c r="Q266" s="211"/>
      <c r="R266" s="212">
        <f>SUM(R267:R380)</f>
        <v>0.22377000000000002</v>
      </c>
      <c r="S266" s="211"/>
      <c r="T266" s="213">
        <f>SUM(T267:T380)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4" t="s">
        <v>86</v>
      </c>
      <c r="AT266" s="215" t="s">
        <v>75</v>
      </c>
      <c r="AU266" s="215" t="s">
        <v>84</v>
      </c>
      <c r="AY266" s="214" t="s">
        <v>140</v>
      </c>
      <c r="BK266" s="216">
        <f>SUM(BK267:BK380)</f>
        <v>0</v>
      </c>
    </row>
    <row r="267" s="2" customFormat="1" ht="24.15" customHeight="1">
      <c r="A267" s="39"/>
      <c r="B267" s="40"/>
      <c r="C267" s="219" t="s">
        <v>345</v>
      </c>
      <c r="D267" s="219" t="s">
        <v>144</v>
      </c>
      <c r="E267" s="220" t="s">
        <v>594</v>
      </c>
      <c r="F267" s="221" t="s">
        <v>595</v>
      </c>
      <c r="G267" s="222" t="s">
        <v>596</v>
      </c>
      <c r="H267" s="223">
        <v>8</v>
      </c>
      <c r="I267" s="224"/>
      <c r="J267" s="225">
        <f>ROUND(I267*H267,2)</f>
        <v>0</v>
      </c>
      <c r="K267" s="221" t="s">
        <v>1</v>
      </c>
      <c r="L267" s="45"/>
      <c r="M267" s="226" t="s">
        <v>1</v>
      </c>
      <c r="N267" s="227" t="s">
        <v>41</v>
      </c>
      <c r="O267" s="92"/>
      <c r="P267" s="228">
        <f>O267*H267</f>
        <v>0</v>
      </c>
      <c r="Q267" s="228">
        <v>0.00025000000000000001</v>
      </c>
      <c r="R267" s="228">
        <f>Q267*H267</f>
        <v>0.002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257</v>
      </c>
      <c r="AT267" s="230" t="s">
        <v>144</v>
      </c>
      <c r="AU267" s="230" t="s">
        <v>86</v>
      </c>
      <c r="AY267" s="18" t="s">
        <v>140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84</v>
      </c>
      <c r="BK267" s="231">
        <f>ROUND(I267*H267,2)</f>
        <v>0</v>
      </c>
      <c r="BL267" s="18" t="s">
        <v>257</v>
      </c>
      <c r="BM267" s="230" t="s">
        <v>597</v>
      </c>
    </row>
    <row r="268" s="2" customFormat="1">
      <c r="A268" s="39"/>
      <c r="B268" s="40"/>
      <c r="C268" s="41"/>
      <c r="D268" s="232" t="s">
        <v>150</v>
      </c>
      <c r="E268" s="41"/>
      <c r="F268" s="233" t="s">
        <v>598</v>
      </c>
      <c r="G268" s="41"/>
      <c r="H268" s="41"/>
      <c r="I268" s="234"/>
      <c r="J268" s="41"/>
      <c r="K268" s="41"/>
      <c r="L268" s="45"/>
      <c r="M268" s="235"/>
      <c r="N268" s="236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150</v>
      </c>
      <c r="AU268" s="18" t="s">
        <v>86</v>
      </c>
    </row>
    <row r="269" s="14" customFormat="1">
      <c r="A269" s="14"/>
      <c r="B269" s="247"/>
      <c r="C269" s="248"/>
      <c r="D269" s="232" t="s">
        <v>152</v>
      </c>
      <c r="E269" s="249" t="s">
        <v>1</v>
      </c>
      <c r="F269" s="250" t="s">
        <v>233</v>
      </c>
      <c r="G269" s="248"/>
      <c r="H269" s="251">
        <v>8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7" t="s">
        <v>152</v>
      </c>
      <c r="AU269" s="257" t="s">
        <v>86</v>
      </c>
      <c r="AV269" s="14" t="s">
        <v>86</v>
      </c>
      <c r="AW269" s="14" t="s">
        <v>32</v>
      </c>
      <c r="AX269" s="14" t="s">
        <v>76</v>
      </c>
      <c r="AY269" s="257" t="s">
        <v>140</v>
      </c>
    </row>
    <row r="270" s="15" customFormat="1">
      <c r="A270" s="15"/>
      <c r="B270" s="260"/>
      <c r="C270" s="261"/>
      <c r="D270" s="232" t="s">
        <v>152</v>
      </c>
      <c r="E270" s="262" t="s">
        <v>1</v>
      </c>
      <c r="F270" s="263" t="s">
        <v>171</v>
      </c>
      <c r="G270" s="261"/>
      <c r="H270" s="264">
        <v>8</v>
      </c>
      <c r="I270" s="265"/>
      <c r="J270" s="261"/>
      <c r="K270" s="261"/>
      <c r="L270" s="266"/>
      <c r="M270" s="267"/>
      <c r="N270" s="268"/>
      <c r="O270" s="268"/>
      <c r="P270" s="268"/>
      <c r="Q270" s="268"/>
      <c r="R270" s="268"/>
      <c r="S270" s="268"/>
      <c r="T270" s="269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0" t="s">
        <v>152</v>
      </c>
      <c r="AU270" s="270" t="s">
        <v>86</v>
      </c>
      <c r="AV270" s="15" t="s">
        <v>148</v>
      </c>
      <c r="AW270" s="15" t="s">
        <v>32</v>
      </c>
      <c r="AX270" s="15" t="s">
        <v>84</v>
      </c>
      <c r="AY270" s="270" t="s">
        <v>140</v>
      </c>
    </row>
    <row r="271" s="2" customFormat="1" ht="24.15" customHeight="1">
      <c r="A271" s="39"/>
      <c r="B271" s="40"/>
      <c r="C271" s="219" t="s">
        <v>599</v>
      </c>
      <c r="D271" s="219" t="s">
        <v>144</v>
      </c>
      <c r="E271" s="220" t="s">
        <v>600</v>
      </c>
      <c r="F271" s="221" t="s">
        <v>601</v>
      </c>
      <c r="G271" s="222" t="s">
        <v>596</v>
      </c>
      <c r="H271" s="223">
        <v>8</v>
      </c>
      <c r="I271" s="224"/>
      <c r="J271" s="225">
        <f>ROUND(I271*H271,2)</f>
        <v>0</v>
      </c>
      <c r="K271" s="221" t="s">
        <v>1</v>
      </c>
      <c r="L271" s="45"/>
      <c r="M271" s="226" t="s">
        <v>1</v>
      </c>
      <c r="N271" s="227" t="s">
        <v>41</v>
      </c>
      <c r="O271" s="92"/>
      <c r="P271" s="228">
        <f>O271*H271</f>
        <v>0</v>
      </c>
      <c r="Q271" s="228">
        <v>0.00025000000000000001</v>
      </c>
      <c r="R271" s="228">
        <f>Q271*H271</f>
        <v>0.002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257</v>
      </c>
      <c r="AT271" s="230" t="s">
        <v>144</v>
      </c>
      <c r="AU271" s="230" t="s">
        <v>86</v>
      </c>
      <c r="AY271" s="18" t="s">
        <v>140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84</v>
      </c>
      <c r="BK271" s="231">
        <f>ROUND(I271*H271,2)</f>
        <v>0</v>
      </c>
      <c r="BL271" s="18" t="s">
        <v>257</v>
      </c>
      <c r="BM271" s="230" t="s">
        <v>602</v>
      </c>
    </row>
    <row r="272" s="2" customFormat="1">
      <c r="A272" s="39"/>
      <c r="B272" s="40"/>
      <c r="C272" s="41"/>
      <c r="D272" s="232" t="s">
        <v>150</v>
      </c>
      <c r="E272" s="41"/>
      <c r="F272" s="233" t="s">
        <v>598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150</v>
      </c>
      <c r="AU272" s="18" t="s">
        <v>86</v>
      </c>
    </row>
    <row r="273" s="14" customFormat="1">
      <c r="A273" s="14"/>
      <c r="B273" s="247"/>
      <c r="C273" s="248"/>
      <c r="D273" s="232" t="s">
        <v>152</v>
      </c>
      <c r="E273" s="249" t="s">
        <v>1</v>
      </c>
      <c r="F273" s="250" t="s">
        <v>233</v>
      </c>
      <c r="G273" s="248"/>
      <c r="H273" s="251">
        <v>8</v>
      </c>
      <c r="I273" s="252"/>
      <c r="J273" s="248"/>
      <c r="K273" s="248"/>
      <c r="L273" s="253"/>
      <c r="M273" s="254"/>
      <c r="N273" s="255"/>
      <c r="O273" s="255"/>
      <c r="P273" s="255"/>
      <c r="Q273" s="255"/>
      <c r="R273" s="255"/>
      <c r="S273" s="255"/>
      <c r="T273" s="25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7" t="s">
        <v>152</v>
      </c>
      <c r="AU273" s="257" t="s">
        <v>86</v>
      </c>
      <c r="AV273" s="14" t="s">
        <v>86</v>
      </c>
      <c r="AW273" s="14" t="s">
        <v>32</v>
      </c>
      <c r="AX273" s="14" t="s">
        <v>76</v>
      </c>
      <c r="AY273" s="257" t="s">
        <v>140</v>
      </c>
    </row>
    <row r="274" s="15" customFormat="1">
      <c r="A274" s="15"/>
      <c r="B274" s="260"/>
      <c r="C274" s="261"/>
      <c r="D274" s="232" t="s">
        <v>152</v>
      </c>
      <c r="E274" s="262" t="s">
        <v>1</v>
      </c>
      <c r="F274" s="263" t="s">
        <v>171</v>
      </c>
      <c r="G274" s="261"/>
      <c r="H274" s="264">
        <v>8</v>
      </c>
      <c r="I274" s="265"/>
      <c r="J274" s="261"/>
      <c r="K274" s="261"/>
      <c r="L274" s="266"/>
      <c r="M274" s="267"/>
      <c r="N274" s="268"/>
      <c r="O274" s="268"/>
      <c r="P274" s="268"/>
      <c r="Q274" s="268"/>
      <c r="R274" s="268"/>
      <c r="S274" s="268"/>
      <c r="T274" s="269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0" t="s">
        <v>152</v>
      </c>
      <c r="AU274" s="270" t="s">
        <v>86</v>
      </c>
      <c r="AV274" s="15" t="s">
        <v>148</v>
      </c>
      <c r="AW274" s="15" t="s">
        <v>32</v>
      </c>
      <c r="AX274" s="15" t="s">
        <v>84</v>
      </c>
      <c r="AY274" s="270" t="s">
        <v>140</v>
      </c>
    </row>
    <row r="275" s="2" customFormat="1" ht="24.15" customHeight="1">
      <c r="A275" s="39"/>
      <c r="B275" s="40"/>
      <c r="C275" s="219" t="s">
        <v>353</v>
      </c>
      <c r="D275" s="219" t="s">
        <v>144</v>
      </c>
      <c r="E275" s="220" t="s">
        <v>603</v>
      </c>
      <c r="F275" s="221" t="s">
        <v>604</v>
      </c>
      <c r="G275" s="222" t="s">
        <v>596</v>
      </c>
      <c r="H275" s="223">
        <v>3</v>
      </c>
      <c r="I275" s="224"/>
      <c r="J275" s="225">
        <f>ROUND(I275*H275,2)</f>
        <v>0</v>
      </c>
      <c r="K275" s="221" t="s">
        <v>1</v>
      </c>
      <c r="L275" s="45"/>
      <c r="M275" s="226" t="s">
        <v>1</v>
      </c>
      <c r="N275" s="227" t="s">
        <v>41</v>
      </c>
      <c r="O275" s="92"/>
      <c r="P275" s="228">
        <f>O275*H275</f>
        <v>0</v>
      </c>
      <c r="Q275" s="228">
        <v>0.00025000000000000001</v>
      </c>
      <c r="R275" s="228">
        <f>Q275*H275</f>
        <v>0.00075000000000000002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257</v>
      </c>
      <c r="AT275" s="230" t="s">
        <v>144</v>
      </c>
      <c r="AU275" s="230" t="s">
        <v>86</v>
      </c>
      <c r="AY275" s="18" t="s">
        <v>140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84</v>
      </c>
      <c r="BK275" s="231">
        <f>ROUND(I275*H275,2)</f>
        <v>0</v>
      </c>
      <c r="BL275" s="18" t="s">
        <v>257</v>
      </c>
      <c r="BM275" s="230" t="s">
        <v>605</v>
      </c>
    </row>
    <row r="276" s="2" customFormat="1">
      <c r="A276" s="39"/>
      <c r="B276" s="40"/>
      <c r="C276" s="41"/>
      <c r="D276" s="232" t="s">
        <v>150</v>
      </c>
      <c r="E276" s="41"/>
      <c r="F276" s="233" t="s">
        <v>598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150</v>
      </c>
      <c r="AU276" s="18" t="s">
        <v>86</v>
      </c>
    </row>
    <row r="277" s="14" customFormat="1">
      <c r="A277" s="14"/>
      <c r="B277" s="247"/>
      <c r="C277" s="248"/>
      <c r="D277" s="232" t="s">
        <v>152</v>
      </c>
      <c r="E277" s="249" t="s">
        <v>1</v>
      </c>
      <c r="F277" s="250" t="s">
        <v>172</v>
      </c>
      <c r="G277" s="248"/>
      <c r="H277" s="251">
        <v>3</v>
      </c>
      <c r="I277" s="252"/>
      <c r="J277" s="248"/>
      <c r="K277" s="248"/>
      <c r="L277" s="253"/>
      <c r="M277" s="254"/>
      <c r="N277" s="255"/>
      <c r="O277" s="255"/>
      <c r="P277" s="255"/>
      <c r="Q277" s="255"/>
      <c r="R277" s="255"/>
      <c r="S277" s="255"/>
      <c r="T277" s="25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7" t="s">
        <v>152</v>
      </c>
      <c r="AU277" s="257" t="s">
        <v>86</v>
      </c>
      <c r="AV277" s="14" t="s">
        <v>86</v>
      </c>
      <c r="AW277" s="14" t="s">
        <v>32</v>
      </c>
      <c r="AX277" s="14" t="s">
        <v>76</v>
      </c>
      <c r="AY277" s="257" t="s">
        <v>140</v>
      </c>
    </row>
    <row r="278" s="15" customFormat="1">
      <c r="A278" s="15"/>
      <c r="B278" s="260"/>
      <c r="C278" s="261"/>
      <c r="D278" s="232" t="s">
        <v>152</v>
      </c>
      <c r="E278" s="262" t="s">
        <v>1</v>
      </c>
      <c r="F278" s="263" t="s">
        <v>171</v>
      </c>
      <c r="G278" s="261"/>
      <c r="H278" s="264">
        <v>3</v>
      </c>
      <c r="I278" s="265"/>
      <c r="J278" s="261"/>
      <c r="K278" s="261"/>
      <c r="L278" s="266"/>
      <c r="M278" s="267"/>
      <c r="N278" s="268"/>
      <c r="O278" s="268"/>
      <c r="P278" s="268"/>
      <c r="Q278" s="268"/>
      <c r="R278" s="268"/>
      <c r="S278" s="268"/>
      <c r="T278" s="269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0" t="s">
        <v>152</v>
      </c>
      <c r="AU278" s="270" t="s">
        <v>86</v>
      </c>
      <c r="AV278" s="15" t="s">
        <v>148</v>
      </c>
      <c r="AW278" s="15" t="s">
        <v>32</v>
      </c>
      <c r="AX278" s="15" t="s">
        <v>84</v>
      </c>
      <c r="AY278" s="270" t="s">
        <v>140</v>
      </c>
    </row>
    <row r="279" s="2" customFormat="1" ht="24.15" customHeight="1">
      <c r="A279" s="39"/>
      <c r="B279" s="40"/>
      <c r="C279" s="219" t="s">
        <v>606</v>
      </c>
      <c r="D279" s="219" t="s">
        <v>144</v>
      </c>
      <c r="E279" s="220" t="s">
        <v>607</v>
      </c>
      <c r="F279" s="221" t="s">
        <v>608</v>
      </c>
      <c r="G279" s="222" t="s">
        <v>596</v>
      </c>
      <c r="H279" s="223">
        <v>3</v>
      </c>
      <c r="I279" s="224"/>
      <c r="J279" s="225">
        <f>ROUND(I279*H279,2)</f>
        <v>0</v>
      </c>
      <c r="K279" s="221" t="s">
        <v>1</v>
      </c>
      <c r="L279" s="45"/>
      <c r="M279" s="226" t="s">
        <v>1</v>
      </c>
      <c r="N279" s="227" t="s">
        <v>41</v>
      </c>
      <c r="O279" s="92"/>
      <c r="P279" s="228">
        <f>O279*H279</f>
        <v>0</v>
      </c>
      <c r="Q279" s="228">
        <v>0.00025000000000000001</v>
      </c>
      <c r="R279" s="228">
        <f>Q279*H279</f>
        <v>0.00075000000000000002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257</v>
      </c>
      <c r="AT279" s="230" t="s">
        <v>144</v>
      </c>
      <c r="AU279" s="230" t="s">
        <v>86</v>
      </c>
      <c r="AY279" s="18" t="s">
        <v>140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84</v>
      </c>
      <c r="BK279" s="231">
        <f>ROUND(I279*H279,2)</f>
        <v>0</v>
      </c>
      <c r="BL279" s="18" t="s">
        <v>257</v>
      </c>
      <c r="BM279" s="230" t="s">
        <v>609</v>
      </c>
    </row>
    <row r="280" s="2" customFormat="1">
      <c r="A280" s="39"/>
      <c r="B280" s="40"/>
      <c r="C280" s="41"/>
      <c r="D280" s="232" t="s">
        <v>150</v>
      </c>
      <c r="E280" s="41"/>
      <c r="F280" s="233" t="s">
        <v>598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150</v>
      </c>
      <c r="AU280" s="18" t="s">
        <v>86</v>
      </c>
    </row>
    <row r="281" s="14" customFormat="1">
      <c r="A281" s="14"/>
      <c r="B281" s="247"/>
      <c r="C281" s="248"/>
      <c r="D281" s="232" t="s">
        <v>152</v>
      </c>
      <c r="E281" s="249" t="s">
        <v>1</v>
      </c>
      <c r="F281" s="250" t="s">
        <v>172</v>
      </c>
      <c r="G281" s="248"/>
      <c r="H281" s="251">
        <v>3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152</v>
      </c>
      <c r="AU281" s="257" t="s">
        <v>86</v>
      </c>
      <c r="AV281" s="14" t="s">
        <v>86</v>
      </c>
      <c r="AW281" s="14" t="s">
        <v>32</v>
      </c>
      <c r="AX281" s="14" t="s">
        <v>76</v>
      </c>
      <c r="AY281" s="257" t="s">
        <v>140</v>
      </c>
    </row>
    <row r="282" s="15" customFormat="1">
      <c r="A282" s="15"/>
      <c r="B282" s="260"/>
      <c r="C282" s="261"/>
      <c r="D282" s="232" t="s">
        <v>152</v>
      </c>
      <c r="E282" s="262" t="s">
        <v>1</v>
      </c>
      <c r="F282" s="263" t="s">
        <v>171</v>
      </c>
      <c r="G282" s="261"/>
      <c r="H282" s="264">
        <v>3</v>
      </c>
      <c r="I282" s="265"/>
      <c r="J282" s="261"/>
      <c r="K282" s="261"/>
      <c r="L282" s="266"/>
      <c r="M282" s="267"/>
      <c r="N282" s="268"/>
      <c r="O282" s="268"/>
      <c r="P282" s="268"/>
      <c r="Q282" s="268"/>
      <c r="R282" s="268"/>
      <c r="S282" s="268"/>
      <c r="T282" s="269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0" t="s">
        <v>152</v>
      </c>
      <c r="AU282" s="270" t="s">
        <v>86</v>
      </c>
      <c r="AV282" s="15" t="s">
        <v>148</v>
      </c>
      <c r="AW282" s="15" t="s">
        <v>32</v>
      </c>
      <c r="AX282" s="15" t="s">
        <v>84</v>
      </c>
      <c r="AY282" s="270" t="s">
        <v>140</v>
      </c>
    </row>
    <row r="283" s="2" customFormat="1" ht="24.15" customHeight="1">
      <c r="A283" s="39"/>
      <c r="B283" s="40"/>
      <c r="C283" s="219" t="s">
        <v>360</v>
      </c>
      <c r="D283" s="219" t="s">
        <v>144</v>
      </c>
      <c r="E283" s="220" t="s">
        <v>610</v>
      </c>
      <c r="F283" s="221" t="s">
        <v>611</v>
      </c>
      <c r="G283" s="222" t="s">
        <v>596</v>
      </c>
      <c r="H283" s="223">
        <v>1</v>
      </c>
      <c r="I283" s="224"/>
      <c r="J283" s="225">
        <f>ROUND(I283*H283,2)</f>
        <v>0</v>
      </c>
      <c r="K283" s="221" t="s">
        <v>1</v>
      </c>
      <c r="L283" s="45"/>
      <c r="M283" s="226" t="s">
        <v>1</v>
      </c>
      <c r="N283" s="227" t="s">
        <v>41</v>
      </c>
      <c r="O283" s="92"/>
      <c r="P283" s="228">
        <f>O283*H283</f>
        <v>0</v>
      </c>
      <c r="Q283" s="228">
        <v>0.00025000000000000001</v>
      </c>
      <c r="R283" s="228">
        <f>Q283*H283</f>
        <v>0.00025000000000000001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257</v>
      </c>
      <c r="AT283" s="230" t="s">
        <v>144</v>
      </c>
      <c r="AU283" s="230" t="s">
        <v>86</v>
      </c>
      <c r="AY283" s="18" t="s">
        <v>140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84</v>
      </c>
      <c r="BK283" s="231">
        <f>ROUND(I283*H283,2)</f>
        <v>0</v>
      </c>
      <c r="BL283" s="18" t="s">
        <v>257</v>
      </c>
      <c r="BM283" s="230" t="s">
        <v>612</v>
      </c>
    </row>
    <row r="284" s="2" customFormat="1">
      <c r="A284" s="39"/>
      <c r="B284" s="40"/>
      <c r="C284" s="41"/>
      <c r="D284" s="232" t="s">
        <v>150</v>
      </c>
      <c r="E284" s="41"/>
      <c r="F284" s="233" t="s">
        <v>598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150</v>
      </c>
      <c r="AU284" s="18" t="s">
        <v>86</v>
      </c>
    </row>
    <row r="285" s="14" customFormat="1">
      <c r="A285" s="14"/>
      <c r="B285" s="247"/>
      <c r="C285" s="248"/>
      <c r="D285" s="232" t="s">
        <v>152</v>
      </c>
      <c r="E285" s="249" t="s">
        <v>1</v>
      </c>
      <c r="F285" s="250" t="s">
        <v>84</v>
      </c>
      <c r="G285" s="248"/>
      <c r="H285" s="251">
        <v>1</v>
      </c>
      <c r="I285" s="252"/>
      <c r="J285" s="248"/>
      <c r="K285" s="248"/>
      <c r="L285" s="253"/>
      <c r="M285" s="254"/>
      <c r="N285" s="255"/>
      <c r="O285" s="255"/>
      <c r="P285" s="255"/>
      <c r="Q285" s="255"/>
      <c r="R285" s="255"/>
      <c r="S285" s="255"/>
      <c r="T285" s="25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7" t="s">
        <v>152</v>
      </c>
      <c r="AU285" s="257" t="s">
        <v>86</v>
      </c>
      <c r="AV285" s="14" t="s">
        <v>86</v>
      </c>
      <c r="AW285" s="14" t="s">
        <v>32</v>
      </c>
      <c r="AX285" s="14" t="s">
        <v>76</v>
      </c>
      <c r="AY285" s="257" t="s">
        <v>140</v>
      </c>
    </row>
    <row r="286" s="15" customFormat="1">
      <c r="A286" s="15"/>
      <c r="B286" s="260"/>
      <c r="C286" s="261"/>
      <c r="D286" s="232" t="s">
        <v>152</v>
      </c>
      <c r="E286" s="262" t="s">
        <v>1</v>
      </c>
      <c r="F286" s="263" t="s">
        <v>171</v>
      </c>
      <c r="G286" s="261"/>
      <c r="H286" s="264">
        <v>1</v>
      </c>
      <c r="I286" s="265"/>
      <c r="J286" s="261"/>
      <c r="K286" s="261"/>
      <c r="L286" s="266"/>
      <c r="M286" s="267"/>
      <c r="N286" s="268"/>
      <c r="O286" s="268"/>
      <c r="P286" s="268"/>
      <c r="Q286" s="268"/>
      <c r="R286" s="268"/>
      <c r="S286" s="268"/>
      <c r="T286" s="269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0" t="s">
        <v>152</v>
      </c>
      <c r="AU286" s="270" t="s">
        <v>86</v>
      </c>
      <c r="AV286" s="15" t="s">
        <v>148</v>
      </c>
      <c r="AW286" s="15" t="s">
        <v>32</v>
      </c>
      <c r="AX286" s="15" t="s">
        <v>84</v>
      </c>
      <c r="AY286" s="270" t="s">
        <v>140</v>
      </c>
    </row>
    <row r="287" s="2" customFormat="1" ht="24.15" customHeight="1">
      <c r="A287" s="39"/>
      <c r="B287" s="40"/>
      <c r="C287" s="219" t="s">
        <v>613</v>
      </c>
      <c r="D287" s="219" t="s">
        <v>144</v>
      </c>
      <c r="E287" s="220" t="s">
        <v>614</v>
      </c>
      <c r="F287" s="221" t="s">
        <v>615</v>
      </c>
      <c r="G287" s="222" t="s">
        <v>596</v>
      </c>
      <c r="H287" s="223">
        <v>1</v>
      </c>
      <c r="I287" s="224"/>
      <c r="J287" s="225">
        <f>ROUND(I287*H287,2)</f>
        <v>0</v>
      </c>
      <c r="K287" s="221" t="s">
        <v>1</v>
      </c>
      <c r="L287" s="45"/>
      <c r="M287" s="226" t="s">
        <v>1</v>
      </c>
      <c r="N287" s="227" t="s">
        <v>41</v>
      </c>
      <c r="O287" s="92"/>
      <c r="P287" s="228">
        <f>O287*H287</f>
        <v>0</v>
      </c>
      <c r="Q287" s="228">
        <v>0.00025000000000000001</v>
      </c>
      <c r="R287" s="228">
        <f>Q287*H287</f>
        <v>0.00025000000000000001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257</v>
      </c>
      <c r="AT287" s="230" t="s">
        <v>144</v>
      </c>
      <c r="AU287" s="230" t="s">
        <v>86</v>
      </c>
      <c r="AY287" s="18" t="s">
        <v>140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84</v>
      </c>
      <c r="BK287" s="231">
        <f>ROUND(I287*H287,2)</f>
        <v>0</v>
      </c>
      <c r="BL287" s="18" t="s">
        <v>257</v>
      </c>
      <c r="BM287" s="230" t="s">
        <v>616</v>
      </c>
    </row>
    <row r="288" s="2" customFormat="1">
      <c r="A288" s="39"/>
      <c r="B288" s="40"/>
      <c r="C288" s="41"/>
      <c r="D288" s="232" t="s">
        <v>150</v>
      </c>
      <c r="E288" s="41"/>
      <c r="F288" s="233" t="s">
        <v>598</v>
      </c>
      <c r="G288" s="41"/>
      <c r="H288" s="41"/>
      <c r="I288" s="234"/>
      <c r="J288" s="41"/>
      <c r="K288" s="41"/>
      <c r="L288" s="45"/>
      <c r="M288" s="235"/>
      <c r="N288" s="236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150</v>
      </c>
      <c r="AU288" s="18" t="s">
        <v>86</v>
      </c>
    </row>
    <row r="289" s="14" customFormat="1">
      <c r="A289" s="14"/>
      <c r="B289" s="247"/>
      <c r="C289" s="248"/>
      <c r="D289" s="232" t="s">
        <v>152</v>
      </c>
      <c r="E289" s="249" t="s">
        <v>1</v>
      </c>
      <c r="F289" s="250" t="s">
        <v>84</v>
      </c>
      <c r="G289" s="248"/>
      <c r="H289" s="251">
        <v>1</v>
      </c>
      <c r="I289" s="252"/>
      <c r="J289" s="248"/>
      <c r="K289" s="248"/>
      <c r="L289" s="253"/>
      <c r="M289" s="254"/>
      <c r="N289" s="255"/>
      <c r="O289" s="255"/>
      <c r="P289" s="255"/>
      <c r="Q289" s="255"/>
      <c r="R289" s="255"/>
      <c r="S289" s="255"/>
      <c r="T289" s="25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7" t="s">
        <v>152</v>
      </c>
      <c r="AU289" s="257" t="s">
        <v>86</v>
      </c>
      <c r="AV289" s="14" t="s">
        <v>86</v>
      </c>
      <c r="AW289" s="14" t="s">
        <v>32</v>
      </c>
      <c r="AX289" s="14" t="s">
        <v>76</v>
      </c>
      <c r="AY289" s="257" t="s">
        <v>140</v>
      </c>
    </row>
    <row r="290" s="15" customFormat="1">
      <c r="A290" s="15"/>
      <c r="B290" s="260"/>
      <c r="C290" s="261"/>
      <c r="D290" s="232" t="s">
        <v>152</v>
      </c>
      <c r="E290" s="262" t="s">
        <v>1</v>
      </c>
      <c r="F290" s="263" t="s">
        <v>171</v>
      </c>
      <c r="G290" s="261"/>
      <c r="H290" s="264">
        <v>1</v>
      </c>
      <c r="I290" s="265"/>
      <c r="J290" s="261"/>
      <c r="K290" s="261"/>
      <c r="L290" s="266"/>
      <c r="M290" s="267"/>
      <c r="N290" s="268"/>
      <c r="O290" s="268"/>
      <c r="P290" s="268"/>
      <c r="Q290" s="268"/>
      <c r="R290" s="268"/>
      <c r="S290" s="268"/>
      <c r="T290" s="269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0" t="s">
        <v>152</v>
      </c>
      <c r="AU290" s="270" t="s">
        <v>86</v>
      </c>
      <c r="AV290" s="15" t="s">
        <v>148</v>
      </c>
      <c r="AW290" s="15" t="s">
        <v>32</v>
      </c>
      <c r="AX290" s="15" t="s">
        <v>84</v>
      </c>
      <c r="AY290" s="270" t="s">
        <v>140</v>
      </c>
    </row>
    <row r="291" s="2" customFormat="1" ht="24.15" customHeight="1">
      <c r="A291" s="39"/>
      <c r="B291" s="40"/>
      <c r="C291" s="219" t="s">
        <v>617</v>
      </c>
      <c r="D291" s="219" t="s">
        <v>144</v>
      </c>
      <c r="E291" s="220" t="s">
        <v>618</v>
      </c>
      <c r="F291" s="221" t="s">
        <v>619</v>
      </c>
      <c r="G291" s="222" t="s">
        <v>319</v>
      </c>
      <c r="H291" s="223">
        <v>5</v>
      </c>
      <c r="I291" s="224"/>
      <c r="J291" s="225">
        <f>ROUND(I291*H291,2)</f>
        <v>0</v>
      </c>
      <c r="K291" s="221" t="s">
        <v>159</v>
      </c>
      <c r="L291" s="45"/>
      <c r="M291" s="226" t="s">
        <v>1</v>
      </c>
      <c r="N291" s="227" t="s">
        <v>41</v>
      </c>
      <c r="O291" s="92"/>
      <c r="P291" s="228">
        <f>O291*H291</f>
        <v>0</v>
      </c>
      <c r="Q291" s="228">
        <v>0.00044999999999999999</v>
      </c>
      <c r="R291" s="228">
        <f>Q291*H291</f>
        <v>0.0022499999999999998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257</v>
      </c>
      <c r="AT291" s="230" t="s">
        <v>144</v>
      </c>
      <c r="AU291" s="230" t="s">
        <v>86</v>
      </c>
      <c r="AY291" s="18" t="s">
        <v>140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84</v>
      </c>
      <c r="BK291" s="231">
        <f>ROUND(I291*H291,2)</f>
        <v>0</v>
      </c>
      <c r="BL291" s="18" t="s">
        <v>257</v>
      </c>
      <c r="BM291" s="230" t="s">
        <v>620</v>
      </c>
    </row>
    <row r="292" s="2" customFormat="1">
      <c r="A292" s="39"/>
      <c r="B292" s="40"/>
      <c r="C292" s="41"/>
      <c r="D292" s="232" t="s">
        <v>150</v>
      </c>
      <c r="E292" s="41"/>
      <c r="F292" s="233" t="s">
        <v>621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150</v>
      </c>
      <c r="AU292" s="18" t="s">
        <v>86</v>
      </c>
    </row>
    <row r="293" s="2" customFormat="1">
      <c r="A293" s="39"/>
      <c r="B293" s="40"/>
      <c r="C293" s="41"/>
      <c r="D293" s="258" t="s">
        <v>162</v>
      </c>
      <c r="E293" s="41"/>
      <c r="F293" s="259" t="s">
        <v>622</v>
      </c>
      <c r="G293" s="41"/>
      <c r="H293" s="41"/>
      <c r="I293" s="234"/>
      <c r="J293" s="41"/>
      <c r="K293" s="41"/>
      <c r="L293" s="45"/>
      <c r="M293" s="235"/>
      <c r="N293" s="236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162</v>
      </c>
      <c r="AU293" s="18" t="s">
        <v>86</v>
      </c>
    </row>
    <row r="294" s="14" customFormat="1">
      <c r="A294" s="14"/>
      <c r="B294" s="247"/>
      <c r="C294" s="248"/>
      <c r="D294" s="232" t="s">
        <v>152</v>
      </c>
      <c r="E294" s="249" t="s">
        <v>1</v>
      </c>
      <c r="F294" s="250" t="s">
        <v>623</v>
      </c>
      <c r="G294" s="248"/>
      <c r="H294" s="251">
        <v>3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152</v>
      </c>
      <c r="AU294" s="257" t="s">
        <v>86</v>
      </c>
      <c r="AV294" s="14" t="s">
        <v>86</v>
      </c>
      <c r="AW294" s="14" t="s">
        <v>32</v>
      </c>
      <c r="AX294" s="14" t="s">
        <v>76</v>
      </c>
      <c r="AY294" s="257" t="s">
        <v>140</v>
      </c>
    </row>
    <row r="295" s="14" customFormat="1">
      <c r="A295" s="14"/>
      <c r="B295" s="247"/>
      <c r="C295" s="248"/>
      <c r="D295" s="232" t="s">
        <v>152</v>
      </c>
      <c r="E295" s="249" t="s">
        <v>1</v>
      </c>
      <c r="F295" s="250" t="s">
        <v>624</v>
      </c>
      <c r="G295" s="248"/>
      <c r="H295" s="251">
        <v>1</v>
      </c>
      <c r="I295" s="252"/>
      <c r="J295" s="248"/>
      <c r="K295" s="248"/>
      <c r="L295" s="253"/>
      <c r="M295" s="254"/>
      <c r="N295" s="255"/>
      <c r="O295" s="255"/>
      <c r="P295" s="255"/>
      <c r="Q295" s="255"/>
      <c r="R295" s="255"/>
      <c r="S295" s="255"/>
      <c r="T295" s="25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7" t="s">
        <v>152</v>
      </c>
      <c r="AU295" s="257" t="s">
        <v>86</v>
      </c>
      <c r="AV295" s="14" t="s">
        <v>86</v>
      </c>
      <c r="AW295" s="14" t="s">
        <v>32</v>
      </c>
      <c r="AX295" s="14" t="s">
        <v>76</v>
      </c>
      <c r="AY295" s="257" t="s">
        <v>140</v>
      </c>
    </row>
    <row r="296" s="14" customFormat="1">
      <c r="A296" s="14"/>
      <c r="B296" s="247"/>
      <c r="C296" s="248"/>
      <c r="D296" s="232" t="s">
        <v>152</v>
      </c>
      <c r="E296" s="249" t="s">
        <v>1</v>
      </c>
      <c r="F296" s="250" t="s">
        <v>625</v>
      </c>
      <c r="G296" s="248"/>
      <c r="H296" s="251">
        <v>1</v>
      </c>
      <c r="I296" s="252"/>
      <c r="J296" s="248"/>
      <c r="K296" s="248"/>
      <c r="L296" s="253"/>
      <c r="M296" s="254"/>
      <c r="N296" s="255"/>
      <c r="O296" s="255"/>
      <c r="P296" s="255"/>
      <c r="Q296" s="255"/>
      <c r="R296" s="255"/>
      <c r="S296" s="255"/>
      <c r="T296" s="25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7" t="s">
        <v>152</v>
      </c>
      <c r="AU296" s="257" t="s">
        <v>86</v>
      </c>
      <c r="AV296" s="14" t="s">
        <v>86</v>
      </c>
      <c r="AW296" s="14" t="s">
        <v>32</v>
      </c>
      <c r="AX296" s="14" t="s">
        <v>76</v>
      </c>
      <c r="AY296" s="257" t="s">
        <v>140</v>
      </c>
    </row>
    <row r="297" s="15" customFormat="1">
      <c r="A297" s="15"/>
      <c r="B297" s="260"/>
      <c r="C297" s="261"/>
      <c r="D297" s="232" t="s">
        <v>152</v>
      </c>
      <c r="E297" s="262" t="s">
        <v>1</v>
      </c>
      <c r="F297" s="263" t="s">
        <v>171</v>
      </c>
      <c r="G297" s="261"/>
      <c r="H297" s="264">
        <v>5</v>
      </c>
      <c r="I297" s="265"/>
      <c r="J297" s="261"/>
      <c r="K297" s="261"/>
      <c r="L297" s="266"/>
      <c r="M297" s="267"/>
      <c r="N297" s="268"/>
      <c r="O297" s="268"/>
      <c r="P297" s="268"/>
      <c r="Q297" s="268"/>
      <c r="R297" s="268"/>
      <c r="S297" s="268"/>
      <c r="T297" s="269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0" t="s">
        <v>152</v>
      </c>
      <c r="AU297" s="270" t="s">
        <v>86</v>
      </c>
      <c r="AV297" s="15" t="s">
        <v>148</v>
      </c>
      <c r="AW297" s="15" t="s">
        <v>32</v>
      </c>
      <c r="AX297" s="15" t="s">
        <v>84</v>
      </c>
      <c r="AY297" s="270" t="s">
        <v>140</v>
      </c>
    </row>
    <row r="298" s="2" customFormat="1" ht="24.15" customHeight="1">
      <c r="A298" s="39"/>
      <c r="B298" s="40"/>
      <c r="C298" s="286" t="s">
        <v>626</v>
      </c>
      <c r="D298" s="286" t="s">
        <v>501</v>
      </c>
      <c r="E298" s="287" t="s">
        <v>627</v>
      </c>
      <c r="F298" s="288" t="s">
        <v>628</v>
      </c>
      <c r="G298" s="289" t="s">
        <v>319</v>
      </c>
      <c r="H298" s="290">
        <v>4</v>
      </c>
      <c r="I298" s="291"/>
      <c r="J298" s="292">
        <f>ROUND(I298*H298,2)</f>
        <v>0</v>
      </c>
      <c r="K298" s="288" t="s">
        <v>159</v>
      </c>
      <c r="L298" s="293"/>
      <c r="M298" s="294" t="s">
        <v>1</v>
      </c>
      <c r="N298" s="295" t="s">
        <v>41</v>
      </c>
      <c r="O298" s="92"/>
      <c r="P298" s="228">
        <f>O298*H298</f>
        <v>0</v>
      </c>
      <c r="Q298" s="228">
        <v>0.016</v>
      </c>
      <c r="R298" s="228">
        <f>Q298*H298</f>
        <v>0.064000000000000001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143</v>
      </c>
      <c r="AT298" s="230" t="s">
        <v>501</v>
      </c>
      <c r="AU298" s="230" t="s">
        <v>86</v>
      </c>
      <c r="AY298" s="18" t="s">
        <v>140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84</v>
      </c>
      <c r="BK298" s="231">
        <f>ROUND(I298*H298,2)</f>
        <v>0</v>
      </c>
      <c r="BL298" s="18" t="s">
        <v>257</v>
      </c>
      <c r="BM298" s="230" t="s">
        <v>629</v>
      </c>
    </row>
    <row r="299" s="2" customFormat="1">
      <c r="A299" s="39"/>
      <c r="B299" s="40"/>
      <c r="C299" s="41"/>
      <c r="D299" s="232" t="s">
        <v>150</v>
      </c>
      <c r="E299" s="41"/>
      <c r="F299" s="233" t="s">
        <v>630</v>
      </c>
      <c r="G299" s="41"/>
      <c r="H299" s="41"/>
      <c r="I299" s="234"/>
      <c r="J299" s="41"/>
      <c r="K299" s="41"/>
      <c r="L299" s="45"/>
      <c r="M299" s="235"/>
      <c r="N299" s="236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150</v>
      </c>
      <c r="AU299" s="18" t="s">
        <v>86</v>
      </c>
    </row>
    <row r="300" s="14" customFormat="1">
      <c r="A300" s="14"/>
      <c r="B300" s="247"/>
      <c r="C300" s="248"/>
      <c r="D300" s="232" t="s">
        <v>152</v>
      </c>
      <c r="E300" s="249" t="s">
        <v>1</v>
      </c>
      <c r="F300" s="250" t="s">
        <v>623</v>
      </c>
      <c r="G300" s="248"/>
      <c r="H300" s="251">
        <v>3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7" t="s">
        <v>152</v>
      </c>
      <c r="AU300" s="257" t="s">
        <v>86</v>
      </c>
      <c r="AV300" s="14" t="s">
        <v>86</v>
      </c>
      <c r="AW300" s="14" t="s">
        <v>32</v>
      </c>
      <c r="AX300" s="14" t="s">
        <v>76</v>
      </c>
      <c r="AY300" s="257" t="s">
        <v>140</v>
      </c>
    </row>
    <row r="301" s="14" customFormat="1">
      <c r="A301" s="14"/>
      <c r="B301" s="247"/>
      <c r="C301" s="248"/>
      <c r="D301" s="232" t="s">
        <v>152</v>
      </c>
      <c r="E301" s="249" t="s">
        <v>1</v>
      </c>
      <c r="F301" s="250" t="s">
        <v>624</v>
      </c>
      <c r="G301" s="248"/>
      <c r="H301" s="251">
        <v>1</v>
      </c>
      <c r="I301" s="252"/>
      <c r="J301" s="248"/>
      <c r="K301" s="248"/>
      <c r="L301" s="253"/>
      <c r="M301" s="254"/>
      <c r="N301" s="255"/>
      <c r="O301" s="255"/>
      <c r="P301" s="255"/>
      <c r="Q301" s="255"/>
      <c r="R301" s="255"/>
      <c r="S301" s="255"/>
      <c r="T301" s="25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7" t="s">
        <v>152</v>
      </c>
      <c r="AU301" s="257" t="s">
        <v>86</v>
      </c>
      <c r="AV301" s="14" t="s">
        <v>86</v>
      </c>
      <c r="AW301" s="14" t="s">
        <v>32</v>
      </c>
      <c r="AX301" s="14" t="s">
        <v>76</v>
      </c>
      <c r="AY301" s="257" t="s">
        <v>140</v>
      </c>
    </row>
    <row r="302" s="15" customFormat="1">
      <c r="A302" s="15"/>
      <c r="B302" s="260"/>
      <c r="C302" s="261"/>
      <c r="D302" s="232" t="s">
        <v>152</v>
      </c>
      <c r="E302" s="262" t="s">
        <v>1</v>
      </c>
      <c r="F302" s="263" t="s">
        <v>171</v>
      </c>
      <c r="G302" s="261"/>
      <c r="H302" s="264">
        <v>4</v>
      </c>
      <c r="I302" s="265"/>
      <c r="J302" s="261"/>
      <c r="K302" s="261"/>
      <c r="L302" s="266"/>
      <c r="M302" s="267"/>
      <c r="N302" s="268"/>
      <c r="O302" s="268"/>
      <c r="P302" s="268"/>
      <c r="Q302" s="268"/>
      <c r="R302" s="268"/>
      <c r="S302" s="268"/>
      <c r="T302" s="26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0" t="s">
        <v>152</v>
      </c>
      <c r="AU302" s="270" t="s">
        <v>86</v>
      </c>
      <c r="AV302" s="15" t="s">
        <v>148</v>
      </c>
      <c r="AW302" s="15" t="s">
        <v>32</v>
      </c>
      <c r="AX302" s="15" t="s">
        <v>84</v>
      </c>
      <c r="AY302" s="270" t="s">
        <v>140</v>
      </c>
    </row>
    <row r="303" s="2" customFormat="1" ht="24.15" customHeight="1">
      <c r="A303" s="39"/>
      <c r="B303" s="40"/>
      <c r="C303" s="286" t="s">
        <v>631</v>
      </c>
      <c r="D303" s="286" t="s">
        <v>501</v>
      </c>
      <c r="E303" s="287" t="s">
        <v>632</v>
      </c>
      <c r="F303" s="288" t="s">
        <v>633</v>
      </c>
      <c r="G303" s="289" t="s">
        <v>319</v>
      </c>
      <c r="H303" s="290">
        <v>1</v>
      </c>
      <c r="I303" s="291"/>
      <c r="J303" s="292">
        <f>ROUND(I303*H303,2)</f>
        <v>0</v>
      </c>
      <c r="K303" s="288" t="s">
        <v>159</v>
      </c>
      <c r="L303" s="293"/>
      <c r="M303" s="294" t="s">
        <v>1</v>
      </c>
      <c r="N303" s="295" t="s">
        <v>41</v>
      </c>
      <c r="O303" s="92"/>
      <c r="P303" s="228">
        <f>O303*H303</f>
        <v>0</v>
      </c>
      <c r="Q303" s="228">
        <v>0.016</v>
      </c>
      <c r="R303" s="228">
        <f>Q303*H303</f>
        <v>0.016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143</v>
      </c>
      <c r="AT303" s="230" t="s">
        <v>501</v>
      </c>
      <c r="AU303" s="230" t="s">
        <v>86</v>
      </c>
      <c r="AY303" s="18" t="s">
        <v>140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84</v>
      </c>
      <c r="BK303" s="231">
        <f>ROUND(I303*H303,2)</f>
        <v>0</v>
      </c>
      <c r="BL303" s="18" t="s">
        <v>257</v>
      </c>
      <c r="BM303" s="230" t="s">
        <v>634</v>
      </c>
    </row>
    <row r="304" s="2" customFormat="1">
      <c r="A304" s="39"/>
      <c r="B304" s="40"/>
      <c r="C304" s="41"/>
      <c r="D304" s="232" t="s">
        <v>150</v>
      </c>
      <c r="E304" s="41"/>
      <c r="F304" s="233" t="s">
        <v>633</v>
      </c>
      <c r="G304" s="41"/>
      <c r="H304" s="41"/>
      <c r="I304" s="234"/>
      <c r="J304" s="41"/>
      <c r="K304" s="41"/>
      <c r="L304" s="45"/>
      <c r="M304" s="235"/>
      <c r="N304" s="236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150</v>
      </c>
      <c r="AU304" s="18" t="s">
        <v>86</v>
      </c>
    </row>
    <row r="305" s="14" customFormat="1">
      <c r="A305" s="14"/>
      <c r="B305" s="247"/>
      <c r="C305" s="248"/>
      <c r="D305" s="232" t="s">
        <v>152</v>
      </c>
      <c r="E305" s="249" t="s">
        <v>1</v>
      </c>
      <c r="F305" s="250" t="s">
        <v>625</v>
      </c>
      <c r="G305" s="248"/>
      <c r="H305" s="251">
        <v>1</v>
      </c>
      <c r="I305" s="252"/>
      <c r="J305" s="248"/>
      <c r="K305" s="248"/>
      <c r="L305" s="253"/>
      <c r="M305" s="254"/>
      <c r="N305" s="255"/>
      <c r="O305" s="255"/>
      <c r="P305" s="255"/>
      <c r="Q305" s="255"/>
      <c r="R305" s="255"/>
      <c r="S305" s="255"/>
      <c r="T305" s="25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7" t="s">
        <v>152</v>
      </c>
      <c r="AU305" s="257" t="s">
        <v>86</v>
      </c>
      <c r="AV305" s="14" t="s">
        <v>86</v>
      </c>
      <c r="AW305" s="14" t="s">
        <v>32</v>
      </c>
      <c r="AX305" s="14" t="s">
        <v>84</v>
      </c>
      <c r="AY305" s="257" t="s">
        <v>140</v>
      </c>
    </row>
    <row r="306" s="2" customFormat="1" ht="24.15" customHeight="1">
      <c r="A306" s="39"/>
      <c r="B306" s="40"/>
      <c r="C306" s="219" t="s">
        <v>635</v>
      </c>
      <c r="D306" s="219" t="s">
        <v>144</v>
      </c>
      <c r="E306" s="220" t="s">
        <v>636</v>
      </c>
      <c r="F306" s="221" t="s">
        <v>637</v>
      </c>
      <c r="G306" s="222" t="s">
        <v>363</v>
      </c>
      <c r="H306" s="223">
        <v>30.800000000000001</v>
      </c>
      <c r="I306" s="224"/>
      <c r="J306" s="225">
        <f>ROUND(I306*H306,2)</f>
        <v>0</v>
      </c>
      <c r="K306" s="221" t="s">
        <v>159</v>
      </c>
      <c r="L306" s="45"/>
      <c r="M306" s="226" t="s">
        <v>1</v>
      </c>
      <c r="N306" s="227" t="s">
        <v>41</v>
      </c>
      <c r="O306" s="92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257</v>
      </c>
      <c r="AT306" s="230" t="s">
        <v>144</v>
      </c>
      <c r="AU306" s="230" t="s">
        <v>86</v>
      </c>
      <c r="AY306" s="18" t="s">
        <v>140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84</v>
      </c>
      <c r="BK306" s="231">
        <f>ROUND(I306*H306,2)</f>
        <v>0</v>
      </c>
      <c r="BL306" s="18" t="s">
        <v>257</v>
      </c>
      <c r="BM306" s="230" t="s">
        <v>638</v>
      </c>
    </row>
    <row r="307" s="2" customFormat="1">
      <c r="A307" s="39"/>
      <c r="B307" s="40"/>
      <c r="C307" s="41"/>
      <c r="D307" s="232" t="s">
        <v>150</v>
      </c>
      <c r="E307" s="41"/>
      <c r="F307" s="233" t="s">
        <v>637</v>
      </c>
      <c r="G307" s="41"/>
      <c r="H307" s="41"/>
      <c r="I307" s="234"/>
      <c r="J307" s="41"/>
      <c r="K307" s="41"/>
      <c r="L307" s="45"/>
      <c r="M307" s="235"/>
      <c r="N307" s="236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150</v>
      </c>
      <c r="AU307" s="18" t="s">
        <v>86</v>
      </c>
    </row>
    <row r="308" s="2" customFormat="1">
      <c r="A308" s="39"/>
      <c r="B308" s="40"/>
      <c r="C308" s="41"/>
      <c r="D308" s="258" t="s">
        <v>162</v>
      </c>
      <c r="E308" s="41"/>
      <c r="F308" s="259" t="s">
        <v>639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162</v>
      </c>
      <c r="AU308" s="18" t="s">
        <v>86</v>
      </c>
    </row>
    <row r="309" s="14" customFormat="1">
      <c r="A309" s="14"/>
      <c r="B309" s="247"/>
      <c r="C309" s="248"/>
      <c r="D309" s="232" t="s">
        <v>152</v>
      </c>
      <c r="E309" s="249" t="s">
        <v>1</v>
      </c>
      <c r="F309" s="250" t="s">
        <v>640</v>
      </c>
      <c r="G309" s="248"/>
      <c r="H309" s="251">
        <v>10.4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152</v>
      </c>
      <c r="AU309" s="257" t="s">
        <v>86</v>
      </c>
      <c r="AV309" s="14" t="s">
        <v>86</v>
      </c>
      <c r="AW309" s="14" t="s">
        <v>32</v>
      </c>
      <c r="AX309" s="14" t="s">
        <v>76</v>
      </c>
      <c r="AY309" s="257" t="s">
        <v>140</v>
      </c>
    </row>
    <row r="310" s="14" customFormat="1">
      <c r="A310" s="14"/>
      <c r="B310" s="247"/>
      <c r="C310" s="248"/>
      <c r="D310" s="232" t="s">
        <v>152</v>
      </c>
      <c r="E310" s="249" t="s">
        <v>1</v>
      </c>
      <c r="F310" s="250" t="s">
        <v>641</v>
      </c>
      <c r="G310" s="248"/>
      <c r="H310" s="251">
        <v>6</v>
      </c>
      <c r="I310" s="252"/>
      <c r="J310" s="248"/>
      <c r="K310" s="248"/>
      <c r="L310" s="253"/>
      <c r="M310" s="254"/>
      <c r="N310" s="255"/>
      <c r="O310" s="255"/>
      <c r="P310" s="255"/>
      <c r="Q310" s="255"/>
      <c r="R310" s="255"/>
      <c r="S310" s="255"/>
      <c r="T310" s="25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7" t="s">
        <v>152</v>
      </c>
      <c r="AU310" s="257" t="s">
        <v>86</v>
      </c>
      <c r="AV310" s="14" t="s">
        <v>86</v>
      </c>
      <c r="AW310" s="14" t="s">
        <v>32</v>
      </c>
      <c r="AX310" s="14" t="s">
        <v>76</v>
      </c>
      <c r="AY310" s="257" t="s">
        <v>140</v>
      </c>
    </row>
    <row r="311" s="14" customFormat="1">
      <c r="A311" s="14"/>
      <c r="B311" s="247"/>
      <c r="C311" s="248"/>
      <c r="D311" s="232" t="s">
        <v>152</v>
      </c>
      <c r="E311" s="249" t="s">
        <v>1</v>
      </c>
      <c r="F311" s="250" t="s">
        <v>642</v>
      </c>
      <c r="G311" s="248"/>
      <c r="H311" s="251">
        <v>14.4</v>
      </c>
      <c r="I311" s="252"/>
      <c r="J311" s="248"/>
      <c r="K311" s="248"/>
      <c r="L311" s="253"/>
      <c r="M311" s="254"/>
      <c r="N311" s="255"/>
      <c r="O311" s="255"/>
      <c r="P311" s="255"/>
      <c r="Q311" s="255"/>
      <c r="R311" s="255"/>
      <c r="S311" s="255"/>
      <c r="T311" s="25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7" t="s">
        <v>152</v>
      </c>
      <c r="AU311" s="257" t="s">
        <v>86</v>
      </c>
      <c r="AV311" s="14" t="s">
        <v>86</v>
      </c>
      <c r="AW311" s="14" t="s">
        <v>32</v>
      </c>
      <c r="AX311" s="14" t="s">
        <v>76</v>
      </c>
      <c r="AY311" s="257" t="s">
        <v>140</v>
      </c>
    </row>
    <row r="312" s="15" customFormat="1">
      <c r="A312" s="15"/>
      <c r="B312" s="260"/>
      <c r="C312" s="261"/>
      <c r="D312" s="232" t="s">
        <v>152</v>
      </c>
      <c r="E312" s="262" t="s">
        <v>1</v>
      </c>
      <c r="F312" s="263" t="s">
        <v>171</v>
      </c>
      <c r="G312" s="261"/>
      <c r="H312" s="264">
        <v>30.799999999999997</v>
      </c>
      <c r="I312" s="265"/>
      <c r="J312" s="261"/>
      <c r="K312" s="261"/>
      <c r="L312" s="266"/>
      <c r="M312" s="267"/>
      <c r="N312" s="268"/>
      <c r="O312" s="268"/>
      <c r="P312" s="268"/>
      <c r="Q312" s="268"/>
      <c r="R312" s="268"/>
      <c r="S312" s="268"/>
      <c r="T312" s="269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0" t="s">
        <v>152</v>
      </c>
      <c r="AU312" s="270" t="s">
        <v>86</v>
      </c>
      <c r="AV312" s="15" t="s">
        <v>148</v>
      </c>
      <c r="AW312" s="15" t="s">
        <v>32</v>
      </c>
      <c r="AX312" s="15" t="s">
        <v>84</v>
      </c>
      <c r="AY312" s="270" t="s">
        <v>140</v>
      </c>
    </row>
    <row r="313" s="2" customFormat="1" ht="24.15" customHeight="1">
      <c r="A313" s="39"/>
      <c r="B313" s="40"/>
      <c r="C313" s="286" t="s">
        <v>643</v>
      </c>
      <c r="D313" s="286" t="s">
        <v>501</v>
      </c>
      <c r="E313" s="287" t="s">
        <v>644</v>
      </c>
      <c r="F313" s="288" t="s">
        <v>645</v>
      </c>
      <c r="G313" s="289" t="s">
        <v>363</v>
      </c>
      <c r="H313" s="290">
        <v>33.880000000000003</v>
      </c>
      <c r="I313" s="291"/>
      <c r="J313" s="292">
        <f>ROUND(I313*H313,2)</f>
        <v>0</v>
      </c>
      <c r="K313" s="288" t="s">
        <v>159</v>
      </c>
      <c r="L313" s="293"/>
      <c r="M313" s="294" t="s">
        <v>1</v>
      </c>
      <c r="N313" s="295" t="s">
        <v>41</v>
      </c>
      <c r="O313" s="92"/>
      <c r="P313" s="228">
        <f>O313*H313</f>
        <v>0</v>
      </c>
      <c r="Q313" s="228">
        <v>0.0040000000000000001</v>
      </c>
      <c r="R313" s="228">
        <f>Q313*H313</f>
        <v>0.13552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143</v>
      </c>
      <c r="AT313" s="230" t="s">
        <v>501</v>
      </c>
      <c r="AU313" s="230" t="s">
        <v>86</v>
      </c>
      <c r="AY313" s="18" t="s">
        <v>140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84</v>
      </c>
      <c r="BK313" s="231">
        <f>ROUND(I313*H313,2)</f>
        <v>0</v>
      </c>
      <c r="BL313" s="18" t="s">
        <v>257</v>
      </c>
      <c r="BM313" s="230" t="s">
        <v>646</v>
      </c>
    </row>
    <row r="314" s="2" customFormat="1">
      <c r="A314" s="39"/>
      <c r="B314" s="40"/>
      <c r="C314" s="41"/>
      <c r="D314" s="232" t="s">
        <v>150</v>
      </c>
      <c r="E314" s="41"/>
      <c r="F314" s="233" t="s">
        <v>645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150</v>
      </c>
      <c r="AU314" s="18" t="s">
        <v>86</v>
      </c>
    </row>
    <row r="315" s="14" customFormat="1">
      <c r="A315" s="14"/>
      <c r="B315" s="247"/>
      <c r="C315" s="248"/>
      <c r="D315" s="232" t="s">
        <v>152</v>
      </c>
      <c r="E315" s="249" t="s">
        <v>1</v>
      </c>
      <c r="F315" s="250" t="s">
        <v>647</v>
      </c>
      <c r="G315" s="248"/>
      <c r="H315" s="251">
        <v>33.880000000000003</v>
      </c>
      <c r="I315" s="252"/>
      <c r="J315" s="248"/>
      <c r="K315" s="248"/>
      <c r="L315" s="253"/>
      <c r="M315" s="254"/>
      <c r="N315" s="255"/>
      <c r="O315" s="255"/>
      <c r="P315" s="255"/>
      <c r="Q315" s="255"/>
      <c r="R315" s="255"/>
      <c r="S315" s="255"/>
      <c r="T315" s="25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7" t="s">
        <v>152</v>
      </c>
      <c r="AU315" s="257" t="s">
        <v>86</v>
      </c>
      <c r="AV315" s="14" t="s">
        <v>86</v>
      </c>
      <c r="AW315" s="14" t="s">
        <v>32</v>
      </c>
      <c r="AX315" s="14" t="s">
        <v>84</v>
      </c>
      <c r="AY315" s="257" t="s">
        <v>140</v>
      </c>
    </row>
    <row r="316" s="2" customFormat="1" ht="21.75" customHeight="1">
      <c r="A316" s="39"/>
      <c r="B316" s="40"/>
      <c r="C316" s="219" t="s">
        <v>648</v>
      </c>
      <c r="D316" s="219" t="s">
        <v>144</v>
      </c>
      <c r="E316" s="220" t="s">
        <v>649</v>
      </c>
      <c r="F316" s="221" t="s">
        <v>650</v>
      </c>
      <c r="G316" s="222" t="s">
        <v>596</v>
      </c>
      <c r="H316" s="223">
        <v>13</v>
      </c>
      <c r="I316" s="224"/>
      <c r="J316" s="225">
        <f>ROUND(I316*H316,2)</f>
        <v>0</v>
      </c>
      <c r="K316" s="221" t="s">
        <v>1</v>
      </c>
      <c r="L316" s="45"/>
      <c r="M316" s="226" t="s">
        <v>1</v>
      </c>
      <c r="N316" s="227" t="s">
        <v>41</v>
      </c>
      <c r="O316" s="92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257</v>
      </c>
      <c r="AT316" s="230" t="s">
        <v>144</v>
      </c>
      <c r="AU316" s="230" t="s">
        <v>86</v>
      </c>
      <c r="AY316" s="18" t="s">
        <v>140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84</v>
      </c>
      <c r="BK316" s="231">
        <f>ROUND(I316*H316,2)</f>
        <v>0</v>
      </c>
      <c r="BL316" s="18" t="s">
        <v>257</v>
      </c>
      <c r="BM316" s="230" t="s">
        <v>651</v>
      </c>
    </row>
    <row r="317" s="2" customFormat="1">
      <c r="A317" s="39"/>
      <c r="B317" s="40"/>
      <c r="C317" s="41"/>
      <c r="D317" s="232" t="s">
        <v>150</v>
      </c>
      <c r="E317" s="41"/>
      <c r="F317" s="233" t="s">
        <v>652</v>
      </c>
      <c r="G317" s="41"/>
      <c r="H317" s="41"/>
      <c r="I317" s="234"/>
      <c r="J317" s="41"/>
      <c r="K317" s="41"/>
      <c r="L317" s="45"/>
      <c r="M317" s="235"/>
      <c r="N317" s="236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150</v>
      </c>
      <c r="AU317" s="18" t="s">
        <v>86</v>
      </c>
    </row>
    <row r="318" s="14" customFormat="1">
      <c r="A318" s="14"/>
      <c r="B318" s="247"/>
      <c r="C318" s="248"/>
      <c r="D318" s="232" t="s">
        <v>152</v>
      </c>
      <c r="E318" s="249" t="s">
        <v>1</v>
      </c>
      <c r="F318" s="250" t="s">
        <v>226</v>
      </c>
      <c r="G318" s="248"/>
      <c r="H318" s="251">
        <v>7</v>
      </c>
      <c r="I318" s="252"/>
      <c r="J318" s="248"/>
      <c r="K318" s="248"/>
      <c r="L318" s="253"/>
      <c r="M318" s="254"/>
      <c r="N318" s="255"/>
      <c r="O318" s="255"/>
      <c r="P318" s="255"/>
      <c r="Q318" s="255"/>
      <c r="R318" s="255"/>
      <c r="S318" s="255"/>
      <c r="T318" s="25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7" t="s">
        <v>152</v>
      </c>
      <c r="AU318" s="257" t="s">
        <v>86</v>
      </c>
      <c r="AV318" s="14" t="s">
        <v>86</v>
      </c>
      <c r="AW318" s="14" t="s">
        <v>32</v>
      </c>
      <c r="AX318" s="14" t="s">
        <v>76</v>
      </c>
      <c r="AY318" s="257" t="s">
        <v>140</v>
      </c>
    </row>
    <row r="319" s="14" customFormat="1">
      <c r="A319" s="14"/>
      <c r="B319" s="247"/>
      <c r="C319" s="248"/>
      <c r="D319" s="232" t="s">
        <v>152</v>
      </c>
      <c r="E319" s="249" t="s">
        <v>1</v>
      </c>
      <c r="F319" s="250" t="s">
        <v>141</v>
      </c>
      <c r="G319" s="248"/>
      <c r="H319" s="251">
        <v>6</v>
      </c>
      <c r="I319" s="252"/>
      <c r="J319" s="248"/>
      <c r="K319" s="248"/>
      <c r="L319" s="253"/>
      <c r="M319" s="254"/>
      <c r="N319" s="255"/>
      <c r="O319" s="255"/>
      <c r="P319" s="255"/>
      <c r="Q319" s="255"/>
      <c r="R319" s="255"/>
      <c r="S319" s="255"/>
      <c r="T319" s="25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7" t="s">
        <v>152</v>
      </c>
      <c r="AU319" s="257" t="s">
        <v>86</v>
      </c>
      <c r="AV319" s="14" t="s">
        <v>86</v>
      </c>
      <c r="AW319" s="14" t="s">
        <v>32</v>
      </c>
      <c r="AX319" s="14" t="s">
        <v>76</v>
      </c>
      <c r="AY319" s="257" t="s">
        <v>140</v>
      </c>
    </row>
    <row r="320" s="15" customFormat="1">
      <c r="A320" s="15"/>
      <c r="B320" s="260"/>
      <c r="C320" s="261"/>
      <c r="D320" s="232" t="s">
        <v>152</v>
      </c>
      <c r="E320" s="262" t="s">
        <v>1</v>
      </c>
      <c r="F320" s="263" t="s">
        <v>171</v>
      </c>
      <c r="G320" s="261"/>
      <c r="H320" s="264">
        <v>13</v>
      </c>
      <c r="I320" s="265"/>
      <c r="J320" s="261"/>
      <c r="K320" s="261"/>
      <c r="L320" s="266"/>
      <c r="M320" s="267"/>
      <c r="N320" s="268"/>
      <c r="O320" s="268"/>
      <c r="P320" s="268"/>
      <c r="Q320" s="268"/>
      <c r="R320" s="268"/>
      <c r="S320" s="268"/>
      <c r="T320" s="269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70" t="s">
        <v>152</v>
      </c>
      <c r="AU320" s="270" t="s">
        <v>86</v>
      </c>
      <c r="AV320" s="15" t="s">
        <v>148</v>
      </c>
      <c r="AW320" s="15" t="s">
        <v>32</v>
      </c>
      <c r="AX320" s="15" t="s">
        <v>84</v>
      </c>
      <c r="AY320" s="270" t="s">
        <v>140</v>
      </c>
    </row>
    <row r="321" s="2" customFormat="1" ht="21.75" customHeight="1">
      <c r="A321" s="39"/>
      <c r="B321" s="40"/>
      <c r="C321" s="219" t="s">
        <v>653</v>
      </c>
      <c r="D321" s="219" t="s">
        <v>144</v>
      </c>
      <c r="E321" s="220" t="s">
        <v>654</v>
      </c>
      <c r="F321" s="221" t="s">
        <v>655</v>
      </c>
      <c r="G321" s="222" t="s">
        <v>596</v>
      </c>
      <c r="H321" s="223">
        <v>5</v>
      </c>
      <c r="I321" s="224"/>
      <c r="J321" s="225">
        <f>ROUND(I321*H321,2)</f>
        <v>0</v>
      </c>
      <c r="K321" s="221" t="s">
        <v>1</v>
      </c>
      <c r="L321" s="45"/>
      <c r="M321" s="226" t="s">
        <v>1</v>
      </c>
      <c r="N321" s="227" t="s">
        <v>41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257</v>
      </c>
      <c r="AT321" s="230" t="s">
        <v>144</v>
      </c>
      <c r="AU321" s="230" t="s">
        <v>86</v>
      </c>
      <c r="AY321" s="18" t="s">
        <v>140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84</v>
      </c>
      <c r="BK321" s="231">
        <f>ROUND(I321*H321,2)</f>
        <v>0</v>
      </c>
      <c r="BL321" s="18" t="s">
        <v>257</v>
      </c>
      <c r="BM321" s="230" t="s">
        <v>656</v>
      </c>
    </row>
    <row r="322" s="2" customFormat="1">
      <c r="A322" s="39"/>
      <c r="B322" s="40"/>
      <c r="C322" s="41"/>
      <c r="D322" s="232" t="s">
        <v>150</v>
      </c>
      <c r="E322" s="41"/>
      <c r="F322" s="233" t="s">
        <v>652</v>
      </c>
      <c r="G322" s="41"/>
      <c r="H322" s="41"/>
      <c r="I322" s="234"/>
      <c r="J322" s="41"/>
      <c r="K322" s="41"/>
      <c r="L322" s="45"/>
      <c r="M322" s="235"/>
      <c r="N322" s="236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150</v>
      </c>
      <c r="AU322" s="18" t="s">
        <v>86</v>
      </c>
    </row>
    <row r="323" s="14" customFormat="1">
      <c r="A323" s="14"/>
      <c r="B323" s="247"/>
      <c r="C323" s="248"/>
      <c r="D323" s="232" t="s">
        <v>152</v>
      </c>
      <c r="E323" s="249" t="s">
        <v>1</v>
      </c>
      <c r="F323" s="250" t="s">
        <v>214</v>
      </c>
      <c r="G323" s="248"/>
      <c r="H323" s="251">
        <v>5</v>
      </c>
      <c r="I323" s="252"/>
      <c r="J323" s="248"/>
      <c r="K323" s="248"/>
      <c r="L323" s="253"/>
      <c r="M323" s="254"/>
      <c r="N323" s="255"/>
      <c r="O323" s="255"/>
      <c r="P323" s="255"/>
      <c r="Q323" s="255"/>
      <c r="R323" s="255"/>
      <c r="S323" s="255"/>
      <c r="T323" s="25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7" t="s">
        <v>152</v>
      </c>
      <c r="AU323" s="257" t="s">
        <v>86</v>
      </c>
      <c r="AV323" s="14" t="s">
        <v>86</v>
      </c>
      <c r="AW323" s="14" t="s">
        <v>32</v>
      </c>
      <c r="AX323" s="14" t="s">
        <v>76</v>
      </c>
      <c r="AY323" s="257" t="s">
        <v>140</v>
      </c>
    </row>
    <row r="324" s="15" customFormat="1">
      <c r="A324" s="15"/>
      <c r="B324" s="260"/>
      <c r="C324" s="261"/>
      <c r="D324" s="232" t="s">
        <v>152</v>
      </c>
      <c r="E324" s="262" t="s">
        <v>1</v>
      </c>
      <c r="F324" s="263" t="s">
        <v>171</v>
      </c>
      <c r="G324" s="261"/>
      <c r="H324" s="264">
        <v>5</v>
      </c>
      <c r="I324" s="265"/>
      <c r="J324" s="261"/>
      <c r="K324" s="261"/>
      <c r="L324" s="266"/>
      <c r="M324" s="267"/>
      <c r="N324" s="268"/>
      <c r="O324" s="268"/>
      <c r="P324" s="268"/>
      <c r="Q324" s="268"/>
      <c r="R324" s="268"/>
      <c r="S324" s="268"/>
      <c r="T324" s="269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0" t="s">
        <v>152</v>
      </c>
      <c r="AU324" s="270" t="s">
        <v>86</v>
      </c>
      <c r="AV324" s="15" t="s">
        <v>148</v>
      </c>
      <c r="AW324" s="15" t="s">
        <v>32</v>
      </c>
      <c r="AX324" s="15" t="s">
        <v>84</v>
      </c>
      <c r="AY324" s="270" t="s">
        <v>140</v>
      </c>
    </row>
    <row r="325" s="2" customFormat="1" ht="21.75" customHeight="1">
      <c r="A325" s="39"/>
      <c r="B325" s="40"/>
      <c r="C325" s="219" t="s">
        <v>657</v>
      </c>
      <c r="D325" s="219" t="s">
        <v>144</v>
      </c>
      <c r="E325" s="220" t="s">
        <v>658</v>
      </c>
      <c r="F325" s="221" t="s">
        <v>659</v>
      </c>
      <c r="G325" s="222" t="s">
        <v>596</v>
      </c>
      <c r="H325" s="223">
        <v>8</v>
      </c>
      <c r="I325" s="224"/>
      <c r="J325" s="225">
        <f>ROUND(I325*H325,2)</f>
        <v>0</v>
      </c>
      <c r="K325" s="221" t="s">
        <v>1</v>
      </c>
      <c r="L325" s="45"/>
      <c r="M325" s="226" t="s">
        <v>1</v>
      </c>
      <c r="N325" s="227" t="s">
        <v>41</v>
      </c>
      <c r="O325" s="92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257</v>
      </c>
      <c r="AT325" s="230" t="s">
        <v>144</v>
      </c>
      <c r="AU325" s="230" t="s">
        <v>86</v>
      </c>
      <c r="AY325" s="18" t="s">
        <v>140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84</v>
      </c>
      <c r="BK325" s="231">
        <f>ROUND(I325*H325,2)</f>
        <v>0</v>
      </c>
      <c r="BL325" s="18" t="s">
        <v>257</v>
      </c>
      <c r="BM325" s="230" t="s">
        <v>660</v>
      </c>
    </row>
    <row r="326" s="2" customFormat="1">
      <c r="A326" s="39"/>
      <c r="B326" s="40"/>
      <c r="C326" s="41"/>
      <c r="D326" s="232" t="s">
        <v>150</v>
      </c>
      <c r="E326" s="41"/>
      <c r="F326" s="233" t="s">
        <v>652</v>
      </c>
      <c r="G326" s="41"/>
      <c r="H326" s="41"/>
      <c r="I326" s="234"/>
      <c r="J326" s="41"/>
      <c r="K326" s="41"/>
      <c r="L326" s="45"/>
      <c r="M326" s="235"/>
      <c r="N326" s="236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150</v>
      </c>
      <c r="AU326" s="18" t="s">
        <v>86</v>
      </c>
    </row>
    <row r="327" s="14" customFormat="1">
      <c r="A327" s="14"/>
      <c r="B327" s="247"/>
      <c r="C327" s="248"/>
      <c r="D327" s="232" t="s">
        <v>152</v>
      </c>
      <c r="E327" s="249" t="s">
        <v>1</v>
      </c>
      <c r="F327" s="250" t="s">
        <v>661</v>
      </c>
      <c r="G327" s="248"/>
      <c r="H327" s="251">
        <v>8</v>
      </c>
      <c r="I327" s="252"/>
      <c r="J327" s="248"/>
      <c r="K327" s="248"/>
      <c r="L327" s="253"/>
      <c r="M327" s="254"/>
      <c r="N327" s="255"/>
      <c r="O327" s="255"/>
      <c r="P327" s="255"/>
      <c r="Q327" s="255"/>
      <c r="R327" s="255"/>
      <c r="S327" s="255"/>
      <c r="T327" s="25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7" t="s">
        <v>152</v>
      </c>
      <c r="AU327" s="257" t="s">
        <v>86</v>
      </c>
      <c r="AV327" s="14" t="s">
        <v>86</v>
      </c>
      <c r="AW327" s="14" t="s">
        <v>32</v>
      </c>
      <c r="AX327" s="14" t="s">
        <v>76</v>
      </c>
      <c r="AY327" s="257" t="s">
        <v>140</v>
      </c>
    </row>
    <row r="328" s="15" customFormat="1">
      <c r="A328" s="15"/>
      <c r="B328" s="260"/>
      <c r="C328" s="261"/>
      <c r="D328" s="232" t="s">
        <v>152</v>
      </c>
      <c r="E328" s="262" t="s">
        <v>1</v>
      </c>
      <c r="F328" s="263" t="s">
        <v>171</v>
      </c>
      <c r="G328" s="261"/>
      <c r="H328" s="264">
        <v>8</v>
      </c>
      <c r="I328" s="265"/>
      <c r="J328" s="261"/>
      <c r="K328" s="261"/>
      <c r="L328" s="266"/>
      <c r="M328" s="267"/>
      <c r="N328" s="268"/>
      <c r="O328" s="268"/>
      <c r="P328" s="268"/>
      <c r="Q328" s="268"/>
      <c r="R328" s="268"/>
      <c r="S328" s="268"/>
      <c r="T328" s="269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0" t="s">
        <v>152</v>
      </c>
      <c r="AU328" s="270" t="s">
        <v>86</v>
      </c>
      <c r="AV328" s="15" t="s">
        <v>148</v>
      </c>
      <c r="AW328" s="15" t="s">
        <v>32</v>
      </c>
      <c r="AX328" s="15" t="s">
        <v>84</v>
      </c>
      <c r="AY328" s="270" t="s">
        <v>140</v>
      </c>
    </row>
    <row r="329" s="2" customFormat="1" ht="24.15" customHeight="1">
      <c r="A329" s="39"/>
      <c r="B329" s="40"/>
      <c r="C329" s="219" t="s">
        <v>662</v>
      </c>
      <c r="D329" s="219" t="s">
        <v>144</v>
      </c>
      <c r="E329" s="220" t="s">
        <v>663</v>
      </c>
      <c r="F329" s="221" t="s">
        <v>664</v>
      </c>
      <c r="G329" s="222" t="s">
        <v>596</v>
      </c>
      <c r="H329" s="223">
        <v>5</v>
      </c>
      <c r="I329" s="224"/>
      <c r="J329" s="225">
        <f>ROUND(I329*H329,2)</f>
        <v>0</v>
      </c>
      <c r="K329" s="221" t="s">
        <v>1</v>
      </c>
      <c r="L329" s="45"/>
      <c r="M329" s="226" t="s">
        <v>1</v>
      </c>
      <c r="N329" s="227" t="s">
        <v>41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257</v>
      </c>
      <c r="AT329" s="230" t="s">
        <v>144</v>
      </c>
      <c r="AU329" s="230" t="s">
        <v>86</v>
      </c>
      <c r="AY329" s="18" t="s">
        <v>140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84</v>
      </c>
      <c r="BK329" s="231">
        <f>ROUND(I329*H329,2)</f>
        <v>0</v>
      </c>
      <c r="BL329" s="18" t="s">
        <v>257</v>
      </c>
      <c r="BM329" s="230" t="s">
        <v>665</v>
      </c>
    </row>
    <row r="330" s="2" customFormat="1">
      <c r="A330" s="39"/>
      <c r="B330" s="40"/>
      <c r="C330" s="41"/>
      <c r="D330" s="232" t="s">
        <v>150</v>
      </c>
      <c r="E330" s="41"/>
      <c r="F330" s="233" t="s">
        <v>652</v>
      </c>
      <c r="G330" s="41"/>
      <c r="H330" s="41"/>
      <c r="I330" s="234"/>
      <c r="J330" s="41"/>
      <c r="K330" s="41"/>
      <c r="L330" s="45"/>
      <c r="M330" s="235"/>
      <c r="N330" s="236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150</v>
      </c>
      <c r="AU330" s="18" t="s">
        <v>86</v>
      </c>
    </row>
    <row r="331" s="14" customFormat="1">
      <c r="A331" s="14"/>
      <c r="B331" s="247"/>
      <c r="C331" s="248"/>
      <c r="D331" s="232" t="s">
        <v>152</v>
      </c>
      <c r="E331" s="249" t="s">
        <v>1</v>
      </c>
      <c r="F331" s="250" t="s">
        <v>666</v>
      </c>
      <c r="G331" s="248"/>
      <c r="H331" s="251">
        <v>5</v>
      </c>
      <c r="I331" s="252"/>
      <c r="J331" s="248"/>
      <c r="K331" s="248"/>
      <c r="L331" s="253"/>
      <c r="M331" s="254"/>
      <c r="N331" s="255"/>
      <c r="O331" s="255"/>
      <c r="P331" s="255"/>
      <c r="Q331" s="255"/>
      <c r="R331" s="255"/>
      <c r="S331" s="255"/>
      <c r="T331" s="25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7" t="s">
        <v>152</v>
      </c>
      <c r="AU331" s="257" t="s">
        <v>86</v>
      </c>
      <c r="AV331" s="14" t="s">
        <v>86</v>
      </c>
      <c r="AW331" s="14" t="s">
        <v>32</v>
      </c>
      <c r="AX331" s="14" t="s">
        <v>76</v>
      </c>
      <c r="AY331" s="257" t="s">
        <v>140</v>
      </c>
    </row>
    <row r="332" s="15" customFormat="1">
      <c r="A332" s="15"/>
      <c r="B332" s="260"/>
      <c r="C332" s="261"/>
      <c r="D332" s="232" t="s">
        <v>152</v>
      </c>
      <c r="E332" s="262" t="s">
        <v>1</v>
      </c>
      <c r="F332" s="263" t="s">
        <v>171</v>
      </c>
      <c r="G332" s="261"/>
      <c r="H332" s="264">
        <v>5</v>
      </c>
      <c r="I332" s="265"/>
      <c r="J332" s="261"/>
      <c r="K332" s="261"/>
      <c r="L332" s="266"/>
      <c r="M332" s="267"/>
      <c r="N332" s="268"/>
      <c r="O332" s="268"/>
      <c r="P332" s="268"/>
      <c r="Q332" s="268"/>
      <c r="R332" s="268"/>
      <c r="S332" s="268"/>
      <c r="T332" s="269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70" t="s">
        <v>152</v>
      </c>
      <c r="AU332" s="270" t="s">
        <v>86</v>
      </c>
      <c r="AV332" s="15" t="s">
        <v>148</v>
      </c>
      <c r="AW332" s="15" t="s">
        <v>32</v>
      </c>
      <c r="AX332" s="15" t="s">
        <v>84</v>
      </c>
      <c r="AY332" s="270" t="s">
        <v>140</v>
      </c>
    </row>
    <row r="333" s="2" customFormat="1" ht="21.75" customHeight="1">
      <c r="A333" s="39"/>
      <c r="B333" s="40"/>
      <c r="C333" s="219" t="s">
        <v>667</v>
      </c>
      <c r="D333" s="219" t="s">
        <v>144</v>
      </c>
      <c r="E333" s="220" t="s">
        <v>668</v>
      </c>
      <c r="F333" s="221" t="s">
        <v>669</v>
      </c>
      <c r="G333" s="222" t="s">
        <v>596</v>
      </c>
      <c r="H333" s="223">
        <v>5</v>
      </c>
      <c r="I333" s="224"/>
      <c r="J333" s="225">
        <f>ROUND(I333*H333,2)</f>
        <v>0</v>
      </c>
      <c r="K333" s="221" t="s">
        <v>1</v>
      </c>
      <c r="L333" s="45"/>
      <c r="M333" s="226" t="s">
        <v>1</v>
      </c>
      <c r="N333" s="227" t="s">
        <v>41</v>
      </c>
      <c r="O333" s="92"/>
      <c r="P333" s="228">
        <f>O333*H333</f>
        <v>0</v>
      </c>
      <c r="Q333" s="228">
        <v>0</v>
      </c>
      <c r="R333" s="228">
        <f>Q333*H333</f>
        <v>0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257</v>
      </c>
      <c r="AT333" s="230" t="s">
        <v>144</v>
      </c>
      <c r="AU333" s="230" t="s">
        <v>86</v>
      </c>
      <c r="AY333" s="18" t="s">
        <v>140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84</v>
      </c>
      <c r="BK333" s="231">
        <f>ROUND(I333*H333,2)</f>
        <v>0</v>
      </c>
      <c r="BL333" s="18" t="s">
        <v>257</v>
      </c>
      <c r="BM333" s="230" t="s">
        <v>670</v>
      </c>
    </row>
    <row r="334" s="2" customFormat="1">
      <c r="A334" s="39"/>
      <c r="B334" s="40"/>
      <c r="C334" s="41"/>
      <c r="D334" s="232" t="s">
        <v>150</v>
      </c>
      <c r="E334" s="41"/>
      <c r="F334" s="233" t="s">
        <v>652</v>
      </c>
      <c r="G334" s="41"/>
      <c r="H334" s="41"/>
      <c r="I334" s="234"/>
      <c r="J334" s="41"/>
      <c r="K334" s="41"/>
      <c r="L334" s="45"/>
      <c r="M334" s="235"/>
      <c r="N334" s="236"/>
      <c r="O334" s="92"/>
      <c r="P334" s="92"/>
      <c r="Q334" s="92"/>
      <c r="R334" s="92"/>
      <c r="S334" s="92"/>
      <c r="T334" s="93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150</v>
      </c>
      <c r="AU334" s="18" t="s">
        <v>86</v>
      </c>
    </row>
    <row r="335" s="14" customFormat="1">
      <c r="A335" s="14"/>
      <c r="B335" s="247"/>
      <c r="C335" s="248"/>
      <c r="D335" s="232" t="s">
        <v>152</v>
      </c>
      <c r="E335" s="249" t="s">
        <v>1</v>
      </c>
      <c r="F335" s="250" t="s">
        <v>666</v>
      </c>
      <c r="G335" s="248"/>
      <c r="H335" s="251">
        <v>5</v>
      </c>
      <c r="I335" s="252"/>
      <c r="J335" s="248"/>
      <c r="K335" s="248"/>
      <c r="L335" s="253"/>
      <c r="M335" s="254"/>
      <c r="N335" s="255"/>
      <c r="O335" s="255"/>
      <c r="P335" s="255"/>
      <c r="Q335" s="255"/>
      <c r="R335" s="255"/>
      <c r="S335" s="255"/>
      <c r="T335" s="25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7" t="s">
        <v>152</v>
      </c>
      <c r="AU335" s="257" t="s">
        <v>86</v>
      </c>
      <c r="AV335" s="14" t="s">
        <v>86</v>
      </c>
      <c r="AW335" s="14" t="s">
        <v>32</v>
      </c>
      <c r="AX335" s="14" t="s">
        <v>76</v>
      </c>
      <c r="AY335" s="257" t="s">
        <v>140</v>
      </c>
    </row>
    <row r="336" s="15" customFormat="1">
      <c r="A336" s="15"/>
      <c r="B336" s="260"/>
      <c r="C336" s="261"/>
      <c r="D336" s="232" t="s">
        <v>152</v>
      </c>
      <c r="E336" s="262" t="s">
        <v>1</v>
      </c>
      <c r="F336" s="263" t="s">
        <v>171</v>
      </c>
      <c r="G336" s="261"/>
      <c r="H336" s="264">
        <v>5</v>
      </c>
      <c r="I336" s="265"/>
      <c r="J336" s="261"/>
      <c r="K336" s="261"/>
      <c r="L336" s="266"/>
      <c r="M336" s="267"/>
      <c r="N336" s="268"/>
      <c r="O336" s="268"/>
      <c r="P336" s="268"/>
      <c r="Q336" s="268"/>
      <c r="R336" s="268"/>
      <c r="S336" s="268"/>
      <c r="T336" s="269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70" t="s">
        <v>152</v>
      </c>
      <c r="AU336" s="270" t="s">
        <v>86</v>
      </c>
      <c r="AV336" s="15" t="s">
        <v>148</v>
      </c>
      <c r="AW336" s="15" t="s">
        <v>32</v>
      </c>
      <c r="AX336" s="15" t="s">
        <v>84</v>
      </c>
      <c r="AY336" s="270" t="s">
        <v>140</v>
      </c>
    </row>
    <row r="337" s="2" customFormat="1" ht="16.5" customHeight="1">
      <c r="A337" s="39"/>
      <c r="B337" s="40"/>
      <c r="C337" s="219" t="s">
        <v>671</v>
      </c>
      <c r="D337" s="219" t="s">
        <v>144</v>
      </c>
      <c r="E337" s="220" t="s">
        <v>672</v>
      </c>
      <c r="F337" s="221" t="s">
        <v>673</v>
      </c>
      <c r="G337" s="222" t="s">
        <v>363</v>
      </c>
      <c r="H337" s="223">
        <v>9.5</v>
      </c>
      <c r="I337" s="224"/>
      <c r="J337" s="225">
        <f>ROUND(I337*H337,2)</f>
        <v>0</v>
      </c>
      <c r="K337" s="221" t="s">
        <v>1</v>
      </c>
      <c r="L337" s="45"/>
      <c r="M337" s="226" t="s">
        <v>1</v>
      </c>
      <c r="N337" s="227" t="s">
        <v>41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257</v>
      </c>
      <c r="AT337" s="230" t="s">
        <v>144</v>
      </c>
      <c r="AU337" s="230" t="s">
        <v>86</v>
      </c>
      <c r="AY337" s="18" t="s">
        <v>140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84</v>
      </c>
      <c r="BK337" s="231">
        <f>ROUND(I337*H337,2)</f>
        <v>0</v>
      </c>
      <c r="BL337" s="18" t="s">
        <v>257</v>
      </c>
      <c r="BM337" s="230" t="s">
        <v>674</v>
      </c>
    </row>
    <row r="338" s="2" customFormat="1">
      <c r="A338" s="39"/>
      <c r="B338" s="40"/>
      <c r="C338" s="41"/>
      <c r="D338" s="232" t="s">
        <v>150</v>
      </c>
      <c r="E338" s="41"/>
      <c r="F338" s="233" t="s">
        <v>675</v>
      </c>
      <c r="G338" s="41"/>
      <c r="H338" s="41"/>
      <c r="I338" s="234"/>
      <c r="J338" s="41"/>
      <c r="K338" s="41"/>
      <c r="L338" s="45"/>
      <c r="M338" s="235"/>
      <c r="N338" s="236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150</v>
      </c>
      <c r="AU338" s="18" t="s">
        <v>86</v>
      </c>
    </row>
    <row r="339" s="14" customFormat="1">
      <c r="A339" s="14"/>
      <c r="B339" s="247"/>
      <c r="C339" s="248"/>
      <c r="D339" s="232" t="s">
        <v>152</v>
      </c>
      <c r="E339" s="249" t="s">
        <v>1</v>
      </c>
      <c r="F339" s="250" t="s">
        <v>676</v>
      </c>
      <c r="G339" s="248"/>
      <c r="H339" s="251">
        <v>9.5</v>
      </c>
      <c r="I339" s="252"/>
      <c r="J339" s="248"/>
      <c r="K339" s="248"/>
      <c r="L339" s="253"/>
      <c r="M339" s="254"/>
      <c r="N339" s="255"/>
      <c r="O339" s="255"/>
      <c r="P339" s="255"/>
      <c r="Q339" s="255"/>
      <c r="R339" s="255"/>
      <c r="S339" s="255"/>
      <c r="T339" s="25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7" t="s">
        <v>152</v>
      </c>
      <c r="AU339" s="257" t="s">
        <v>86</v>
      </c>
      <c r="AV339" s="14" t="s">
        <v>86</v>
      </c>
      <c r="AW339" s="14" t="s">
        <v>32</v>
      </c>
      <c r="AX339" s="14" t="s">
        <v>76</v>
      </c>
      <c r="AY339" s="257" t="s">
        <v>140</v>
      </c>
    </row>
    <row r="340" s="15" customFormat="1">
      <c r="A340" s="15"/>
      <c r="B340" s="260"/>
      <c r="C340" s="261"/>
      <c r="D340" s="232" t="s">
        <v>152</v>
      </c>
      <c r="E340" s="262" t="s">
        <v>1</v>
      </c>
      <c r="F340" s="263" t="s">
        <v>171</v>
      </c>
      <c r="G340" s="261"/>
      <c r="H340" s="264">
        <v>9.5</v>
      </c>
      <c r="I340" s="265"/>
      <c r="J340" s="261"/>
      <c r="K340" s="261"/>
      <c r="L340" s="266"/>
      <c r="M340" s="267"/>
      <c r="N340" s="268"/>
      <c r="O340" s="268"/>
      <c r="P340" s="268"/>
      <c r="Q340" s="268"/>
      <c r="R340" s="268"/>
      <c r="S340" s="268"/>
      <c r="T340" s="269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0" t="s">
        <v>152</v>
      </c>
      <c r="AU340" s="270" t="s">
        <v>86</v>
      </c>
      <c r="AV340" s="15" t="s">
        <v>148</v>
      </c>
      <c r="AW340" s="15" t="s">
        <v>32</v>
      </c>
      <c r="AX340" s="15" t="s">
        <v>84</v>
      </c>
      <c r="AY340" s="270" t="s">
        <v>140</v>
      </c>
    </row>
    <row r="341" s="2" customFormat="1" ht="21.75" customHeight="1">
      <c r="A341" s="39"/>
      <c r="B341" s="40"/>
      <c r="C341" s="219" t="s">
        <v>677</v>
      </c>
      <c r="D341" s="219" t="s">
        <v>144</v>
      </c>
      <c r="E341" s="220" t="s">
        <v>678</v>
      </c>
      <c r="F341" s="221" t="s">
        <v>679</v>
      </c>
      <c r="G341" s="222" t="s">
        <v>596</v>
      </c>
      <c r="H341" s="223">
        <v>1</v>
      </c>
      <c r="I341" s="224"/>
      <c r="J341" s="225">
        <f>ROUND(I341*H341,2)</f>
        <v>0</v>
      </c>
      <c r="K341" s="221" t="s">
        <v>1</v>
      </c>
      <c r="L341" s="45"/>
      <c r="M341" s="226" t="s">
        <v>1</v>
      </c>
      <c r="N341" s="227" t="s">
        <v>41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257</v>
      </c>
      <c r="AT341" s="230" t="s">
        <v>144</v>
      </c>
      <c r="AU341" s="230" t="s">
        <v>86</v>
      </c>
      <c r="AY341" s="18" t="s">
        <v>140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84</v>
      </c>
      <c r="BK341" s="231">
        <f>ROUND(I341*H341,2)</f>
        <v>0</v>
      </c>
      <c r="BL341" s="18" t="s">
        <v>257</v>
      </c>
      <c r="BM341" s="230" t="s">
        <v>680</v>
      </c>
    </row>
    <row r="342" s="2" customFormat="1">
      <c r="A342" s="39"/>
      <c r="B342" s="40"/>
      <c r="C342" s="41"/>
      <c r="D342" s="232" t="s">
        <v>150</v>
      </c>
      <c r="E342" s="41"/>
      <c r="F342" s="233" t="s">
        <v>681</v>
      </c>
      <c r="G342" s="41"/>
      <c r="H342" s="41"/>
      <c r="I342" s="234"/>
      <c r="J342" s="41"/>
      <c r="K342" s="41"/>
      <c r="L342" s="45"/>
      <c r="M342" s="235"/>
      <c r="N342" s="236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150</v>
      </c>
      <c r="AU342" s="18" t="s">
        <v>86</v>
      </c>
    </row>
    <row r="343" s="2" customFormat="1" ht="16.5" customHeight="1">
      <c r="A343" s="39"/>
      <c r="B343" s="40"/>
      <c r="C343" s="219" t="s">
        <v>682</v>
      </c>
      <c r="D343" s="219" t="s">
        <v>144</v>
      </c>
      <c r="E343" s="220" t="s">
        <v>683</v>
      </c>
      <c r="F343" s="221" t="s">
        <v>684</v>
      </c>
      <c r="G343" s="222" t="s">
        <v>596</v>
      </c>
      <c r="H343" s="223">
        <v>1</v>
      </c>
      <c r="I343" s="224"/>
      <c r="J343" s="225">
        <f>ROUND(I343*H343,2)</f>
        <v>0</v>
      </c>
      <c r="K343" s="221" t="s">
        <v>1</v>
      </c>
      <c r="L343" s="45"/>
      <c r="M343" s="226" t="s">
        <v>1</v>
      </c>
      <c r="N343" s="227" t="s">
        <v>41</v>
      </c>
      <c r="O343" s="92"/>
      <c r="P343" s="228">
        <f>O343*H343</f>
        <v>0</v>
      </c>
      <c r="Q343" s="228">
        <v>0</v>
      </c>
      <c r="R343" s="228">
        <f>Q343*H343</f>
        <v>0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257</v>
      </c>
      <c r="AT343" s="230" t="s">
        <v>144</v>
      </c>
      <c r="AU343" s="230" t="s">
        <v>86</v>
      </c>
      <c r="AY343" s="18" t="s">
        <v>140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84</v>
      </c>
      <c r="BK343" s="231">
        <f>ROUND(I343*H343,2)</f>
        <v>0</v>
      </c>
      <c r="BL343" s="18" t="s">
        <v>257</v>
      </c>
      <c r="BM343" s="230" t="s">
        <v>685</v>
      </c>
    </row>
    <row r="344" s="2" customFormat="1">
      <c r="A344" s="39"/>
      <c r="B344" s="40"/>
      <c r="C344" s="41"/>
      <c r="D344" s="232" t="s">
        <v>150</v>
      </c>
      <c r="E344" s="41"/>
      <c r="F344" s="233" t="s">
        <v>681</v>
      </c>
      <c r="G344" s="41"/>
      <c r="H344" s="41"/>
      <c r="I344" s="234"/>
      <c r="J344" s="41"/>
      <c r="K344" s="41"/>
      <c r="L344" s="45"/>
      <c r="M344" s="235"/>
      <c r="N344" s="236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150</v>
      </c>
      <c r="AU344" s="18" t="s">
        <v>86</v>
      </c>
    </row>
    <row r="345" s="2" customFormat="1" ht="24.15" customHeight="1">
      <c r="A345" s="39"/>
      <c r="B345" s="40"/>
      <c r="C345" s="219" t="s">
        <v>686</v>
      </c>
      <c r="D345" s="219" t="s">
        <v>144</v>
      </c>
      <c r="E345" s="220" t="s">
        <v>687</v>
      </c>
      <c r="F345" s="221" t="s">
        <v>688</v>
      </c>
      <c r="G345" s="222" t="s">
        <v>319</v>
      </c>
      <c r="H345" s="223">
        <v>18</v>
      </c>
      <c r="I345" s="224"/>
      <c r="J345" s="225">
        <f>ROUND(I345*H345,2)</f>
        <v>0</v>
      </c>
      <c r="K345" s="221" t="s">
        <v>159</v>
      </c>
      <c r="L345" s="45"/>
      <c r="M345" s="226" t="s">
        <v>1</v>
      </c>
      <c r="N345" s="227" t="s">
        <v>41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257</v>
      </c>
      <c r="AT345" s="230" t="s">
        <v>144</v>
      </c>
      <c r="AU345" s="230" t="s">
        <v>86</v>
      </c>
      <c r="AY345" s="18" t="s">
        <v>140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84</v>
      </c>
      <c r="BK345" s="231">
        <f>ROUND(I345*H345,2)</f>
        <v>0</v>
      </c>
      <c r="BL345" s="18" t="s">
        <v>257</v>
      </c>
      <c r="BM345" s="230" t="s">
        <v>689</v>
      </c>
    </row>
    <row r="346" s="2" customFormat="1">
      <c r="A346" s="39"/>
      <c r="B346" s="40"/>
      <c r="C346" s="41"/>
      <c r="D346" s="232" t="s">
        <v>150</v>
      </c>
      <c r="E346" s="41"/>
      <c r="F346" s="233" t="s">
        <v>690</v>
      </c>
      <c r="G346" s="41"/>
      <c r="H346" s="41"/>
      <c r="I346" s="234"/>
      <c r="J346" s="41"/>
      <c r="K346" s="41"/>
      <c r="L346" s="45"/>
      <c r="M346" s="235"/>
      <c r="N346" s="236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150</v>
      </c>
      <c r="AU346" s="18" t="s">
        <v>86</v>
      </c>
    </row>
    <row r="347" s="2" customFormat="1">
      <c r="A347" s="39"/>
      <c r="B347" s="40"/>
      <c r="C347" s="41"/>
      <c r="D347" s="258" t="s">
        <v>162</v>
      </c>
      <c r="E347" s="41"/>
      <c r="F347" s="259" t="s">
        <v>691</v>
      </c>
      <c r="G347" s="41"/>
      <c r="H347" s="41"/>
      <c r="I347" s="234"/>
      <c r="J347" s="41"/>
      <c r="K347" s="41"/>
      <c r="L347" s="45"/>
      <c r="M347" s="235"/>
      <c r="N347" s="236"/>
      <c r="O347" s="92"/>
      <c r="P347" s="92"/>
      <c r="Q347" s="92"/>
      <c r="R347" s="92"/>
      <c r="S347" s="92"/>
      <c r="T347" s="93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162</v>
      </c>
      <c r="AU347" s="18" t="s">
        <v>86</v>
      </c>
    </row>
    <row r="348" s="2" customFormat="1" ht="24.15" customHeight="1">
      <c r="A348" s="39"/>
      <c r="B348" s="40"/>
      <c r="C348" s="219" t="s">
        <v>692</v>
      </c>
      <c r="D348" s="219" t="s">
        <v>144</v>
      </c>
      <c r="E348" s="220" t="s">
        <v>693</v>
      </c>
      <c r="F348" s="221" t="s">
        <v>694</v>
      </c>
      <c r="G348" s="222" t="s">
        <v>319</v>
      </c>
      <c r="H348" s="223">
        <v>18</v>
      </c>
      <c r="I348" s="224"/>
      <c r="J348" s="225">
        <f>ROUND(I348*H348,2)</f>
        <v>0</v>
      </c>
      <c r="K348" s="221" t="s">
        <v>159</v>
      </c>
      <c r="L348" s="45"/>
      <c r="M348" s="226" t="s">
        <v>1</v>
      </c>
      <c r="N348" s="227" t="s">
        <v>41</v>
      </c>
      <c r="O348" s="92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257</v>
      </c>
      <c r="AT348" s="230" t="s">
        <v>144</v>
      </c>
      <c r="AU348" s="230" t="s">
        <v>86</v>
      </c>
      <c r="AY348" s="18" t="s">
        <v>140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84</v>
      </c>
      <c r="BK348" s="231">
        <f>ROUND(I348*H348,2)</f>
        <v>0</v>
      </c>
      <c r="BL348" s="18" t="s">
        <v>257</v>
      </c>
      <c r="BM348" s="230" t="s">
        <v>695</v>
      </c>
    </row>
    <row r="349" s="2" customFormat="1">
      <c r="A349" s="39"/>
      <c r="B349" s="40"/>
      <c r="C349" s="41"/>
      <c r="D349" s="232" t="s">
        <v>150</v>
      </c>
      <c r="E349" s="41"/>
      <c r="F349" s="233" t="s">
        <v>696</v>
      </c>
      <c r="G349" s="41"/>
      <c r="H349" s="41"/>
      <c r="I349" s="234"/>
      <c r="J349" s="41"/>
      <c r="K349" s="41"/>
      <c r="L349" s="45"/>
      <c r="M349" s="235"/>
      <c r="N349" s="236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150</v>
      </c>
      <c r="AU349" s="18" t="s">
        <v>86</v>
      </c>
    </row>
    <row r="350" s="2" customFormat="1">
      <c r="A350" s="39"/>
      <c r="B350" s="40"/>
      <c r="C350" s="41"/>
      <c r="D350" s="258" t="s">
        <v>162</v>
      </c>
      <c r="E350" s="41"/>
      <c r="F350" s="259" t="s">
        <v>697</v>
      </c>
      <c r="G350" s="41"/>
      <c r="H350" s="41"/>
      <c r="I350" s="234"/>
      <c r="J350" s="41"/>
      <c r="K350" s="41"/>
      <c r="L350" s="45"/>
      <c r="M350" s="235"/>
      <c r="N350" s="236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162</v>
      </c>
      <c r="AU350" s="18" t="s">
        <v>86</v>
      </c>
    </row>
    <row r="351" s="2" customFormat="1" ht="24.15" customHeight="1">
      <c r="A351" s="39"/>
      <c r="B351" s="40"/>
      <c r="C351" s="219" t="s">
        <v>698</v>
      </c>
      <c r="D351" s="219" t="s">
        <v>144</v>
      </c>
      <c r="E351" s="220" t="s">
        <v>699</v>
      </c>
      <c r="F351" s="221" t="s">
        <v>700</v>
      </c>
      <c r="G351" s="222" t="s">
        <v>319</v>
      </c>
      <c r="H351" s="223">
        <v>2</v>
      </c>
      <c r="I351" s="224"/>
      <c r="J351" s="225">
        <f>ROUND(I351*H351,2)</f>
        <v>0</v>
      </c>
      <c r="K351" s="221" t="s">
        <v>159</v>
      </c>
      <c r="L351" s="45"/>
      <c r="M351" s="226" t="s">
        <v>1</v>
      </c>
      <c r="N351" s="227" t="s">
        <v>41</v>
      </c>
      <c r="O351" s="92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257</v>
      </c>
      <c r="AT351" s="230" t="s">
        <v>144</v>
      </c>
      <c r="AU351" s="230" t="s">
        <v>86</v>
      </c>
      <c r="AY351" s="18" t="s">
        <v>140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84</v>
      </c>
      <c r="BK351" s="231">
        <f>ROUND(I351*H351,2)</f>
        <v>0</v>
      </c>
      <c r="BL351" s="18" t="s">
        <v>257</v>
      </c>
      <c r="BM351" s="230" t="s">
        <v>701</v>
      </c>
    </row>
    <row r="352" s="2" customFormat="1">
      <c r="A352" s="39"/>
      <c r="B352" s="40"/>
      <c r="C352" s="41"/>
      <c r="D352" s="232" t="s">
        <v>150</v>
      </c>
      <c r="E352" s="41"/>
      <c r="F352" s="233" t="s">
        <v>702</v>
      </c>
      <c r="G352" s="41"/>
      <c r="H352" s="41"/>
      <c r="I352" s="234"/>
      <c r="J352" s="41"/>
      <c r="K352" s="41"/>
      <c r="L352" s="45"/>
      <c r="M352" s="235"/>
      <c r="N352" s="236"/>
      <c r="O352" s="92"/>
      <c r="P352" s="92"/>
      <c r="Q352" s="92"/>
      <c r="R352" s="92"/>
      <c r="S352" s="92"/>
      <c r="T352" s="93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150</v>
      </c>
      <c r="AU352" s="18" t="s">
        <v>86</v>
      </c>
    </row>
    <row r="353" s="2" customFormat="1">
      <c r="A353" s="39"/>
      <c r="B353" s="40"/>
      <c r="C353" s="41"/>
      <c r="D353" s="258" t="s">
        <v>162</v>
      </c>
      <c r="E353" s="41"/>
      <c r="F353" s="259" t="s">
        <v>703</v>
      </c>
      <c r="G353" s="41"/>
      <c r="H353" s="41"/>
      <c r="I353" s="234"/>
      <c r="J353" s="41"/>
      <c r="K353" s="41"/>
      <c r="L353" s="45"/>
      <c r="M353" s="235"/>
      <c r="N353" s="236"/>
      <c r="O353" s="92"/>
      <c r="P353" s="92"/>
      <c r="Q353" s="92"/>
      <c r="R353" s="92"/>
      <c r="S353" s="92"/>
      <c r="T353" s="93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162</v>
      </c>
      <c r="AU353" s="18" t="s">
        <v>86</v>
      </c>
    </row>
    <row r="354" s="2" customFormat="1" ht="24.15" customHeight="1">
      <c r="A354" s="39"/>
      <c r="B354" s="40"/>
      <c r="C354" s="219" t="s">
        <v>704</v>
      </c>
      <c r="D354" s="219" t="s">
        <v>144</v>
      </c>
      <c r="E354" s="220" t="s">
        <v>705</v>
      </c>
      <c r="F354" s="221" t="s">
        <v>706</v>
      </c>
      <c r="G354" s="222" t="s">
        <v>319</v>
      </c>
      <c r="H354" s="223">
        <v>2</v>
      </c>
      <c r="I354" s="224"/>
      <c r="J354" s="225">
        <f>ROUND(I354*H354,2)</f>
        <v>0</v>
      </c>
      <c r="K354" s="221" t="s">
        <v>159</v>
      </c>
      <c r="L354" s="45"/>
      <c r="M354" s="226" t="s">
        <v>1</v>
      </c>
      <c r="N354" s="227" t="s">
        <v>41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257</v>
      </c>
      <c r="AT354" s="230" t="s">
        <v>144</v>
      </c>
      <c r="AU354" s="230" t="s">
        <v>86</v>
      </c>
      <c r="AY354" s="18" t="s">
        <v>140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84</v>
      </c>
      <c r="BK354" s="231">
        <f>ROUND(I354*H354,2)</f>
        <v>0</v>
      </c>
      <c r="BL354" s="18" t="s">
        <v>257</v>
      </c>
      <c r="BM354" s="230" t="s">
        <v>707</v>
      </c>
    </row>
    <row r="355" s="2" customFormat="1">
      <c r="A355" s="39"/>
      <c r="B355" s="40"/>
      <c r="C355" s="41"/>
      <c r="D355" s="232" t="s">
        <v>150</v>
      </c>
      <c r="E355" s="41"/>
      <c r="F355" s="233" t="s">
        <v>708</v>
      </c>
      <c r="G355" s="41"/>
      <c r="H355" s="41"/>
      <c r="I355" s="234"/>
      <c r="J355" s="41"/>
      <c r="K355" s="41"/>
      <c r="L355" s="45"/>
      <c r="M355" s="235"/>
      <c r="N355" s="236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150</v>
      </c>
      <c r="AU355" s="18" t="s">
        <v>86</v>
      </c>
    </row>
    <row r="356" s="2" customFormat="1">
      <c r="A356" s="39"/>
      <c r="B356" s="40"/>
      <c r="C356" s="41"/>
      <c r="D356" s="258" t="s">
        <v>162</v>
      </c>
      <c r="E356" s="41"/>
      <c r="F356" s="259" t="s">
        <v>709</v>
      </c>
      <c r="G356" s="41"/>
      <c r="H356" s="41"/>
      <c r="I356" s="234"/>
      <c r="J356" s="41"/>
      <c r="K356" s="41"/>
      <c r="L356" s="45"/>
      <c r="M356" s="235"/>
      <c r="N356" s="236"/>
      <c r="O356" s="92"/>
      <c r="P356" s="92"/>
      <c r="Q356" s="92"/>
      <c r="R356" s="92"/>
      <c r="S356" s="92"/>
      <c r="T356" s="93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162</v>
      </c>
      <c r="AU356" s="18" t="s">
        <v>86</v>
      </c>
    </row>
    <row r="357" s="2" customFormat="1" ht="24.15" customHeight="1">
      <c r="A357" s="39"/>
      <c r="B357" s="40"/>
      <c r="C357" s="219" t="s">
        <v>710</v>
      </c>
      <c r="D357" s="219" t="s">
        <v>144</v>
      </c>
      <c r="E357" s="220" t="s">
        <v>711</v>
      </c>
      <c r="F357" s="221" t="s">
        <v>712</v>
      </c>
      <c r="G357" s="222" t="s">
        <v>596</v>
      </c>
      <c r="H357" s="223">
        <v>3</v>
      </c>
      <c r="I357" s="224"/>
      <c r="J357" s="225">
        <f>ROUND(I357*H357,2)</f>
        <v>0</v>
      </c>
      <c r="K357" s="221" t="s">
        <v>1</v>
      </c>
      <c r="L357" s="45"/>
      <c r="M357" s="226" t="s">
        <v>1</v>
      </c>
      <c r="N357" s="227" t="s">
        <v>41</v>
      </c>
      <c r="O357" s="92"/>
      <c r="P357" s="228">
        <f>O357*H357</f>
        <v>0</v>
      </c>
      <c r="Q357" s="228">
        <v>0</v>
      </c>
      <c r="R357" s="228">
        <f>Q357*H357</f>
        <v>0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257</v>
      </c>
      <c r="AT357" s="230" t="s">
        <v>144</v>
      </c>
      <c r="AU357" s="230" t="s">
        <v>86</v>
      </c>
      <c r="AY357" s="18" t="s">
        <v>140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84</v>
      </c>
      <c r="BK357" s="231">
        <f>ROUND(I357*H357,2)</f>
        <v>0</v>
      </c>
      <c r="BL357" s="18" t="s">
        <v>257</v>
      </c>
      <c r="BM357" s="230" t="s">
        <v>713</v>
      </c>
    </row>
    <row r="358" s="2" customFormat="1">
      <c r="A358" s="39"/>
      <c r="B358" s="40"/>
      <c r="C358" s="41"/>
      <c r="D358" s="232" t="s">
        <v>150</v>
      </c>
      <c r="E358" s="41"/>
      <c r="F358" s="233" t="s">
        <v>714</v>
      </c>
      <c r="G358" s="41"/>
      <c r="H358" s="41"/>
      <c r="I358" s="234"/>
      <c r="J358" s="41"/>
      <c r="K358" s="41"/>
      <c r="L358" s="45"/>
      <c r="M358" s="235"/>
      <c r="N358" s="236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150</v>
      </c>
      <c r="AU358" s="18" t="s">
        <v>86</v>
      </c>
    </row>
    <row r="359" s="2" customFormat="1" ht="24.15" customHeight="1">
      <c r="A359" s="39"/>
      <c r="B359" s="40"/>
      <c r="C359" s="219" t="s">
        <v>715</v>
      </c>
      <c r="D359" s="219" t="s">
        <v>144</v>
      </c>
      <c r="E359" s="220" t="s">
        <v>716</v>
      </c>
      <c r="F359" s="221" t="s">
        <v>717</v>
      </c>
      <c r="G359" s="222" t="s">
        <v>596</v>
      </c>
      <c r="H359" s="223">
        <v>3</v>
      </c>
      <c r="I359" s="224"/>
      <c r="J359" s="225">
        <f>ROUND(I359*H359,2)</f>
        <v>0</v>
      </c>
      <c r="K359" s="221" t="s">
        <v>1</v>
      </c>
      <c r="L359" s="45"/>
      <c r="M359" s="226" t="s">
        <v>1</v>
      </c>
      <c r="N359" s="227" t="s">
        <v>41</v>
      </c>
      <c r="O359" s="92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257</v>
      </c>
      <c r="AT359" s="230" t="s">
        <v>144</v>
      </c>
      <c r="AU359" s="230" t="s">
        <v>86</v>
      </c>
      <c r="AY359" s="18" t="s">
        <v>140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84</v>
      </c>
      <c r="BK359" s="231">
        <f>ROUND(I359*H359,2)</f>
        <v>0</v>
      </c>
      <c r="BL359" s="18" t="s">
        <v>257</v>
      </c>
      <c r="BM359" s="230" t="s">
        <v>718</v>
      </c>
    </row>
    <row r="360" s="2" customFormat="1">
      <c r="A360" s="39"/>
      <c r="B360" s="40"/>
      <c r="C360" s="41"/>
      <c r="D360" s="232" t="s">
        <v>150</v>
      </c>
      <c r="E360" s="41"/>
      <c r="F360" s="233" t="s">
        <v>719</v>
      </c>
      <c r="G360" s="41"/>
      <c r="H360" s="41"/>
      <c r="I360" s="234"/>
      <c r="J360" s="41"/>
      <c r="K360" s="41"/>
      <c r="L360" s="45"/>
      <c r="M360" s="235"/>
      <c r="N360" s="236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150</v>
      </c>
      <c r="AU360" s="18" t="s">
        <v>86</v>
      </c>
    </row>
    <row r="361" s="2" customFormat="1" ht="24.15" customHeight="1">
      <c r="A361" s="39"/>
      <c r="B361" s="40"/>
      <c r="C361" s="219" t="s">
        <v>720</v>
      </c>
      <c r="D361" s="219" t="s">
        <v>144</v>
      </c>
      <c r="E361" s="220" t="s">
        <v>721</v>
      </c>
      <c r="F361" s="221" t="s">
        <v>722</v>
      </c>
      <c r="G361" s="222" t="s">
        <v>596</v>
      </c>
      <c r="H361" s="223">
        <v>4</v>
      </c>
      <c r="I361" s="224"/>
      <c r="J361" s="225">
        <f>ROUND(I361*H361,2)</f>
        <v>0</v>
      </c>
      <c r="K361" s="221" t="s">
        <v>1</v>
      </c>
      <c r="L361" s="45"/>
      <c r="M361" s="226" t="s">
        <v>1</v>
      </c>
      <c r="N361" s="227" t="s">
        <v>41</v>
      </c>
      <c r="O361" s="92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257</v>
      </c>
      <c r="AT361" s="230" t="s">
        <v>144</v>
      </c>
      <c r="AU361" s="230" t="s">
        <v>86</v>
      </c>
      <c r="AY361" s="18" t="s">
        <v>140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84</v>
      </c>
      <c r="BK361" s="231">
        <f>ROUND(I361*H361,2)</f>
        <v>0</v>
      </c>
      <c r="BL361" s="18" t="s">
        <v>257</v>
      </c>
      <c r="BM361" s="230" t="s">
        <v>723</v>
      </c>
    </row>
    <row r="362" s="2" customFormat="1">
      <c r="A362" s="39"/>
      <c r="B362" s="40"/>
      <c r="C362" s="41"/>
      <c r="D362" s="232" t="s">
        <v>150</v>
      </c>
      <c r="E362" s="41"/>
      <c r="F362" s="233" t="s">
        <v>724</v>
      </c>
      <c r="G362" s="41"/>
      <c r="H362" s="41"/>
      <c r="I362" s="234"/>
      <c r="J362" s="41"/>
      <c r="K362" s="41"/>
      <c r="L362" s="45"/>
      <c r="M362" s="235"/>
      <c r="N362" s="236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150</v>
      </c>
      <c r="AU362" s="18" t="s">
        <v>86</v>
      </c>
    </row>
    <row r="363" s="2" customFormat="1" ht="24.15" customHeight="1">
      <c r="A363" s="39"/>
      <c r="B363" s="40"/>
      <c r="C363" s="219" t="s">
        <v>725</v>
      </c>
      <c r="D363" s="219" t="s">
        <v>144</v>
      </c>
      <c r="E363" s="220" t="s">
        <v>726</v>
      </c>
      <c r="F363" s="221" t="s">
        <v>727</v>
      </c>
      <c r="G363" s="222" t="s">
        <v>596</v>
      </c>
      <c r="H363" s="223">
        <v>4</v>
      </c>
      <c r="I363" s="224"/>
      <c r="J363" s="225">
        <f>ROUND(I363*H363,2)</f>
        <v>0</v>
      </c>
      <c r="K363" s="221" t="s">
        <v>1</v>
      </c>
      <c r="L363" s="45"/>
      <c r="M363" s="226" t="s">
        <v>1</v>
      </c>
      <c r="N363" s="227" t="s">
        <v>41</v>
      </c>
      <c r="O363" s="92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257</v>
      </c>
      <c r="AT363" s="230" t="s">
        <v>144</v>
      </c>
      <c r="AU363" s="230" t="s">
        <v>86</v>
      </c>
      <c r="AY363" s="18" t="s">
        <v>140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84</v>
      </c>
      <c r="BK363" s="231">
        <f>ROUND(I363*H363,2)</f>
        <v>0</v>
      </c>
      <c r="BL363" s="18" t="s">
        <v>257</v>
      </c>
      <c r="BM363" s="230" t="s">
        <v>728</v>
      </c>
    </row>
    <row r="364" s="2" customFormat="1">
      <c r="A364" s="39"/>
      <c r="B364" s="40"/>
      <c r="C364" s="41"/>
      <c r="D364" s="232" t="s">
        <v>150</v>
      </c>
      <c r="E364" s="41"/>
      <c r="F364" s="233" t="s">
        <v>727</v>
      </c>
      <c r="G364" s="41"/>
      <c r="H364" s="41"/>
      <c r="I364" s="234"/>
      <c r="J364" s="41"/>
      <c r="K364" s="41"/>
      <c r="L364" s="45"/>
      <c r="M364" s="235"/>
      <c r="N364" s="236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150</v>
      </c>
      <c r="AU364" s="18" t="s">
        <v>86</v>
      </c>
    </row>
    <row r="365" s="2" customFormat="1" ht="24.15" customHeight="1">
      <c r="A365" s="39"/>
      <c r="B365" s="40"/>
      <c r="C365" s="219" t="s">
        <v>729</v>
      </c>
      <c r="D365" s="219" t="s">
        <v>144</v>
      </c>
      <c r="E365" s="220" t="s">
        <v>730</v>
      </c>
      <c r="F365" s="221" t="s">
        <v>731</v>
      </c>
      <c r="G365" s="222" t="s">
        <v>596</v>
      </c>
      <c r="H365" s="223">
        <v>1</v>
      </c>
      <c r="I365" s="224"/>
      <c r="J365" s="225">
        <f>ROUND(I365*H365,2)</f>
        <v>0</v>
      </c>
      <c r="K365" s="221" t="s">
        <v>1</v>
      </c>
      <c r="L365" s="45"/>
      <c r="M365" s="226" t="s">
        <v>1</v>
      </c>
      <c r="N365" s="227" t="s">
        <v>41</v>
      </c>
      <c r="O365" s="92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257</v>
      </c>
      <c r="AT365" s="230" t="s">
        <v>144</v>
      </c>
      <c r="AU365" s="230" t="s">
        <v>86</v>
      </c>
      <c r="AY365" s="18" t="s">
        <v>140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84</v>
      </c>
      <c r="BK365" s="231">
        <f>ROUND(I365*H365,2)</f>
        <v>0</v>
      </c>
      <c r="BL365" s="18" t="s">
        <v>257</v>
      </c>
      <c r="BM365" s="230" t="s">
        <v>732</v>
      </c>
    </row>
    <row r="366" s="2" customFormat="1">
      <c r="A366" s="39"/>
      <c r="B366" s="40"/>
      <c r="C366" s="41"/>
      <c r="D366" s="232" t="s">
        <v>150</v>
      </c>
      <c r="E366" s="41"/>
      <c r="F366" s="233" t="s">
        <v>733</v>
      </c>
      <c r="G366" s="41"/>
      <c r="H366" s="41"/>
      <c r="I366" s="234"/>
      <c r="J366" s="41"/>
      <c r="K366" s="41"/>
      <c r="L366" s="45"/>
      <c r="M366" s="235"/>
      <c r="N366" s="236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150</v>
      </c>
      <c r="AU366" s="18" t="s">
        <v>86</v>
      </c>
    </row>
    <row r="367" s="2" customFormat="1" ht="24.15" customHeight="1">
      <c r="A367" s="39"/>
      <c r="B367" s="40"/>
      <c r="C367" s="219" t="s">
        <v>734</v>
      </c>
      <c r="D367" s="219" t="s">
        <v>144</v>
      </c>
      <c r="E367" s="220" t="s">
        <v>735</v>
      </c>
      <c r="F367" s="221" t="s">
        <v>736</v>
      </c>
      <c r="G367" s="222" t="s">
        <v>596</v>
      </c>
      <c r="H367" s="223">
        <v>1</v>
      </c>
      <c r="I367" s="224"/>
      <c r="J367" s="225">
        <f>ROUND(I367*H367,2)</f>
        <v>0</v>
      </c>
      <c r="K367" s="221" t="s">
        <v>1</v>
      </c>
      <c r="L367" s="45"/>
      <c r="M367" s="226" t="s">
        <v>1</v>
      </c>
      <c r="N367" s="227" t="s">
        <v>41</v>
      </c>
      <c r="O367" s="92"/>
      <c r="P367" s="228">
        <f>O367*H367</f>
        <v>0</v>
      </c>
      <c r="Q367" s="228">
        <v>0</v>
      </c>
      <c r="R367" s="228">
        <f>Q367*H367</f>
        <v>0</v>
      </c>
      <c r="S367" s="228">
        <v>0</v>
      </c>
      <c r="T367" s="22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0" t="s">
        <v>257</v>
      </c>
      <c r="AT367" s="230" t="s">
        <v>144</v>
      </c>
      <c r="AU367" s="230" t="s">
        <v>86</v>
      </c>
      <c r="AY367" s="18" t="s">
        <v>140</v>
      </c>
      <c r="BE367" s="231">
        <f>IF(N367="základní",J367,0)</f>
        <v>0</v>
      </c>
      <c r="BF367" s="231">
        <f>IF(N367="snížená",J367,0)</f>
        <v>0</v>
      </c>
      <c r="BG367" s="231">
        <f>IF(N367="zákl. přenesená",J367,0)</f>
        <v>0</v>
      </c>
      <c r="BH367" s="231">
        <f>IF(N367="sníž. přenesená",J367,0)</f>
        <v>0</v>
      </c>
      <c r="BI367" s="231">
        <f>IF(N367="nulová",J367,0)</f>
        <v>0</v>
      </c>
      <c r="BJ367" s="18" t="s">
        <v>84</v>
      </c>
      <c r="BK367" s="231">
        <f>ROUND(I367*H367,2)</f>
        <v>0</v>
      </c>
      <c r="BL367" s="18" t="s">
        <v>257</v>
      </c>
      <c r="BM367" s="230" t="s">
        <v>737</v>
      </c>
    </row>
    <row r="368" s="2" customFormat="1">
      <c r="A368" s="39"/>
      <c r="B368" s="40"/>
      <c r="C368" s="41"/>
      <c r="D368" s="232" t="s">
        <v>150</v>
      </c>
      <c r="E368" s="41"/>
      <c r="F368" s="233" t="s">
        <v>738</v>
      </c>
      <c r="G368" s="41"/>
      <c r="H368" s="41"/>
      <c r="I368" s="234"/>
      <c r="J368" s="41"/>
      <c r="K368" s="41"/>
      <c r="L368" s="45"/>
      <c r="M368" s="235"/>
      <c r="N368" s="236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150</v>
      </c>
      <c r="AU368" s="18" t="s">
        <v>86</v>
      </c>
    </row>
    <row r="369" s="2" customFormat="1" ht="24.15" customHeight="1">
      <c r="A369" s="39"/>
      <c r="B369" s="40"/>
      <c r="C369" s="219" t="s">
        <v>739</v>
      </c>
      <c r="D369" s="219" t="s">
        <v>144</v>
      </c>
      <c r="E369" s="220" t="s">
        <v>740</v>
      </c>
      <c r="F369" s="221" t="s">
        <v>741</v>
      </c>
      <c r="G369" s="222" t="s">
        <v>596</v>
      </c>
      <c r="H369" s="223">
        <v>1</v>
      </c>
      <c r="I369" s="224"/>
      <c r="J369" s="225">
        <f>ROUND(I369*H369,2)</f>
        <v>0</v>
      </c>
      <c r="K369" s="221" t="s">
        <v>1</v>
      </c>
      <c r="L369" s="45"/>
      <c r="M369" s="226" t="s">
        <v>1</v>
      </c>
      <c r="N369" s="227" t="s">
        <v>41</v>
      </c>
      <c r="O369" s="92"/>
      <c r="P369" s="228">
        <f>O369*H369</f>
        <v>0</v>
      </c>
      <c r="Q369" s="228">
        <v>0</v>
      </c>
      <c r="R369" s="228">
        <f>Q369*H369</f>
        <v>0</v>
      </c>
      <c r="S369" s="228">
        <v>0</v>
      </c>
      <c r="T369" s="22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0" t="s">
        <v>257</v>
      </c>
      <c r="AT369" s="230" t="s">
        <v>144</v>
      </c>
      <c r="AU369" s="230" t="s">
        <v>86</v>
      </c>
      <c r="AY369" s="18" t="s">
        <v>140</v>
      </c>
      <c r="BE369" s="231">
        <f>IF(N369="základní",J369,0)</f>
        <v>0</v>
      </c>
      <c r="BF369" s="231">
        <f>IF(N369="snížená",J369,0)</f>
        <v>0</v>
      </c>
      <c r="BG369" s="231">
        <f>IF(N369="zákl. přenesená",J369,0)</f>
        <v>0</v>
      </c>
      <c r="BH369" s="231">
        <f>IF(N369="sníž. přenesená",J369,0)</f>
        <v>0</v>
      </c>
      <c r="BI369" s="231">
        <f>IF(N369="nulová",J369,0)</f>
        <v>0</v>
      </c>
      <c r="BJ369" s="18" t="s">
        <v>84</v>
      </c>
      <c r="BK369" s="231">
        <f>ROUND(I369*H369,2)</f>
        <v>0</v>
      </c>
      <c r="BL369" s="18" t="s">
        <v>257</v>
      </c>
      <c r="BM369" s="230" t="s">
        <v>742</v>
      </c>
    </row>
    <row r="370" s="2" customFormat="1">
      <c r="A370" s="39"/>
      <c r="B370" s="40"/>
      <c r="C370" s="41"/>
      <c r="D370" s="232" t="s">
        <v>150</v>
      </c>
      <c r="E370" s="41"/>
      <c r="F370" s="233" t="s">
        <v>743</v>
      </c>
      <c r="G370" s="41"/>
      <c r="H370" s="41"/>
      <c r="I370" s="234"/>
      <c r="J370" s="41"/>
      <c r="K370" s="41"/>
      <c r="L370" s="45"/>
      <c r="M370" s="235"/>
      <c r="N370" s="236"/>
      <c r="O370" s="92"/>
      <c r="P370" s="92"/>
      <c r="Q370" s="92"/>
      <c r="R370" s="92"/>
      <c r="S370" s="92"/>
      <c r="T370" s="93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150</v>
      </c>
      <c r="AU370" s="18" t="s">
        <v>86</v>
      </c>
    </row>
    <row r="371" s="2" customFormat="1" ht="24.15" customHeight="1">
      <c r="A371" s="39"/>
      <c r="B371" s="40"/>
      <c r="C371" s="219" t="s">
        <v>744</v>
      </c>
      <c r="D371" s="219" t="s">
        <v>144</v>
      </c>
      <c r="E371" s="220" t="s">
        <v>745</v>
      </c>
      <c r="F371" s="221" t="s">
        <v>746</v>
      </c>
      <c r="G371" s="222" t="s">
        <v>596</v>
      </c>
      <c r="H371" s="223">
        <v>1</v>
      </c>
      <c r="I371" s="224"/>
      <c r="J371" s="225">
        <f>ROUND(I371*H371,2)</f>
        <v>0</v>
      </c>
      <c r="K371" s="221" t="s">
        <v>1</v>
      </c>
      <c r="L371" s="45"/>
      <c r="M371" s="226" t="s">
        <v>1</v>
      </c>
      <c r="N371" s="227" t="s">
        <v>41</v>
      </c>
      <c r="O371" s="92"/>
      <c r="P371" s="228">
        <f>O371*H371</f>
        <v>0</v>
      </c>
      <c r="Q371" s="228">
        <v>0</v>
      </c>
      <c r="R371" s="228">
        <f>Q371*H371</f>
        <v>0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257</v>
      </c>
      <c r="AT371" s="230" t="s">
        <v>144</v>
      </c>
      <c r="AU371" s="230" t="s">
        <v>86</v>
      </c>
      <c r="AY371" s="18" t="s">
        <v>140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84</v>
      </c>
      <c r="BK371" s="231">
        <f>ROUND(I371*H371,2)</f>
        <v>0</v>
      </c>
      <c r="BL371" s="18" t="s">
        <v>257</v>
      </c>
      <c r="BM371" s="230" t="s">
        <v>747</v>
      </c>
    </row>
    <row r="372" s="2" customFormat="1">
      <c r="A372" s="39"/>
      <c r="B372" s="40"/>
      <c r="C372" s="41"/>
      <c r="D372" s="232" t="s">
        <v>150</v>
      </c>
      <c r="E372" s="41"/>
      <c r="F372" s="233" t="s">
        <v>746</v>
      </c>
      <c r="G372" s="41"/>
      <c r="H372" s="41"/>
      <c r="I372" s="234"/>
      <c r="J372" s="41"/>
      <c r="K372" s="41"/>
      <c r="L372" s="45"/>
      <c r="M372" s="235"/>
      <c r="N372" s="236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150</v>
      </c>
      <c r="AU372" s="18" t="s">
        <v>86</v>
      </c>
    </row>
    <row r="373" s="2" customFormat="1" ht="24.15" customHeight="1">
      <c r="A373" s="39"/>
      <c r="B373" s="40"/>
      <c r="C373" s="219" t="s">
        <v>748</v>
      </c>
      <c r="D373" s="219" t="s">
        <v>144</v>
      </c>
      <c r="E373" s="220" t="s">
        <v>749</v>
      </c>
      <c r="F373" s="221" t="s">
        <v>750</v>
      </c>
      <c r="G373" s="222" t="s">
        <v>596</v>
      </c>
      <c r="H373" s="223">
        <v>1</v>
      </c>
      <c r="I373" s="224"/>
      <c r="J373" s="225">
        <f>ROUND(I373*H373,2)</f>
        <v>0</v>
      </c>
      <c r="K373" s="221" t="s">
        <v>1</v>
      </c>
      <c r="L373" s="45"/>
      <c r="M373" s="226" t="s">
        <v>1</v>
      </c>
      <c r="N373" s="227" t="s">
        <v>41</v>
      </c>
      <c r="O373" s="92"/>
      <c r="P373" s="228">
        <f>O373*H373</f>
        <v>0</v>
      </c>
      <c r="Q373" s="228">
        <v>0</v>
      </c>
      <c r="R373" s="228">
        <f>Q373*H373</f>
        <v>0</v>
      </c>
      <c r="S373" s="228">
        <v>0</v>
      </c>
      <c r="T373" s="22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0" t="s">
        <v>257</v>
      </c>
      <c r="AT373" s="230" t="s">
        <v>144</v>
      </c>
      <c r="AU373" s="230" t="s">
        <v>86</v>
      </c>
      <c r="AY373" s="18" t="s">
        <v>140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8" t="s">
        <v>84</v>
      </c>
      <c r="BK373" s="231">
        <f>ROUND(I373*H373,2)</f>
        <v>0</v>
      </c>
      <c r="BL373" s="18" t="s">
        <v>257</v>
      </c>
      <c r="BM373" s="230" t="s">
        <v>751</v>
      </c>
    </row>
    <row r="374" s="2" customFormat="1">
      <c r="A374" s="39"/>
      <c r="B374" s="40"/>
      <c r="C374" s="41"/>
      <c r="D374" s="232" t="s">
        <v>150</v>
      </c>
      <c r="E374" s="41"/>
      <c r="F374" s="233" t="s">
        <v>750</v>
      </c>
      <c r="G374" s="41"/>
      <c r="H374" s="41"/>
      <c r="I374" s="234"/>
      <c r="J374" s="41"/>
      <c r="K374" s="41"/>
      <c r="L374" s="45"/>
      <c r="M374" s="235"/>
      <c r="N374" s="236"/>
      <c r="O374" s="92"/>
      <c r="P374" s="92"/>
      <c r="Q374" s="92"/>
      <c r="R374" s="92"/>
      <c r="S374" s="92"/>
      <c r="T374" s="93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150</v>
      </c>
      <c r="AU374" s="18" t="s">
        <v>86</v>
      </c>
    </row>
    <row r="375" s="2" customFormat="1" ht="24.15" customHeight="1">
      <c r="A375" s="39"/>
      <c r="B375" s="40"/>
      <c r="C375" s="219" t="s">
        <v>752</v>
      </c>
      <c r="D375" s="219" t="s">
        <v>144</v>
      </c>
      <c r="E375" s="220" t="s">
        <v>753</v>
      </c>
      <c r="F375" s="221" t="s">
        <v>754</v>
      </c>
      <c r="G375" s="222" t="s">
        <v>596</v>
      </c>
      <c r="H375" s="223">
        <v>1</v>
      </c>
      <c r="I375" s="224"/>
      <c r="J375" s="225">
        <f>ROUND(I375*H375,2)</f>
        <v>0</v>
      </c>
      <c r="K375" s="221" t="s">
        <v>1</v>
      </c>
      <c r="L375" s="45"/>
      <c r="M375" s="226" t="s">
        <v>1</v>
      </c>
      <c r="N375" s="227" t="s">
        <v>41</v>
      </c>
      <c r="O375" s="92"/>
      <c r="P375" s="228">
        <f>O375*H375</f>
        <v>0</v>
      </c>
      <c r="Q375" s="228">
        <v>0</v>
      </c>
      <c r="R375" s="228">
        <f>Q375*H375</f>
        <v>0</v>
      </c>
      <c r="S375" s="228">
        <v>0</v>
      </c>
      <c r="T375" s="22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0" t="s">
        <v>257</v>
      </c>
      <c r="AT375" s="230" t="s">
        <v>144</v>
      </c>
      <c r="AU375" s="230" t="s">
        <v>86</v>
      </c>
      <c r="AY375" s="18" t="s">
        <v>140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8" t="s">
        <v>84</v>
      </c>
      <c r="BK375" s="231">
        <f>ROUND(I375*H375,2)</f>
        <v>0</v>
      </c>
      <c r="BL375" s="18" t="s">
        <v>257</v>
      </c>
      <c r="BM375" s="230" t="s">
        <v>755</v>
      </c>
    </row>
    <row r="376" s="2" customFormat="1">
      <c r="A376" s="39"/>
      <c r="B376" s="40"/>
      <c r="C376" s="41"/>
      <c r="D376" s="232" t="s">
        <v>150</v>
      </c>
      <c r="E376" s="41"/>
      <c r="F376" s="233" t="s">
        <v>754</v>
      </c>
      <c r="G376" s="41"/>
      <c r="H376" s="41"/>
      <c r="I376" s="234"/>
      <c r="J376" s="41"/>
      <c r="K376" s="41"/>
      <c r="L376" s="45"/>
      <c r="M376" s="235"/>
      <c r="N376" s="236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150</v>
      </c>
      <c r="AU376" s="18" t="s">
        <v>86</v>
      </c>
    </row>
    <row r="377" s="2" customFormat="1" ht="24.15" customHeight="1">
      <c r="A377" s="39"/>
      <c r="B377" s="40"/>
      <c r="C377" s="219" t="s">
        <v>756</v>
      </c>
      <c r="D377" s="219" t="s">
        <v>144</v>
      </c>
      <c r="E377" s="220" t="s">
        <v>757</v>
      </c>
      <c r="F377" s="221" t="s">
        <v>758</v>
      </c>
      <c r="G377" s="222" t="s">
        <v>596</v>
      </c>
      <c r="H377" s="223">
        <v>1</v>
      </c>
      <c r="I377" s="224"/>
      <c r="J377" s="225">
        <f>ROUND(I377*H377,2)</f>
        <v>0</v>
      </c>
      <c r="K377" s="221" t="s">
        <v>1</v>
      </c>
      <c r="L377" s="45"/>
      <c r="M377" s="226" t="s">
        <v>1</v>
      </c>
      <c r="N377" s="227" t="s">
        <v>41</v>
      </c>
      <c r="O377" s="92"/>
      <c r="P377" s="228">
        <f>O377*H377</f>
        <v>0</v>
      </c>
      <c r="Q377" s="228">
        <v>0</v>
      </c>
      <c r="R377" s="228">
        <f>Q377*H377</f>
        <v>0</v>
      </c>
      <c r="S377" s="228">
        <v>0</v>
      </c>
      <c r="T377" s="22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0" t="s">
        <v>257</v>
      </c>
      <c r="AT377" s="230" t="s">
        <v>144</v>
      </c>
      <c r="AU377" s="230" t="s">
        <v>86</v>
      </c>
      <c r="AY377" s="18" t="s">
        <v>140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18" t="s">
        <v>84</v>
      </c>
      <c r="BK377" s="231">
        <f>ROUND(I377*H377,2)</f>
        <v>0</v>
      </c>
      <c r="BL377" s="18" t="s">
        <v>257</v>
      </c>
      <c r="BM377" s="230" t="s">
        <v>759</v>
      </c>
    </row>
    <row r="378" s="2" customFormat="1">
      <c r="A378" s="39"/>
      <c r="B378" s="40"/>
      <c r="C378" s="41"/>
      <c r="D378" s="232" t="s">
        <v>150</v>
      </c>
      <c r="E378" s="41"/>
      <c r="F378" s="233" t="s">
        <v>760</v>
      </c>
      <c r="G378" s="41"/>
      <c r="H378" s="41"/>
      <c r="I378" s="234"/>
      <c r="J378" s="41"/>
      <c r="K378" s="41"/>
      <c r="L378" s="45"/>
      <c r="M378" s="235"/>
      <c r="N378" s="236"/>
      <c r="O378" s="92"/>
      <c r="P378" s="92"/>
      <c r="Q378" s="92"/>
      <c r="R378" s="92"/>
      <c r="S378" s="92"/>
      <c r="T378" s="93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150</v>
      </c>
      <c r="AU378" s="18" t="s">
        <v>86</v>
      </c>
    </row>
    <row r="379" s="2" customFormat="1" ht="24.15" customHeight="1">
      <c r="A379" s="39"/>
      <c r="B379" s="40"/>
      <c r="C379" s="219" t="s">
        <v>761</v>
      </c>
      <c r="D379" s="219" t="s">
        <v>144</v>
      </c>
      <c r="E379" s="220" t="s">
        <v>762</v>
      </c>
      <c r="F379" s="221" t="s">
        <v>763</v>
      </c>
      <c r="G379" s="222" t="s">
        <v>596</v>
      </c>
      <c r="H379" s="223">
        <v>1</v>
      </c>
      <c r="I379" s="224"/>
      <c r="J379" s="225">
        <f>ROUND(I379*H379,2)</f>
        <v>0</v>
      </c>
      <c r="K379" s="221" t="s">
        <v>1</v>
      </c>
      <c r="L379" s="45"/>
      <c r="M379" s="226" t="s">
        <v>1</v>
      </c>
      <c r="N379" s="227" t="s">
        <v>41</v>
      </c>
      <c r="O379" s="92"/>
      <c r="P379" s="228">
        <f>O379*H379</f>
        <v>0</v>
      </c>
      <c r="Q379" s="228">
        <v>0</v>
      </c>
      <c r="R379" s="228">
        <f>Q379*H379</f>
        <v>0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257</v>
      </c>
      <c r="AT379" s="230" t="s">
        <v>144</v>
      </c>
      <c r="AU379" s="230" t="s">
        <v>86</v>
      </c>
      <c r="AY379" s="18" t="s">
        <v>140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84</v>
      </c>
      <c r="BK379" s="231">
        <f>ROUND(I379*H379,2)</f>
        <v>0</v>
      </c>
      <c r="BL379" s="18" t="s">
        <v>257</v>
      </c>
      <c r="BM379" s="230" t="s">
        <v>764</v>
      </c>
    </row>
    <row r="380" s="2" customFormat="1">
      <c r="A380" s="39"/>
      <c r="B380" s="40"/>
      <c r="C380" s="41"/>
      <c r="D380" s="232" t="s">
        <v>150</v>
      </c>
      <c r="E380" s="41"/>
      <c r="F380" s="233" t="s">
        <v>765</v>
      </c>
      <c r="G380" s="41"/>
      <c r="H380" s="41"/>
      <c r="I380" s="234"/>
      <c r="J380" s="41"/>
      <c r="K380" s="41"/>
      <c r="L380" s="45"/>
      <c r="M380" s="235"/>
      <c r="N380" s="236"/>
      <c r="O380" s="92"/>
      <c r="P380" s="92"/>
      <c r="Q380" s="92"/>
      <c r="R380" s="92"/>
      <c r="S380" s="92"/>
      <c r="T380" s="93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150</v>
      </c>
      <c r="AU380" s="18" t="s">
        <v>86</v>
      </c>
    </row>
    <row r="381" s="12" customFormat="1" ht="22.8" customHeight="1">
      <c r="A381" s="12"/>
      <c r="B381" s="203"/>
      <c r="C381" s="204"/>
      <c r="D381" s="205" t="s">
        <v>75</v>
      </c>
      <c r="E381" s="217" t="s">
        <v>766</v>
      </c>
      <c r="F381" s="217" t="s">
        <v>767</v>
      </c>
      <c r="G381" s="204"/>
      <c r="H381" s="204"/>
      <c r="I381" s="207"/>
      <c r="J381" s="218">
        <f>BK381</f>
        <v>0</v>
      </c>
      <c r="K381" s="204"/>
      <c r="L381" s="209"/>
      <c r="M381" s="210"/>
      <c r="N381" s="211"/>
      <c r="O381" s="211"/>
      <c r="P381" s="212">
        <f>SUM(P382:P388)</f>
        <v>0</v>
      </c>
      <c r="Q381" s="211"/>
      <c r="R381" s="212">
        <f>SUM(R382:R388)</f>
        <v>0.022239999999999999</v>
      </c>
      <c r="S381" s="211"/>
      <c r="T381" s="213">
        <f>SUM(T382:T388)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14" t="s">
        <v>86</v>
      </c>
      <c r="AT381" s="215" t="s">
        <v>75</v>
      </c>
      <c r="AU381" s="215" t="s">
        <v>84</v>
      </c>
      <c r="AY381" s="214" t="s">
        <v>140</v>
      </c>
      <c r="BK381" s="216">
        <f>SUM(BK382:BK388)</f>
        <v>0</v>
      </c>
    </row>
    <row r="382" s="2" customFormat="1" ht="16.5" customHeight="1">
      <c r="A382" s="39"/>
      <c r="B382" s="40"/>
      <c r="C382" s="219" t="s">
        <v>768</v>
      </c>
      <c r="D382" s="219" t="s">
        <v>144</v>
      </c>
      <c r="E382" s="220" t="s">
        <v>769</v>
      </c>
      <c r="F382" s="221" t="s">
        <v>770</v>
      </c>
      <c r="G382" s="222" t="s">
        <v>319</v>
      </c>
      <c r="H382" s="223">
        <v>8</v>
      </c>
      <c r="I382" s="224"/>
      <c r="J382" s="225">
        <f>ROUND(I382*H382,2)</f>
        <v>0</v>
      </c>
      <c r="K382" s="221" t="s">
        <v>159</v>
      </c>
      <c r="L382" s="45"/>
      <c r="M382" s="226" t="s">
        <v>1</v>
      </c>
      <c r="N382" s="227" t="s">
        <v>41</v>
      </c>
      <c r="O382" s="92"/>
      <c r="P382" s="228">
        <f>O382*H382</f>
        <v>0</v>
      </c>
      <c r="Q382" s="228">
        <v>0.00027999999999999998</v>
      </c>
      <c r="R382" s="228">
        <f>Q382*H382</f>
        <v>0.0022399999999999998</v>
      </c>
      <c r="S382" s="228">
        <v>0</v>
      </c>
      <c r="T382" s="22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0" t="s">
        <v>257</v>
      </c>
      <c r="AT382" s="230" t="s">
        <v>144</v>
      </c>
      <c r="AU382" s="230" t="s">
        <v>86</v>
      </c>
      <c r="AY382" s="18" t="s">
        <v>140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8" t="s">
        <v>84</v>
      </c>
      <c r="BK382" s="231">
        <f>ROUND(I382*H382,2)</f>
        <v>0</v>
      </c>
      <c r="BL382" s="18" t="s">
        <v>257</v>
      </c>
      <c r="BM382" s="230" t="s">
        <v>771</v>
      </c>
    </row>
    <row r="383" s="2" customFormat="1">
      <c r="A383" s="39"/>
      <c r="B383" s="40"/>
      <c r="C383" s="41"/>
      <c r="D383" s="232" t="s">
        <v>150</v>
      </c>
      <c r="E383" s="41"/>
      <c r="F383" s="233" t="s">
        <v>772</v>
      </c>
      <c r="G383" s="41"/>
      <c r="H383" s="41"/>
      <c r="I383" s="234"/>
      <c r="J383" s="41"/>
      <c r="K383" s="41"/>
      <c r="L383" s="45"/>
      <c r="M383" s="235"/>
      <c r="N383" s="236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150</v>
      </c>
      <c r="AU383" s="18" t="s">
        <v>86</v>
      </c>
    </row>
    <row r="384" s="2" customFormat="1">
      <c r="A384" s="39"/>
      <c r="B384" s="40"/>
      <c r="C384" s="41"/>
      <c r="D384" s="258" t="s">
        <v>162</v>
      </c>
      <c r="E384" s="41"/>
      <c r="F384" s="259" t="s">
        <v>773</v>
      </c>
      <c r="G384" s="41"/>
      <c r="H384" s="41"/>
      <c r="I384" s="234"/>
      <c r="J384" s="41"/>
      <c r="K384" s="41"/>
      <c r="L384" s="45"/>
      <c r="M384" s="235"/>
      <c r="N384" s="236"/>
      <c r="O384" s="92"/>
      <c r="P384" s="92"/>
      <c r="Q384" s="92"/>
      <c r="R384" s="92"/>
      <c r="S384" s="92"/>
      <c r="T384" s="93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162</v>
      </c>
      <c r="AU384" s="18" t="s">
        <v>86</v>
      </c>
    </row>
    <row r="385" s="13" customFormat="1">
      <c r="A385" s="13"/>
      <c r="B385" s="237"/>
      <c r="C385" s="238"/>
      <c r="D385" s="232" t="s">
        <v>152</v>
      </c>
      <c r="E385" s="239" t="s">
        <v>1</v>
      </c>
      <c r="F385" s="240" t="s">
        <v>774</v>
      </c>
      <c r="G385" s="238"/>
      <c r="H385" s="239" t="s">
        <v>1</v>
      </c>
      <c r="I385" s="241"/>
      <c r="J385" s="238"/>
      <c r="K385" s="238"/>
      <c r="L385" s="242"/>
      <c r="M385" s="243"/>
      <c r="N385" s="244"/>
      <c r="O385" s="244"/>
      <c r="P385" s="244"/>
      <c r="Q385" s="244"/>
      <c r="R385" s="244"/>
      <c r="S385" s="244"/>
      <c r="T385" s="24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6" t="s">
        <v>152</v>
      </c>
      <c r="AU385" s="246" t="s">
        <v>86</v>
      </c>
      <c r="AV385" s="13" t="s">
        <v>84</v>
      </c>
      <c r="AW385" s="13" t="s">
        <v>32</v>
      </c>
      <c r="AX385" s="13" t="s">
        <v>76</v>
      </c>
      <c r="AY385" s="246" t="s">
        <v>140</v>
      </c>
    </row>
    <row r="386" s="14" customFormat="1">
      <c r="A386" s="14"/>
      <c r="B386" s="247"/>
      <c r="C386" s="248"/>
      <c r="D386" s="232" t="s">
        <v>152</v>
      </c>
      <c r="E386" s="249" t="s">
        <v>1</v>
      </c>
      <c r="F386" s="250" t="s">
        <v>233</v>
      </c>
      <c r="G386" s="248"/>
      <c r="H386" s="251">
        <v>8</v>
      </c>
      <c r="I386" s="252"/>
      <c r="J386" s="248"/>
      <c r="K386" s="248"/>
      <c r="L386" s="253"/>
      <c r="M386" s="254"/>
      <c r="N386" s="255"/>
      <c r="O386" s="255"/>
      <c r="P386" s="255"/>
      <c r="Q386" s="255"/>
      <c r="R386" s="255"/>
      <c r="S386" s="255"/>
      <c r="T386" s="25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7" t="s">
        <v>152</v>
      </c>
      <c r="AU386" s="257" t="s">
        <v>86</v>
      </c>
      <c r="AV386" s="14" t="s">
        <v>86</v>
      </c>
      <c r="AW386" s="14" t="s">
        <v>32</v>
      </c>
      <c r="AX386" s="14" t="s">
        <v>84</v>
      </c>
      <c r="AY386" s="257" t="s">
        <v>140</v>
      </c>
    </row>
    <row r="387" s="2" customFormat="1" ht="16.5" customHeight="1">
      <c r="A387" s="39"/>
      <c r="B387" s="40"/>
      <c r="C387" s="286" t="s">
        <v>775</v>
      </c>
      <c r="D387" s="286" t="s">
        <v>501</v>
      </c>
      <c r="E387" s="287" t="s">
        <v>776</v>
      </c>
      <c r="F387" s="288" t="s">
        <v>777</v>
      </c>
      <c r="G387" s="289" t="s">
        <v>319</v>
      </c>
      <c r="H387" s="290">
        <v>8</v>
      </c>
      <c r="I387" s="291"/>
      <c r="J387" s="292">
        <f>ROUND(I387*H387,2)</f>
        <v>0</v>
      </c>
      <c r="K387" s="288" t="s">
        <v>1</v>
      </c>
      <c r="L387" s="293"/>
      <c r="M387" s="294" t="s">
        <v>1</v>
      </c>
      <c r="N387" s="295" t="s">
        <v>41</v>
      </c>
      <c r="O387" s="92"/>
      <c r="P387" s="228">
        <f>O387*H387</f>
        <v>0</v>
      </c>
      <c r="Q387" s="228">
        <v>0.0025000000000000001</v>
      </c>
      <c r="R387" s="228">
        <f>Q387*H387</f>
        <v>0.02</v>
      </c>
      <c r="S387" s="228">
        <v>0</v>
      </c>
      <c r="T387" s="229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0" t="s">
        <v>143</v>
      </c>
      <c r="AT387" s="230" t="s">
        <v>501</v>
      </c>
      <c r="AU387" s="230" t="s">
        <v>86</v>
      </c>
      <c r="AY387" s="18" t="s">
        <v>140</v>
      </c>
      <c r="BE387" s="231">
        <f>IF(N387="základní",J387,0)</f>
        <v>0</v>
      </c>
      <c r="BF387" s="231">
        <f>IF(N387="snížená",J387,0)</f>
        <v>0</v>
      </c>
      <c r="BG387" s="231">
        <f>IF(N387="zákl. přenesená",J387,0)</f>
        <v>0</v>
      </c>
      <c r="BH387" s="231">
        <f>IF(N387="sníž. přenesená",J387,0)</f>
        <v>0</v>
      </c>
      <c r="BI387" s="231">
        <f>IF(N387="nulová",J387,0)</f>
        <v>0</v>
      </c>
      <c r="BJ387" s="18" t="s">
        <v>84</v>
      </c>
      <c r="BK387" s="231">
        <f>ROUND(I387*H387,2)</f>
        <v>0</v>
      </c>
      <c r="BL387" s="18" t="s">
        <v>257</v>
      </c>
      <c r="BM387" s="230" t="s">
        <v>778</v>
      </c>
    </row>
    <row r="388" s="2" customFormat="1">
      <c r="A388" s="39"/>
      <c r="B388" s="40"/>
      <c r="C388" s="41"/>
      <c r="D388" s="232" t="s">
        <v>150</v>
      </c>
      <c r="E388" s="41"/>
      <c r="F388" s="233" t="s">
        <v>777</v>
      </c>
      <c r="G388" s="41"/>
      <c r="H388" s="41"/>
      <c r="I388" s="234"/>
      <c r="J388" s="41"/>
      <c r="K388" s="41"/>
      <c r="L388" s="45"/>
      <c r="M388" s="235"/>
      <c r="N388" s="236"/>
      <c r="O388" s="92"/>
      <c r="P388" s="92"/>
      <c r="Q388" s="92"/>
      <c r="R388" s="92"/>
      <c r="S388" s="92"/>
      <c r="T388" s="93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150</v>
      </c>
      <c r="AU388" s="18" t="s">
        <v>86</v>
      </c>
    </row>
    <row r="389" s="12" customFormat="1" ht="22.8" customHeight="1">
      <c r="A389" s="12"/>
      <c r="B389" s="203"/>
      <c r="C389" s="204"/>
      <c r="D389" s="205" t="s">
        <v>75</v>
      </c>
      <c r="E389" s="217" t="s">
        <v>343</v>
      </c>
      <c r="F389" s="217" t="s">
        <v>344</v>
      </c>
      <c r="G389" s="204"/>
      <c r="H389" s="204"/>
      <c r="I389" s="207"/>
      <c r="J389" s="218">
        <f>BK389</f>
        <v>0</v>
      </c>
      <c r="K389" s="204"/>
      <c r="L389" s="209"/>
      <c r="M389" s="210"/>
      <c r="N389" s="211"/>
      <c r="O389" s="211"/>
      <c r="P389" s="212">
        <f>SUM(P390:P425)</f>
        <v>0</v>
      </c>
      <c r="Q389" s="211"/>
      <c r="R389" s="212">
        <f>SUM(R390:R425)</f>
        <v>5.0472354999999993</v>
      </c>
      <c r="S389" s="211"/>
      <c r="T389" s="213">
        <f>SUM(T390:T425)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14" t="s">
        <v>86</v>
      </c>
      <c r="AT389" s="215" t="s">
        <v>75</v>
      </c>
      <c r="AU389" s="215" t="s">
        <v>84</v>
      </c>
      <c r="AY389" s="214" t="s">
        <v>140</v>
      </c>
      <c r="BK389" s="216">
        <f>SUM(BK390:BK425)</f>
        <v>0</v>
      </c>
    </row>
    <row r="390" s="2" customFormat="1" ht="16.5" customHeight="1">
      <c r="A390" s="39"/>
      <c r="B390" s="40"/>
      <c r="C390" s="219" t="s">
        <v>779</v>
      </c>
      <c r="D390" s="219" t="s">
        <v>144</v>
      </c>
      <c r="E390" s="220" t="s">
        <v>780</v>
      </c>
      <c r="F390" s="221" t="s">
        <v>781</v>
      </c>
      <c r="G390" s="222" t="s">
        <v>147</v>
      </c>
      <c r="H390" s="223">
        <v>126.06</v>
      </c>
      <c r="I390" s="224"/>
      <c r="J390" s="225">
        <f>ROUND(I390*H390,2)</f>
        <v>0</v>
      </c>
      <c r="K390" s="221" t="s">
        <v>159</v>
      </c>
      <c r="L390" s="45"/>
      <c r="M390" s="226" t="s">
        <v>1</v>
      </c>
      <c r="N390" s="227" t="s">
        <v>41</v>
      </c>
      <c r="O390" s="92"/>
      <c r="P390" s="228">
        <f>O390*H390</f>
        <v>0</v>
      </c>
      <c r="Q390" s="228">
        <v>0</v>
      </c>
      <c r="R390" s="228">
        <f>Q390*H390</f>
        <v>0</v>
      </c>
      <c r="S390" s="228">
        <v>0</v>
      </c>
      <c r="T390" s="22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0" t="s">
        <v>257</v>
      </c>
      <c r="AT390" s="230" t="s">
        <v>144</v>
      </c>
      <c r="AU390" s="230" t="s">
        <v>86</v>
      </c>
      <c r="AY390" s="18" t="s">
        <v>140</v>
      </c>
      <c r="BE390" s="231">
        <f>IF(N390="základní",J390,0)</f>
        <v>0</v>
      </c>
      <c r="BF390" s="231">
        <f>IF(N390="snížená",J390,0)</f>
        <v>0</v>
      </c>
      <c r="BG390" s="231">
        <f>IF(N390="zákl. přenesená",J390,0)</f>
        <v>0</v>
      </c>
      <c r="BH390" s="231">
        <f>IF(N390="sníž. přenesená",J390,0)</f>
        <v>0</v>
      </c>
      <c r="BI390" s="231">
        <f>IF(N390="nulová",J390,0)</f>
        <v>0</v>
      </c>
      <c r="BJ390" s="18" t="s">
        <v>84</v>
      </c>
      <c r="BK390" s="231">
        <f>ROUND(I390*H390,2)</f>
        <v>0</v>
      </c>
      <c r="BL390" s="18" t="s">
        <v>257</v>
      </c>
      <c r="BM390" s="230" t="s">
        <v>782</v>
      </c>
    </row>
    <row r="391" s="2" customFormat="1">
      <c r="A391" s="39"/>
      <c r="B391" s="40"/>
      <c r="C391" s="41"/>
      <c r="D391" s="232" t="s">
        <v>150</v>
      </c>
      <c r="E391" s="41"/>
      <c r="F391" s="233" t="s">
        <v>783</v>
      </c>
      <c r="G391" s="41"/>
      <c r="H391" s="41"/>
      <c r="I391" s="234"/>
      <c r="J391" s="41"/>
      <c r="K391" s="41"/>
      <c r="L391" s="45"/>
      <c r="M391" s="235"/>
      <c r="N391" s="236"/>
      <c r="O391" s="92"/>
      <c r="P391" s="92"/>
      <c r="Q391" s="92"/>
      <c r="R391" s="92"/>
      <c r="S391" s="92"/>
      <c r="T391" s="93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150</v>
      </c>
      <c r="AU391" s="18" t="s">
        <v>86</v>
      </c>
    </row>
    <row r="392" s="2" customFormat="1">
      <c r="A392" s="39"/>
      <c r="B392" s="40"/>
      <c r="C392" s="41"/>
      <c r="D392" s="258" t="s">
        <v>162</v>
      </c>
      <c r="E392" s="41"/>
      <c r="F392" s="259" t="s">
        <v>784</v>
      </c>
      <c r="G392" s="41"/>
      <c r="H392" s="41"/>
      <c r="I392" s="234"/>
      <c r="J392" s="41"/>
      <c r="K392" s="41"/>
      <c r="L392" s="45"/>
      <c r="M392" s="235"/>
      <c r="N392" s="236"/>
      <c r="O392" s="92"/>
      <c r="P392" s="92"/>
      <c r="Q392" s="92"/>
      <c r="R392" s="92"/>
      <c r="S392" s="92"/>
      <c r="T392" s="93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162</v>
      </c>
      <c r="AU392" s="18" t="s">
        <v>86</v>
      </c>
    </row>
    <row r="393" s="14" customFormat="1">
      <c r="A393" s="14"/>
      <c r="B393" s="247"/>
      <c r="C393" s="248"/>
      <c r="D393" s="232" t="s">
        <v>152</v>
      </c>
      <c r="E393" s="249" t="s">
        <v>1</v>
      </c>
      <c r="F393" s="250" t="s">
        <v>785</v>
      </c>
      <c r="G393" s="248"/>
      <c r="H393" s="251">
        <v>126.06</v>
      </c>
      <c r="I393" s="252"/>
      <c r="J393" s="248"/>
      <c r="K393" s="248"/>
      <c r="L393" s="253"/>
      <c r="M393" s="254"/>
      <c r="N393" s="255"/>
      <c r="O393" s="255"/>
      <c r="P393" s="255"/>
      <c r="Q393" s="255"/>
      <c r="R393" s="255"/>
      <c r="S393" s="255"/>
      <c r="T393" s="256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7" t="s">
        <v>152</v>
      </c>
      <c r="AU393" s="257" t="s">
        <v>86</v>
      </c>
      <c r="AV393" s="14" t="s">
        <v>86</v>
      </c>
      <c r="AW393" s="14" t="s">
        <v>32</v>
      </c>
      <c r="AX393" s="14" t="s">
        <v>76</v>
      </c>
      <c r="AY393" s="257" t="s">
        <v>140</v>
      </c>
    </row>
    <row r="394" s="15" customFormat="1">
      <c r="A394" s="15"/>
      <c r="B394" s="260"/>
      <c r="C394" s="261"/>
      <c r="D394" s="232" t="s">
        <v>152</v>
      </c>
      <c r="E394" s="262" t="s">
        <v>1</v>
      </c>
      <c r="F394" s="263" t="s">
        <v>171</v>
      </c>
      <c r="G394" s="261"/>
      <c r="H394" s="264">
        <v>126.06</v>
      </c>
      <c r="I394" s="265"/>
      <c r="J394" s="261"/>
      <c r="K394" s="261"/>
      <c r="L394" s="266"/>
      <c r="M394" s="267"/>
      <c r="N394" s="268"/>
      <c r="O394" s="268"/>
      <c r="P394" s="268"/>
      <c r="Q394" s="268"/>
      <c r="R394" s="268"/>
      <c r="S394" s="268"/>
      <c r="T394" s="269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70" t="s">
        <v>152</v>
      </c>
      <c r="AU394" s="270" t="s">
        <v>86</v>
      </c>
      <c r="AV394" s="15" t="s">
        <v>148</v>
      </c>
      <c r="AW394" s="15" t="s">
        <v>32</v>
      </c>
      <c r="AX394" s="15" t="s">
        <v>84</v>
      </c>
      <c r="AY394" s="270" t="s">
        <v>140</v>
      </c>
    </row>
    <row r="395" s="2" customFormat="1" ht="16.5" customHeight="1">
      <c r="A395" s="39"/>
      <c r="B395" s="40"/>
      <c r="C395" s="219" t="s">
        <v>786</v>
      </c>
      <c r="D395" s="219" t="s">
        <v>144</v>
      </c>
      <c r="E395" s="220" t="s">
        <v>787</v>
      </c>
      <c r="F395" s="221" t="s">
        <v>788</v>
      </c>
      <c r="G395" s="222" t="s">
        <v>147</v>
      </c>
      <c r="H395" s="223">
        <v>126.06</v>
      </c>
      <c r="I395" s="224"/>
      <c r="J395" s="225">
        <f>ROUND(I395*H395,2)</f>
        <v>0</v>
      </c>
      <c r="K395" s="221" t="s">
        <v>159</v>
      </c>
      <c r="L395" s="45"/>
      <c r="M395" s="226" t="s">
        <v>1</v>
      </c>
      <c r="N395" s="227" t="s">
        <v>41</v>
      </c>
      <c r="O395" s="92"/>
      <c r="P395" s="228">
        <f>O395*H395</f>
        <v>0</v>
      </c>
      <c r="Q395" s="228">
        <v>0.00029999999999999997</v>
      </c>
      <c r="R395" s="228">
        <f>Q395*H395</f>
        <v>0.037817999999999997</v>
      </c>
      <c r="S395" s="228">
        <v>0</v>
      </c>
      <c r="T395" s="22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0" t="s">
        <v>257</v>
      </c>
      <c r="AT395" s="230" t="s">
        <v>144</v>
      </c>
      <c r="AU395" s="230" t="s">
        <v>86</v>
      </c>
      <c r="AY395" s="18" t="s">
        <v>140</v>
      </c>
      <c r="BE395" s="231">
        <f>IF(N395="základní",J395,0)</f>
        <v>0</v>
      </c>
      <c r="BF395" s="231">
        <f>IF(N395="snížená",J395,0)</f>
        <v>0</v>
      </c>
      <c r="BG395" s="231">
        <f>IF(N395="zákl. přenesená",J395,0)</f>
        <v>0</v>
      </c>
      <c r="BH395" s="231">
        <f>IF(N395="sníž. přenesená",J395,0)</f>
        <v>0</v>
      </c>
      <c r="BI395" s="231">
        <f>IF(N395="nulová",J395,0)</f>
        <v>0</v>
      </c>
      <c r="BJ395" s="18" t="s">
        <v>84</v>
      </c>
      <c r="BK395" s="231">
        <f>ROUND(I395*H395,2)</f>
        <v>0</v>
      </c>
      <c r="BL395" s="18" t="s">
        <v>257</v>
      </c>
      <c r="BM395" s="230" t="s">
        <v>789</v>
      </c>
    </row>
    <row r="396" s="2" customFormat="1">
      <c r="A396" s="39"/>
      <c r="B396" s="40"/>
      <c r="C396" s="41"/>
      <c r="D396" s="232" t="s">
        <v>150</v>
      </c>
      <c r="E396" s="41"/>
      <c r="F396" s="233" t="s">
        <v>790</v>
      </c>
      <c r="G396" s="41"/>
      <c r="H396" s="41"/>
      <c r="I396" s="234"/>
      <c r="J396" s="41"/>
      <c r="K396" s="41"/>
      <c r="L396" s="45"/>
      <c r="M396" s="235"/>
      <c r="N396" s="236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150</v>
      </c>
      <c r="AU396" s="18" t="s">
        <v>86</v>
      </c>
    </row>
    <row r="397" s="2" customFormat="1">
      <c r="A397" s="39"/>
      <c r="B397" s="40"/>
      <c r="C397" s="41"/>
      <c r="D397" s="258" t="s">
        <v>162</v>
      </c>
      <c r="E397" s="41"/>
      <c r="F397" s="259" t="s">
        <v>791</v>
      </c>
      <c r="G397" s="41"/>
      <c r="H397" s="41"/>
      <c r="I397" s="234"/>
      <c r="J397" s="41"/>
      <c r="K397" s="41"/>
      <c r="L397" s="45"/>
      <c r="M397" s="235"/>
      <c r="N397" s="236"/>
      <c r="O397" s="92"/>
      <c r="P397" s="92"/>
      <c r="Q397" s="92"/>
      <c r="R397" s="92"/>
      <c r="S397" s="92"/>
      <c r="T397" s="93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162</v>
      </c>
      <c r="AU397" s="18" t="s">
        <v>86</v>
      </c>
    </row>
    <row r="398" s="14" customFormat="1">
      <c r="A398" s="14"/>
      <c r="B398" s="247"/>
      <c r="C398" s="248"/>
      <c r="D398" s="232" t="s">
        <v>152</v>
      </c>
      <c r="E398" s="249" t="s">
        <v>1</v>
      </c>
      <c r="F398" s="250" t="s">
        <v>785</v>
      </c>
      <c r="G398" s="248"/>
      <c r="H398" s="251">
        <v>126.06</v>
      </c>
      <c r="I398" s="252"/>
      <c r="J398" s="248"/>
      <c r="K398" s="248"/>
      <c r="L398" s="253"/>
      <c r="M398" s="254"/>
      <c r="N398" s="255"/>
      <c r="O398" s="255"/>
      <c r="P398" s="255"/>
      <c r="Q398" s="255"/>
      <c r="R398" s="255"/>
      <c r="S398" s="255"/>
      <c r="T398" s="256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7" t="s">
        <v>152</v>
      </c>
      <c r="AU398" s="257" t="s">
        <v>86</v>
      </c>
      <c r="AV398" s="14" t="s">
        <v>86</v>
      </c>
      <c r="AW398" s="14" t="s">
        <v>32</v>
      </c>
      <c r="AX398" s="14" t="s">
        <v>76</v>
      </c>
      <c r="AY398" s="257" t="s">
        <v>140</v>
      </c>
    </row>
    <row r="399" s="15" customFormat="1">
      <c r="A399" s="15"/>
      <c r="B399" s="260"/>
      <c r="C399" s="261"/>
      <c r="D399" s="232" t="s">
        <v>152</v>
      </c>
      <c r="E399" s="262" t="s">
        <v>1</v>
      </c>
      <c r="F399" s="263" t="s">
        <v>171</v>
      </c>
      <c r="G399" s="261"/>
      <c r="H399" s="264">
        <v>126.06</v>
      </c>
      <c r="I399" s="265"/>
      <c r="J399" s="261"/>
      <c r="K399" s="261"/>
      <c r="L399" s="266"/>
      <c r="M399" s="267"/>
      <c r="N399" s="268"/>
      <c r="O399" s="268"/>
      <c r="P399" s="268"/>
      <c r="Q399" s="268"/>
      <c r="R399" s="268"/>
      <c r="S399" s="268"/>
      <c r="T399" s="269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70" t="s">
        <v>152</v>
      </c>
      <c r="AU399" s="270" t="s">
        <v>86</v>
      </c>
      <c r="AV399" s="15" t="s">
        <v>148</v>
      </c>
      <c r="AW399" s="15" t="s">
        <v>32</v>
      </c>
      <c r="AX399" s="15" t="s">
        <v>84</v>
      </c>
      <c r="AY399" s="270" t="s">
        <v>140</v>
      </c>
    </row>
    <row r="400" s="2" customFormat="1" ht="24.15" customHeight="1">
      <c r="A400" s="39"/>
      <c r="B400" s="40"/>
      <c r="C400" s="219" t="s">
        <v>792</v>
      </c>
      <c r="D400" s="219" t="s">
        <v>144</v>
      </c>
      <c r="E400" s="220" t="s">
        <v>793</v>
      </c>
      <c r="F400" s="221" t="s">
        <v>794</v>
      </c>
      <c r="G400" s="222" t="s">
        <v>147</v>
      </c>
      <c r="H400" s="223">
        <v>63.030000000000001</v>
      </c>
      <c r="I400" s="224"/>
      <c r="J400" s="225">
        <f>ROUND(I400*H400,2)</f>
        <v>0</v>
      </c>
      <c r="K400" s="221" t="s">
        <v>159</v>
      </c>
      <c r="L400" s="45"/>
      <c r="M400" s="226" t="s">
        <v>1</v>
      </c>
      <c r="N400" s="227" t="s">
        <v>41</v>
      </c>
      <c r="O400" s="92"/>
      <c r="P400" s="228">
        <f>O400*H400</f>
        <v>0</v>
      </c>
      <c r="Q400" s="228">
        <v>0.0075799999999999999</v>
      </c>
      <c r="R400" s="228">
        <f>Q400*H400</f>
        <v>0.47776740000000001</v>
      </c>
      <c r="S400" s="228">
        <v>0</v>
      </c>
      <c r="T400" s="229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0" t="s">
        <v>257</v>
      </c>
      <c r="AT400" s="230" t="s">
        <v>144</v>
      </c>
      <c r="AU400" s="230" t="s">
        <v>86</v>
      </c>
      <c r="AY400" s="18" t="s">
        <v>140</v>
      </c>
      <c r="BE400" s="231">
        <f>IF(N400="základní",J400,0)</f>
        <v>0</v>
      </c>
      <c r="BF400" s="231">
        <f>IF(N400="snížená",J400,0)</f>
        <v>0</v>
      </c>
      <c r="BG400" s="231">
        <f>IF(N400="zákl. přenesená",J400,0)</f>
        <v>0</v>
      </c>
      <c r="BH400" s="231">
        <f>IF(N400="sníž. přenesená",J400,0)</f>
        <v>0</v>
      </c>
      <c r="BI400" s="231">
        <f>IF(N400="nulová",J400,0)</f>
        <v>0</v>
      </c>
      <c r="BJ400" s="18" t="s">
        <v>84</v>
      </c>
      <c r="BK400" s="231">
        <f>ROUND(I400*H400,2)</f>
        <v>0</v>
      </c>
      <c r="BL400" s="18" t="s">
        <v>257</v>
      </c>
      <c r="BM400" s="230" t="s">
        <v>795</v>
      </c>
    </row>
    <row r="401" s="2" customFormat="1">
      <c r="A401" s="39"/>
      <c r="B401" s="40"/>
      <c r="C401" s="41"/>
      <c r="D401" s="232" t="s">
        <v>150</v>
      </c>
      <c r="E401" s="41"/>
      <c r="F401" s="233" t="s">
        <v>796</v>
      </c>
      <c r="G401" s="41"/>
      <c r="H401" s="41"/>
      <c r="I401" s="234"/>
      <c r="J401" s="41"/>
      <c r="K401" s="41"/>
      <c r="L401" s="45"/>
      <c r="M401" s="235"/>
      <c r="N401" s="236"/>
      <c r="O401" s="92"/>
      <c r="P401" s="92"/>
      <c r="Q401" s="92"/>
      <c r="R401" s="92"/>
      <c r="S401" s="92"/>
      <c r="T401" s="93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150</v>
      </c>
      <c r="AU401" s="18" t="s">
        <v>86</v>
      </c>
    </row>
    <row r="402" s="2" customFormat="1">
      <c r="A402" s="39"/>
      <c r="B402" s="40"/>
      <c r="C402" s="41"/>
      <c r="D402" s="258" t="s">
        <v>162</v>
      </c>
      <c r="E402" s="41"/>
      <c r="F402" s="259" t="s">
        <v>797</v>
      </c>
      <c r="G402" s="41"/>
      <c r="H402" s="41"/>
      <c r="I402" s="234"/>
      <c r="J402" s="41"/>
      <c r="K402" s="41"/>
      <c r="L402" s="45"/>
      <c r="M402" s="235"/>
      <c r="N402" s="236"/>
      <c r="O402" s="92"/>
      <c r="P402" s="92"/>
      <c r="Q402" s="92"/>
      <c r="R402" s="92"/>
      <c r="S402" s="92"/>
      <c r="T402" s="93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162</v>
      </c>
      <c r="AU402" s="18" t="s">
        <v>86</v>
      </c>
    </row>
    <row r="403" s="13" customFormat="1">
      <c r="A403" s="13"/>
      <c r="B403" s="237"/>
      <c r="C403" s="238"/>
      <c r="D403" s="232" t="s">
        <v>152</v>
      </c>
      <c r="E403" s="239" t="s">
        <v>1</v>
      </c>
      <c r="F403" s="240" t="s">
        <v>798</v>
      </c>
      <c r="G403" s="238"/>
      <c r="H403" s="239" t="s">
        <v>1</v>
      </c>
      <c r="I403" s="241"/>
      <c r="J403" s="238"/>
      <c r="K403" s="238"/>
      <c r="L403" s="242"/>
      <c r="M403" s="243"/>
      <c r="N403" s="244"/>
      <c r="O403" s="244"/>
      <c r="P403" s="244"/>
      <c r="Q403" s="244"/>
      <c r="R403" s="244"/>
      <c r="S403" s="244"/>
      <c r="T403" s="24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6" t="s">
        <v>152</v>
      </c>
      <c r="AU403" s="246" t="s">
        <v>86</v>
      </c>
      <c r="AV403" s="13" t="s">
        <v>84</v>
      </c>
      <c r="AW403" s="13" t="s">
        <v>32</v>
      </c>
      <c r="AX403" s="13" t="s">
        <v>76</v>
      </c>
      <c r="AY403" s="246" t="s">
        <v>140</v>
      </c>
    </row>
    <row r="404" s="14" customFormat="1">
      <c r="A404" s="14"/>
      <c r="B404" s="247"/>
      <c r="C404" s="248"/>
      <c r="D404" s="232" t="s">
        <v>152</v>
      </c>
      <c r="E404" s="249" t="s">
        <v>1</v>
      </c>
      <c r="F404" s="250" t="s">
        <v>785</v>
      </c>
      <c r="G404" s="248"/>
      <c r="H404" s="251">
        <v>126.06</v>
      </c>
      <c r="I404" s="252"/>
      <c r="J404" s="248"/>
      <c r="K404" s="248"/>
      <c r="L404" s="253"/>
      <c r="M404" s="254"/>
      <c r="N404" s="255"/>
      <c r="O404" s="255"/>
      <c r="P404" s="255"/>
      <c r="Q404" s="255"/>
      <c r="R404" s="255"/>
      <c r="S404" s="255"/>
      <c r="T404" s="25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7" t="s">
        <v>152</v>
      </c>
      <c r="AU404" s="257" t="s">
        <v>86</v>
      </c>
      <c r="AV404" s="14" t="s">
        <v>86</v>
      </c>
      <c r="AW404" s="14" t="s">
        <v>32</v>
      </c>
      <c r="AX404" s="14" t="s">
        <v>76</v>
      </c>
      <c r="AY404" s="257" t="s">
        <v>140</v>
      </c>
    </row>
    <row r="405" s="15" customFormat="1">
      <c r="A405" s="15"/>
      <c r="B405" s="260"/>
      <c r="C405" s="261"/>
      <c r="D405" s="232" t="s">
        <v>152</v>
      </c>
      <c r="E405" s="262" t="s">
        <v>1</v>
      </c>
      <c r="F405" s="263" t="s">
        <v>171</v>
      </c>
      <c r="G405" s="261"/>
      <c r="H405" s="264">
        <v>126.06</v>
      </c>
      <c r="I405" s="265"/>
      <c r="J405" s="261"/>
      <c r="K405" s="261"/>
      <c r="L405" s="266"/>
      <c r="M405" s="267"/>
      <c r="N405" s="268"/>
      <c r="O405" s="268"/>
      <c r="P405" s="268"/>
      <c r="Q405" s="268"/>
      <c r="R405" s="268"/>
      <c r="S405" s="268"/>
      <c r="T405" s="269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70" t="s">
        <v>152</v>
      </c>
      <c r="AU405" s="270" t="s">
        <v>86</v>
      </c>
      <c r="AV405" s="15" t="s">
        <v>148</v>
      </c>
      <c r="AW405" s="15" t="s">
        <v>32</v>
      </c>
      <c r="AX405" s="15" t="s">
        <v>76</v>
      </c>
      <c r="AY405" s="270" t="s">
        <v>140</v>
      </c>
    </row>
    <row r="406" s="14" customFormat="1">
      <c r="A406" s="14"/>
      <c r="B406" s="247"/>
      <c r="C406" s="248"/>
      <c r="D406" s="232" t="s">
        <v>152</v>
      </c>
      <c r="E406" s="249" t="s">
        <v>1</v>
      </c>
      <c r="F406" s="250" t="s">
        <v>799</v>
      </c>
      <c r="G406" s="248"/>
      <c r="H406" s="251">
        <v>63.030000000000001</v>
      </c>
      <c r="I406" s="252"/>
      <c r="J406" s="248"/>
      <c r="K406" s="248"/>
      <c r="L406" s="253"/>
      <c r="M406" s="254"/>
      <c r="N406" s="255"/>
      <c r="O406" s="255"/>
      <c r="P406" s="255"/>
      <c r="Q406" s="255"/>
      <c r="R406" s="255"/>
      <c r="S406" s="255"/>
      <c r="T406" s="25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7" t="s">
        <v>152</v>
      </c>
      <c r="AU406" s="257" t="s">
        <v>86</v>
      </c>
      <c r="AV406" s="14" t="s">
        <v>86</v>
      </c>
      <c r="AW406" s="14" t="s">
        <v>32</v>
      </c>
      <c r="AX406" s="14" t="s">
        <v>84</v>
      </c>
      <c r="AY406" s="257" t="s">
        <v>140</v>
      </c>
    </row>
    <row r="407" s="2" customFormat="1" ht="33" customHeight="1">
      <c r="A407" s="39"/>
      <c r="B407" s="40"/>
      <c r="C407" s="219" t="s">
        <v>800</v>
      </c>
      <c r="D407" s="219" t="s">
        <v>144</v>
      </c>
      <c r="E407" s="220" t="s">
        <v>801</v>
      </c>
      <c r="F407" s="221" t="s">
        <v>802</v>
      </c>
      <c r="G407" s="222" t="s">
        <v>147</v>
      </c>
      <c r="H407" s="223">
        <v>126.06</v>
      </c>
      <c r="I407" s="224"/>
      <c r="J407" s="225">
        <f>ROUND(I407*H407,2)</f>
        <v>0</v>
      </c>
      <c r="K407" s="221" t="s">
        <v>159</v>
      </c>
      <c r="L407" s="45"/>
      <c r="M407" s="226" t="s">
        <v>1</v>
      </c>
      <c r="N407" s="227" t="s">
        <v>41</v>
      </c>
      <c r="O407" s="92"/>
      <c r="P407" s="228">
        <f>O407*H407</f>
        <v>0</v>
      </c>
      <c r="Q407" s="228">
        <v>0.0090900000000000009</v>
      </c>
      <c r="R407" s="228">
        <f>Q407*H407</f>
        <v>1.1458854000000001</v>
      </c>
      <c r="S407" s="228">
        <v>0</v>
      </c>
      <c r="T407" s="229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0" t="s">
        <v>257</v>
      </c>
      <c r="AT407" s="230" t="s">
        <v>144</v>
      </c>
      <c r="AU407" s="230" t="s">
        <v>86</v>
      </c>
      <c r="AY407" s="18" t="s">
        <v>140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18" t="s">
        <v>84</v>
      </c>
      <c r="BK407" s="231">
        <f>ROUND(I407*H407,2)</f>
        <v>0</v>
      </c>
      <c r="BL407" s="18" t="s">
        <v>257</v>
      </c>
      <c r="BM407" s="230" t="s">
        <v>803</v>
      </c>
    </row>
    <row r="408" s="2" customFormat="1">
      <c r="A408" s="39"/>
      <c r="B408" s="40"/>
      <c r="C408" s="41"/>
      <c r="D408" s="232" t="s">
        <v>150</v>
      </c>
      <c r="E408" s="41"/>
      <c r="F408" s="233" t="s">
        <v>804</v>
      </c>
      <c r="G408" s="41"/>
      <c r="H408" s="41"/>
      <c r="I408" s="234"/>
      <c r="J408" s="41"/>
      <c r="K408" s="41"/>
      <c r="L408" s="45"/>
      <c r="M408" s="235"/>
      <c r="N408" s="236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150</v>
      </c>
      <c r="AU408" s="18" t="s">
        <v>86</v>
      </c>
    </row>
    <row r="409" s="2" customFormat="1">
      <c r="A409" s="39"/>
      <c r="B409" s="40"/>
      <c r="C409" s="41"/>
      <c r="D409" s="258" t="s">
        <v>162</v>
      </c>
      <c r="E409" s="41"/>
      <c r="F409" s="259" t="s">
        <v>805</v>
      </c>
      <c r="G409" s="41"/>
      <c r="H409" s="41"/>
      <c r="I409" s="234"/>
      <c r="J409" s="41"/>
      <c r="K409" s="41"/>
      <c r="L409" s="45"/>
      <c r="M409" s="235"/>
      <c r="N409" s="236"/>
      <c r="O409" s="92"/>
      <c r="P409" s="92"/>
      <c r="Q409" s="92"/>
      <c r="R409" s="92"/>
      <c r="S409" s="92"/>
      <c r="T409" s="93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162</v>
      </c>
      <c r="AU409" s="18" t="s">
        <v>86</v>
      </c>
    </row>
    <row r="410" s="14" customFormat="1">
      <c r="A410" s="14"/>
      <c r="B410" s="247"/>
      <c r="C410" s="248"/>
      <c r="D410" s="232" t="s">
        <v>152</v>
      </c>
      <c r="E410" s="249" t="s">
        <v>1</v>
      </c>
      <c r="F410" s="250" t="s">
        <v>785</v>
      </c>
      <c r="G410" s="248"/>
      <c r="H410" s="251">
        <v>126.06</v>
      </c>
      <c r="I410" s="252"/>
      <c r="J410" s="248"/>
      <c r="K410" s="248"/>
      <c r="L410" s="253"/>
      <c r="M410" s="254"/>
      <c r="N410" s="255"/>
      <c r="O410" s="255"/>
      <c r="P410" s="255"/>
      <c r="Q410" s="255"/>
      <c r="R410" s="255"/>
      <c r="S410" s="255"/>
      <c r="T410" s="25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7" t="s">
        <v>152</v>
      </c>
      <c r="AU410" s="257" t="s">
        <v>86</v>
      </c>
      <c r="AV410" s="14" t="s">
        <v>86</v>
      </c>
      <c r="AW410" s="14" t="s">
        <v>32</v>
      </c>
      <c r="AX410" s="14" t="s">
        <v>76</v>
      </c>
      <c r="AY410" s="257" t="s">
        <v>140</v>
      </c>
    </row>
    <row r="411" s="15" customFormat="1">
      <c r="A411" s="15"/>
      <c r="B411" s="260"/>
      <c r="C411" s="261"/>
      <c r="D411" s="232" t="s">
        <v>152</v>
      </c>
      <c r="E411" s="262" t="s">
        <v>1</v>
      </c>
      <c r="F411" s="263" t="s">
        <v>171</v>
      </c>
      <c r="G411" s="261"/>
      <c r="H411" s="264">
        <v>126.06</v>
      </c>
      <c r="I411" s="265"/>
      <c r="J411" s="261"/>
      <c r="K411" s="261"/>
      <c r="L411" s="266"/>
      <c r="M411" s="267"/>
      <c r="N411" s="268"/>
      <c r="O411" s="268"/>
      <c r="P411" s="268"/>
      <c r="Q411" s="268"/>
      <c r="R411" s="268"/>
      <c r="S411" s="268"/>
      <c r="T411" s="269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70" t="s">
        <v>152</v>
      </c>
      <c r="AU411" s="270" t="s">
        <v>86</v>
      </c>
      <c r="AV411" s="15" t="s">
        <v>148</v>
      </c>
      <c r="AW411" s="15" t="s">
        <v>32</v>
      </c>
      <c r="AX411" s="15" t="s">
        <v>84</v>
      </c>
      <c r="AY411" s="270" t="s">
        <v>140</v>
      </c>
    </row>
    <row r="412" s="2" customFormat="1" ht="24.15" customHeight="1">
      <c r="A412" s="39"/>
      <c r="B412" s="40"/>
      <c r="C412" s="286" t="s">
        <v>806</v>
      </c>
      <c r="D412" s="286" t="s">
        <v>501</v>
      </c>
      <c r="E412" s="287" t="s">
        <v>807</v>
      </c>
      <c r="F412" s="288" t="s">
        <v>808</v>
      </c>
      <c r="G412" s="289" t="s">
        <v>147</v>
      </c>
      <c r="H412" s="290">
        <v>148.786</v>
      </c>
      <c r="I412" s="291"/>
      <c r="J412" s="292">
        <f>ROUND(I412*H412,2)</f>
        <v>0</v>
      </c>
      <c r="K412" s="288" t="s">
        <v>159</v>
      </c>
      <c r="L412" s="293"/>
      <c r="M412" s="294" t="s">
        <v>1</v>
      </c>
      <c r="N412" s="295" t="s">
        <v>41</v>
      </c>
      <c r="O412" s="92"/>
      <c r="P412" s="228">
        <f>O412*H412</f>
        <v>0</v>
      </c>
      <c r="Q412" s="228">
        <v>0.021999999999999999</v>
      </c>
      <c r="R412" s="228">
        <f>Q412*H412</f>
        <v>3.2732919999999996</v>
      </c>
      <c r="S412" s="228">
        <v>0</v>
      </c>
      <c r="T412" s="229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0" t="s">
        <v>143</v>
      </c>
      <c r="AT412" s="230" t="s">
        <v>501</v>
      </c>
      <c r="AU412" s="230" t="s">
        <v>86</v>
      </c>
      <c r="AY412" s="18" t="s">
        <v>140</v>
      </c>
      <c r="BE412" s="231">
        <f>IF(N412="základní",J412,0)</f>
        <v>0</v>
      </c>
      <c r="BF412" s="231">
        <f>IF(N412="snížená",J412,0)</f>
        <v>0</v>
      </c>
      <c r="BG412" s="231">
        <f>IF(N412="zákl. přenesená",J412,0)</f>
        <v>0</v>
      </c>
      <c r="BH412" s="231">
        <f>IF(N412="sníž. přenesená",J412,0)</f>
        <v>0</v>
      </c>
      <c r="BI412" s="231">
        <f>IF(N412="nulová",J412,0)</f>
        <v>0</v>
      </c>
      <c r="BJ412" s="18" t="s">
        <v>84</v>
      </c>
      <c r="BK412" s="231">
        <f>ROUND(I412*H412,2)</f>
        <v>0</v>
      </c>
      <c r="BL412" s="18" t="s">
        <v>257</v>
      </c>
      <c r="BM412" s="230" t="s">
        <v>809</v>
      </c>
    </row>
    <row r="413" s="2" customFormat="1">
      <c r="A413" s="39"/>
      <c r="B413" s="40"/>
      <c r="C413" s="41"/>
      <c r="D413" s="232" t="s">
        <v>150</v>
      </c>
      <c r="E413" s="41"/>
      <c r="F413" s="233" t="s">
        <v>810</v>
      </c>
      <c r="G413" s="41"/>
      <c r="H413" s="41"/>
      <c r="I413" s="234"/>
      <c r="J413" s="41"/>
      <c r="K413" s="41"/>
      <c r="L413" s="45"/>
      <c r="M413" s="235"/>
      <c r="N413" s="236"/>
      <c r="O413" s="92"/>
      <c r="P413" s="92"/>
      <c r="Q413" s="92"/>
      <c r="R413" s="92"/>
      <c r="S413" s="92"/>
      <c r="T413" s="93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150</v>
      </c>
      <c r="AU413" s="18" t="s">
        <v>86</v>
      </c>
    </row>
    <row r="414" s="14" customFormat="1">
      <c r="A414" s="14"/>
      <c r="B414" s="247"/>
      <c r="C414" s="248"/>
      <c r="D414" s="232" t="s">
        <v>152</v>
      </c>
      <c r="E414" s="249" t="s">
        <v>1</v>
      </c>
      <c r="F414" s="250" t="s">
        <v>811</v>
      </c>
      <c r="G414" s="248"/>
      <c r="H414" s="251">
        <v>148.786</v>
      </c>
      <c r="I414" s="252"/>
      <c r="J414" s="248"/>
      <c r="K414" s="248"/>
      <c r="L414" s="253"/>
      <c r="M414" s="254"/>
      <c r="N414" s="255"/>
      <c r="O414" s="255"/>
      <c r="P414" s="255"/>
      <c r="Q414" s="255"/>
      <c r="R414" s="255"/>
      <c r="S414" s="255"/>
      <c r="T414" s="25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7" t="s">
        <v>152</v>
      </c>
      <c r="AU414" s="257" t="s">
        <v>86</v>
      </c>
      <c r="AV414" s="14" t="s">
        <v>86</v>
      </c>
      <c r="AW414" s="14" t="s">
        <v>32</v>
      </c>
      <c r="AX414" s="14" t="s">
        <v>84</v>
      </c>
      <c r="AY414" s="257" t="s">
        <v>140</v>
      </c>
    </row>
    <row r="415" s="2" customFormat="1" ht="24.15" customHeight="1">
      <c r="A415" s="39"/>
      <c r="B415" s="40"/>
      <c r="C415" s="219" t="s">
        <v>812</v>
      </c>
      <c r="D415" s="219" t="s">
        <v>144</v>
      </c>
      <c r="E415" s="220" t="s">
        <v>813</v>
      </c>
      <c r="F415" s="221" t="s">
        <v>814</v>
      </c>
      <c r="G415" s="222" t="s">
        <v>147</v>
      </c>
      <c r="H415" s="223">
        <v>71.200000000000003</v>
      </c>
      <c r="I415" s="224"/>
      <c r="J415" s="225">
        <f>ROUND(I415*H415,2)</f>
        <v>0</v>
      </c>
      <c r="K415" s="221" t="s">
        <v>159</v>
      </c>
      <c r="L415" s="45"/>
      <c r="M415" s="226" t="s">
        <v>1</v>
      </c>
      <c r="N415" s="227" t="s">
        <v>41</v>
      </c>
      <c r="O415" s="92"/>
      <c r="P415" s="228">
        <f>O415*H415</f>
        <v>0</v>
      </c>
      <c r="Q415" s="228">
        <v>0.0015</v>
      </c>
      <c r="R415" s="228">
        <f>Q415*H415</f>
        <v>0.10680000000000001</v>
      </c>
      <c r="S415" s="228">
        <v>0</v>
      </c>
      <c r="T415" s="229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0" t="s">
        <v>257</v>
      </c>
      <c r="AT415" s="230" t="s">
        <v>144</v>
      </c>
      <c r="AU415" s="230" t="s">
        <v>86</v>
      </c>
      <c r="AY415" s="18" t="s">
        <v>140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8" t="s">
        <v>84</v>
      </c>
      <c r="BK415" s="231">
        <f>ROUND(I415*H415,2)</f>
        <v>0</v>
      </c>
      <c r="BL415" s="18" t="s">
        <v>257</v>
      </c>
      <c r="BM415" s="230" t="s">
        <v>815</v>
      </c>
    </row>
    <row r="416" s="2" customFormat="1">
      <c r="A416" s="39"/>
      <c r="B416" s="40"/>
      <c r="C416" s="41"/>
      <c r="D416" s="232" t="s">
        <v>150</v>
      </c>
      <c r="E416" s="41"/>
      <c r="F416" s="233" t="s">
        <v>816</v>
      </c>
      <c r="G416" s="41"/>
      <c r="H416" s="41"/>
      <c r="I416" s="234"/>
      <c r="J416" s="41"/>
      <c r="K416" s="41"/>
      <c r="L416" s="45"/>
      <c r="M416" s="235"/>
      <c r="N416" s="236"/>
      <c r="O416" s="92"/>
      <c r="P416" s="92"/>
      <c r="Q416" s="92"/>
      <c r="R416" s="92"/>
      <c r="S416" s="92"/>
      <c r="T416" s="93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150</v>
      </c>
      <c r="AU416" s="18" t="s">
        <v>86</v>
      </c>
    </row>
    <row r="417" s="2" customFormat="1">
      <c r="A417" s="39"/>
      <c r="B417" s="40"/>
      <c r="C417" s="41"/>
      <c r="D417" s="258" t="s">
        <v>162</v>
      </c>
      <c r="E417" s="41"/>
      <c r="F417" s="259" t="s">
        <v>817</v>
      </c>
      <c r="G417" s="41"/>
      <c r="H417" s="41"/>
      <c r="I417" s="234"/>
      <c r="J417" s="41"/>
      <c r="K417" s="41"/>
      <c r="L417" s="45"/>
      <c r="M417" s="235"/>
      <c r="N417" s="236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162</v>
      </c>
      <c r="AU417" s="18" t="s">
        <v>86</v>
      </c>
    </row>
    <row r="418" s="14" customFormat="1">
      <c r="A418" s="14"/>
      <c r="B418" s="247"/>
      <c r="C418" s="248"/>
      <c r="D418" s="232" t="s">
        <v>152</v>
      </c>
      <c r="E418" s="249" t="s">
        <v>1</v>
      </c>
      <c r="F418" s="250" t="s">
        <v>818</v>
      </c>
      <c r="G418" s="248"/>
      <c r="H418" s="251">
        <v>71.200000000000003</v>
      </c>
      <c r="I418" s="252"/>
      <c r="J418" s="248"/>
      <c r="K418" s="248"/>
      <c r="L418" s="253"/>
      <c r="M418" s="254"/>
      <c r="N418" s="255"/>
      <c r="O418" s="255"/>
      <c r="P418" s="255"/>
      <c r="Q418" s="255"/>
      <c r="R418" s="255"/>
      <c r="S418" s="255"/>
      <c r="T418" s="25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7" t="s">
        <v>152</v>
      </c>
      <c r="AU418" s="257" t="s">
        <v>86</v>
      </c>
      <c r="AV418" s="14" t="s">
        <v>86</v>
      </c>
      <c r="AW418" s="14" t="s">
        <v>32</v>
      </c>
      <c r="AX418" s="14" t="s">
        <v>76</v>
      </c>
      <c r="AY418" s="257" t="s">
        <v>140</v>
      </c>
    </row>
    <row r="419" s="15" customFormat="1">
      <c r="A419" s="15"/>
      <c r="B419" s="260"/>
      <c r="C419" s="261"/>
      <c r="D419" s="232" t="s">
        <v>152</v>
      </c>
      <c r="E419" s="262" t="s">
        <v>1</v>
      </c>
      <c r="F419" s="263" t="s">
        <v>171</v>
      </c>
      <c r="G419" s="261"/>
      <c r="H419" s="264">
        <v>71.200000000000003</v>
      </c>
      <c r="I419" s="265"/>
      <c r="J419" s="261"/>
      <c r="K419" s="261"/>
      <c r="L419" s="266"/>
      <c r="M419" s="267"/>
      <c r="N419" s="268"/>
      <c r="O419" s="268"/>
      <c r="P419" s="268"/>
      <c r="Q419" s="268"/>
      <c r="R419" s="268"/>
      <c r="S419" s="268"/>
      <c r="T419" s="269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70" t="s">
        <v>152</v>
      </c>
      <c r="AU419" s="270" t="s">
        <v>86</v>
      </c>
      <c r="AV419" s="15" t="s">
        <v>148</v>
      </c>
      <c r="AW419" s="15" t="s">
        <v>32</v>
      </c>
      <c r="AX419" s="15" t="s">
        <v>84</v>
      </c>
      <c r="AY419" s="270" t="s">
        <v>140</v>
      </c>
    </row>
    <row r="420" s="2" customFormat="1" ht="24.15" customHeight="1">
      <c r="A420" s="39"/>
      <c r="B420" s="40"/>
      <c r="C420" s="219" t="s">
        <v>819</v>
      </c>
      <c r="D420" s="219" t="s">
        <v>144</v>
      </c>
      <c r="E420" s="220" t="s">
        <v>820</v>
      </c>
      <c r="F420" s="221" t="s">
        <v>821</v>
      </c>
      <c r="G420" s="222" t="s">
        <v>147</v>
      </c>
      <c r="H420" s="223">
        <v>126.06</v>
      </c>
      <c r="I420" s="224"/>
      <c r="J420" s="225">
        <f>ROUND(I420*H420,2)</f>
        <v>0</v>
      </c>
      <c r="K420" s="221" t="s">
        <v>159</v>
      </c>
      <c r="L420" s="45"/>
      <c r="M420" s="226" t="s">
        <v>1</v>
      </c>
      <c r="N420" s="227" t="s">
        <v>41</v>
      </c>
      <c r="O420" s="92"/>
      <c r="P420" s="228">
        <f>O420*H420</f>
        <v>0</v>
      </c>
      <c r="Q420" s="228">
        <v>4.5000000000000003E-05</v>
      </c>
      <c r="R420" s="228">
        <f>Q420*H420</f>
        <v>0.0056727000000000001</v>
      </c>
      <c r="S420" s="228">
        <v>0</v>
      </c>
      <c r="T420" s="229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0" t="s">
        <v>257</v>
      </c>
      <c r="AT420" s="230" t="s">
        <v>144</v>
      </c>
      <c r="AU420" s="230" t="s">
        <v>86</v>
      </c>
      <c r="AY420" s="18" t="s">
        <v>140</v>
      </c>
      <c r="BE420" s="231">
        <f>IF(N420="základní",J420,0)</f>
        <v>0</v>
      </c>
      <c r="BF420" s="231">
        <f>IF(N420="snížená",J420,0)</f>
        <v>0</v>
      </c>
      <c r="BG420" s="231">
        <f>IF(N420="zákl. přenesená",J420,0)</f>
        <v>0</v>
      </c>
      <c r="BH420" s="231">
        <f>IF(N420="sníž. přenesená",J420,0)</f>
        <v>0</v>
      </c>
      <c r="BI420" s="231">
        <f>IF(N420="nulová",J420,0)</f>
        <v>0</v>
      </c>
      <c r="BJ420" s="18" t="s">
        <v>84</v>
      </c>
      <c r="BK420" s="231">
        <f>ROUND(I420*H420,2)</f>
        <v>0</v>
      </c>
      <c r="BL420" s="18" t="s">
        <v>257</v>
      </c>
      <c r="BM420" s="230" t="s">
        <v>822</v>
      </c>
    </row>
    <row r="421" s="2" customFormat="1">
      <c r="A421" s="39"/>
      <c r="B421" s="40"/>
      <c r="C421" s="41"/>
      <c r="D421" s="232" t="s">
        <v>150</v>
      </c>
      <c r="E421" s="41"/>
      <c r="F421" s="233" t="s">
        <v>821</v>
      </c>
      <c r="G421" s="41"/>
      <c r="H421" s="41"/>
      <c r="I421" s="234"/>
      <c r="J421" s="41"/>
      <c r="K421" s="41"/>
      <c r="L421" s="45"/>
      <c r="M421" s="235"/>
      <c r="N421" s="236"/>
      <c r="O421" s="92"/>
      <c r="P421" s="92"/>
      <c r="Q421" s="92"/>
      <c r="R421" s="92"/>
      <c r="S421" s="92"/>
      <c r="T421" s="93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150</v>
      </c>
      <c r="AU421" s="18" t="s">
        <v>86</v>
      </c>
    </row>
    <row r="422" s="2" customFormat="1">
      <c r="A422" s="39"/>
      <c r="B422" s="40"/>
      <c r="C422" s="41"/>
      <c r="D422" s="258" t="s">
        <v>162</v>
      </c>
      <c r="E422" s="41"/>
      <c r="F422" s="259" t="s">
        <v>823</v>
      </c>
      <c r="G422" s="41"/>
      <c r="H422" s="41"/>
      <c r="I422" s="234"/>
      <c r="J422" s="41"/>
      <c r="K422" s="41"/>
      <c r="L422" s="45"/>
      <c r="M422" s="235"/>
      <c r="N422" s="236"/>
      <c r="O422" s="92"/>
      <c r="P422" s="92"/>
      <c r="Q422" s="92"/>
      <c r="R422" s="92"/>
      <c r="S422" s="92"/>
      <c r="T422" s="93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162</v>
      </c>
      <c r="AU422" s="18" t="s">
        <v>86</v>
      </c>
    </row>
    <row r="423" s="2" customFormat="1" ht="24.15" customHeight="1">
      <c r="A423" s="39"/>
      <c r="B423" s="40"/>
      <c r="C423" s="219" t="s">
        <v>824</v>
      </c>
      <c r="D423" s="219" t="s">
        <v>144</v>
      </c>
      <c r="E423" s="220" t="s">
        <v>825</v>
      </c>
      <c r="F423" s="221" t="s">
        <v>826</v>
      </c>
      <c r="G423" s="222" t="s">
        <v>217</v>
      </c>
      <c r="H423" s="223">
        <v>5.0469999999999997</v>
      </c>
      <c r="I423" s="224"/>
      <c r="J423" s="225">
        <f>ROUND(I423*H423,2)</f>
        <v>0</v>
      </c>
      <c r="K423" s="221" t="s">
        <v>159</v>
      </c>
      <c r="L423" s="45"/>
      <c r="M423" s="226" t="s">
        <v>1</v>
      </c>
      <c r="N423" s="227" t="s">
        <v>41</v>
      </c>
      <c r="O423" s="92"/>
      <c r="P423" s="228">
        <f>O423*H423</f>
        <v>0</v>
      </c>
      <c r="Q423" s="228">
        <v>0</v>
      </c>
      <c r="R423" s="228">
        <f>Q423*H423</f>
        <v>0</v>
      </c>
      <c r="S423" s="228">
        <v>0</v>
      </c>
      <c r="T423" s="22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257</v>
      </c>
      <c r="AT423" s="230" t="s">
        <v>144</v>
      </c>
      <c r="AU423" s="230" t="s">
        <v>86</v>
      </c>
      <c r="AY423" s="18" t="s">
        <v>140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84</v>
      </c>
      <c r="BK423" s="231">
        <f>ROUND(I423*H423,2)</f>
        <v>0</v>
      </c>
      <c r="BL423" s="18" t="s">
        <v>257</v>
      </c>
      <c r="BM423" s="230" t="s">
        <v>827</v>
      </c>
    </row>
    <row r="424" s="2" customFormat="1">
      <c r="A424" s="39"/>
      <c r="B424" s="40"/>
      <c r="C424" s="41"/>
      <c r="D424" s="232" t="s">
        <v>150</v>
      </c>
      <c r="E424" s="41"/>
      <c r="F424" s="233" t="s">
        <v>828</v>
      </c>
      <c r="G424" s="41"/>
      <c r="H424" s="41"/>
      <c r="I424" s="234"/>
      <c r="J424" s="41"/>
      <c r="K424" s="41"/>
      <c r="L424" s="45"/>
      <c r="M424" s="235"/>
      <c r="N424" s="236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150</v>
      </c>
      <c r="AU424" s="18" t="s">
        <v>86</v>
      </c>
    </row>
    <row r="425" s="2" customFormat="1">
      <c r="A425" s="39"/>
      <c r="B425" s="40"/>
      <c r="C425" s="41"/>
      <c r="D425" s="258" t="s">
        <v>162</v>
      </c>
      <c r="E425" s="41"/>
      <c r="F425" s="259" t="s">
        <v>829</v>
      </c>
      <c r="G425" s="41"/>
      <c r="H425" s="41"/>
      <c r="I425" s="234"/>
      <c r="J425" s="41"/>
      <c r="K425" s="41"/>
      <c r="L425" s="45"/>
      <c r="M425" s="235"/>
      <c r="N425" s="236"/>
      <c r="O425" s="92"/>
      <c r="P425" s="92"/>
      <c r="Q425" s="92"/>
      <c r="R425" s="92"/>
      <c r="S425" s="92"/>
      <c r="T425" s="93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162</v>
      </c>
      <c r="AU425" s="18" t="s">
        <v>86</v>
      </c>
    </row>
    <row r="426" s="12" customFormat="1" ht="22.8" customHeight="1">
      <c r="A426" s="12"/>
      <c r="B426" s="203"/>
      <c r="C426" s="204"/>
      <c r="D426" s="205" t="s">
        <v>75</v>
      </c>
      <c r="E426" s="217" t="s">
        <v>351</v>
      </c>
      <c r="F426" s="217" t="s">
        <v>352</v>
      </c>
      <c r="G426" s="204"/>
      <c r="H426" s="204"/>
      <c r="I426" s="207"/>
      <c r="J426" s="218">
        <f>BK426</f>
        <v>0</v>
      </c>
      <c r="K426" s="204"/>
      <c r="L426" s="209"/>
      <c r="M426" s="210"/>
      <c r="N426" s="211"/>
      <c r="O426" s="211"/>
      <c r="P426" s="212">
        <f>SUM(P427:P459)</f>
        <v>0</v>
      </c>
      <c r="Q426" s="211"/>
      <c r="R426" s="212">
        <f>SUM(R427:R459)</f>
        <v>2.4491885000000004</v>
      </c>
      <c r="S426" s="211"/>
      <c r="T426" s="213">
        <f>SUM(T427:T459)</f>
        <v>0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214" t="s">
        <v>86</v>
      </c>
      <c r="AT426" s="215" t="s">
        <v>75</v>
      </c>
      <c r="AU426" s="215" t="s">
        <v>84</v>
      </c>
      <c r="AY426" s="214" t="s">
        <v>140</v>
      </c>
      <c r="BK426" s="216">
        <f>SUM(BK427:BK459)</f>
        <v>0</v>
      </c>
    </row>
    <row r="427" s="2" customFormat="1" ht="24.15" customHeight="1">
      <c r="A427" s="39"/>
      <c r="B427" s="40"/>
      <c r="C427" s="219" t="s">
        <v>830</v>
      </c>
      <c r="D427" s="219" t="s">
        <v>144</v>
      </c>
      <c r="E427" s="220" t="s">
        <v>831</v>
      </c>
      <c r="F427" s="221" t="s">
        <v>832</v>
      </c>
      <c r="G427" s="222" t="s">
        <v>147</v>
      </c>
      <c r="H427" s="223">
        <v>426.91000000000002</v>
      </c>
      <c r="I427" s="224"/>
      <c r="J427" s="225">
        <f>ROUND(I427*H427,2)</f>
        <v>0</v>
      </c>
      <c r="K427" s="221" t="s">
        <v>159</v>
      </c>
      <c r="L427" s="45"/>
      <c r="M427" s="226" t="s">
        <v>1</v>
      </c>
      <c r="N427" s="227" t="s">
        <v>41</v>
      </c>
      <c r="O427" s="92"/>
      <c r="P427" s="228">
        <f>O427*H427</f>
        <v>0</v>
      </c>
      <c r="Q427" s="228">
        <v>0</v>
      </c>
      <c r="R427" s="228">
        <f>Q427*H427</f>
        <v>0</v>
      </c>
      <c r="S427" s="228">
        <v>0</v>
      </c>
      <c r="T427" s="229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0" t="s">
        <v>257</v>
      </c>
      <c r="AT427" s="230" t="s">
        <v>144</v>
      </c>
      <c r="AU427" s="230" t="s">
        <v>86</v>
      </c>
      <c r="AY427" s="18" t="s">
        <v>140</v>
      </c>
      <c r="BE427" s="231">
        <f>IF(N427="základní",J427,0)</f>
        <v>0</v>
      </c>
      <c r="BF427" s="231">
        <f>IF(N427="snížená",J427,0)</f>
        <v>0</v>
      </c>
      <c r="BG427" s="231">
        <f>IF(N427="zákl. přenesená",J427,0)</f>
        <v>0</v>
      </c>
      <c r="BH427" s="231">
        <f>IF(N427="sníž. přenesená",J427,0)</f>
        <v>0</v>
      </c>
      <c r="BI427" s="231">
        <f>IF(N427="nulová",J427,0)</f>
        <v>0</v>
      </c>
      <c r="BJ427" s="18" t="s">
        <v>84</v>
      </c>
      <c r="BK427" s="231">
        <f>ROUND(I427*H427,2)</f>
        <v>0</v>
      </c>
      <c r="BL427" s="18" t="s">
        <v>257</v>
      </c>
      <c r="BM427" s="230" t="s">
        <v>833</v>
      </c>
    </row>
    <row r="428" s="2" customFormat="1">
      <c r="A428" s="39"/>
      <c r="B428" s="40"/>
      <c r="C428" s="41"/>
      <c r="D428" s="232" t="s">
        <v>150</v>
      </c>
      <c r="E428" s="41"/>
      <c r="F428" s="233" t="s">
        <v>834</v>
      </c>
      <c r="G428" s="41"/>
      <c r="H428" s="41"/>
      <c r="I428" s="234"/>
      <c r="J428" s="41"/>
      <c r="K428" s="41"/>
      <c r="L428" s="45"/>
      <c r="M428" s="235"/>
      <c r="N428" s="236"/>
      <c r="O428" s="92"/>
      <c r="P428" s="92"/>
      <c r="Q428" s="92"/>
      <c r="R428" s="92"/>
      <c r="S428" s="92"/>
      <c r="T428" s="93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150</v>
      </c>
      <c r="AU428" s="18" t="s">
        <v>86</v>
      </c>
    </row>
    <row r="429" s="2" customFormat="1">
      <c r="A429" s="39"/>
      <c r="B429" s="40"/>
      <c r="C429" s="41"/>
      <c r="D429" s="258" t="s">
        <v>162</v>
      </c>
      <c r="E429" s="41"/>
      <c r="F429" s="259" t="s">
        <v>835</v>
      </c>
      <c r="G429" s="41"/>
      <c r="H429" s="41"/>
      <c r="I429" s="234"/>
      <c r="J429" s="41"/>
      <c r="K429" s="41"/>
      <c r="L429" s="45"/>
      <c r="M429" s="235"/>
      <c r="N429" s="236"/>
      <c r="O429" s="92"/>
      <c r="P429" s="92"/>
      <c r="Q429" s="92"/>
      <c r="R429" s="92"/>
      <c r="S429" s="92"/>
      <c r="T429" s="93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162</v>
      </c>
      <c r="AU429" s="18" t="s">
        <v>86</v>
      </c>
    </row>
    <row r="430" s="14" customFormat="1">
      <c r="A430" s="14"/>
      <c r="B430" s="247"/>
      <c r="C430" s="248"/>
      <c r="D430" s="232" t="s">
        <v>152</v>
      </c>
      <c r="E430" s="249" t="s">
        <v>1</v>
      </c>
      <c r="F430" s="250" t="s">
        <v>397</v>
      </c>
      <c r="G430" s="248"/>
      <c r="H430" s="251">
        <v>426.91000000000002</v>
      </c>
      <c r="I430" s="252"/>
      <c r="J430" s="248"/>
      <c r="K430" s="248"/>
      <c r="L430" s="253"/>
      <c r="M430" s="254"/>
      <c r="N430" s="255"/>
      <c r="O430" s="255"/>
      <c r="P430" s="255"/>
      <c r="Q430" s="255"/>
      <c r="R430" s="255"/>
      <c r="S430" s="255"/>
      <c r="T430" s="25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7" t="s">
        <v>152</v>
      </c>
      <c r="AU430" s="257" t="s">
        <v>86</v>
      </c>
      <c r="AV430" s="14" t="s">
        <v>86</v>
      </c>
      <c r="AW430" s="14" t="s">
        <v>32</v>
      </c>
      <c r="AX430" s="14" t="s">
        <v>76</v>
      </c>
      <c r="AY430" s="257" t="s">
        <v>140</v>
      </c>
    </row>
    <row r="431" s="15" customFormat="1">
      <c r="A431" s="15"/>
      <c r="B431" s="260"/>
      <c r="C431" s="261"/>
      <c r="D431" s="232" t="s">
        <v>152</v>
      </c>
      <c r="E431" s="262" t="s">
        <v>1</v>
      </c>
      <c r="F431" s="263" t="s">
        <v>171</v>
      </c>
      <c r="G431" s="261"/>
      <c r="H431" s="264">
        <v>426.91000000000002</v>
      </c>
      <c r="I431" s="265"/>
      <c r="J431" s="261"/>
      <c r="K431" s="261"/>
      <c r="L431" s="266"/>
      <c r="M431" s="267"/>
      <c r="N431" s="268"/>
      <c r="O431" s="268"/>
      <c r="P431" s="268"/>
      <c r="Q431" s="268"/>
      <c r="R431" s="268"/>
      <c r="S431" s="268"/>
      <c r="T431" s="269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70" t="s">
        <v>152</v>
      </c>
      <c r="AU431" s="270" t="s">
        <v>86</v>
      </c>
      <c r="AV431" s="15" t="s">
        <v>148</v>
      </c>
      <c r="AW431" s="15" t="s">
        <v>32</v>
      </c>
      <c r="AX431" s="15" t="s">
        <v>84</v>
      </c>
      <c r="AY431" s="270" t="s">
        <v>140</v>
      </c>
    </row>
    <row r="432" s="2" customFormat="1" ht="16.5" customHeight="1">
      <c r="A432" s="39"/>
      <c r="B432" s="40"/>
      <c r="C432" s="219" t="s">
        <v>836</v>
      </c>
      <c r="D432" s="219" t="s">
        <v>144</v>
      </c>
      <c r="E432" s="220" t="s">
        <v>837</v>
      </c>
      <c r="F432" s="221" t="s">
        <v>838</v>
      </c>
      <c r="G432" s="222" t="s">
        <v>147</v>
      </c>
      <c r="H432" s="223">
        <v>300.85000000000002</v>
      </c>
      <c r="I432" s="224"/>
      <c r="J432" s="225">
        <f>ROUND(I432*H432,2)</f>
        <v>0</v>
      </c>
      <c r="K432" s="221" t="s">
        <v>159</v>
      </c>
      <c r="L432" s="45"/>
      <c r="M432" s="226" t="s">
        <v>1</v>
      </c>
      <c r="N432" s="227" t="s">
        <v>41</v>
      </c>
      <c r="O432" s="92"/>
      <c r="P432" s="228">
        <f>O432*H432</f>
        <v>0</v>
      </c>
      <c r="Q432" s="228">
        <v>0</v>
      </c>
      <c r="R432" s="228">
        <f>Q432*H432</f>
        <v>0</v>
      </c>
      <c r="S432" s="228">
        <v>0</v>
      </c>
      <c r="T432" s="229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30" t="s">
        <v>257</v>
      </c>
      <c r="AT432" s="230" t="s">
        <v>144</v>
      </c>
      <c r="AU432" s="230" t="s">
        <v>86</v>
      </c>
      <c r="AY432" s="18" t="s">
        <v>140</v>
      </c>
      <c r="BE432" s="231">
        <f>IF(N432="základní",J432,0)</f>
        <v>0</v>
      </c>
      <c r="BF432" s="231">
        <f>IF(N432="snížená",J432,0)</f>
        <v>0</v>
      </c>
      <c r="BG432" s="231">
        <f>IF(N432="zákl. přenesená",J432,0)</f>
        <v>0</v>
      </c>
      <c r="BH432" s="231">
        <f>IF(N432="sníž. přenesená",J432,0)</f>
        <v>0</v>
      </c>
      <c r="BI432" s="231">
        <f>IF(N432="nulová",J432,0)</f>
        <v>0</v>
      </c>
      <c r="BJ432" s="18" t="s">
        <v>84</v>
      </c>
      <c r="BK432" s="231">
        <f>ROUND(I432*H432,2)</f>
        <v>0</v>
      </c>
      <c r="BL432" s="18" t="s">
        <v>257</v>
      </c>
      <c r="BM432" s="230" t="s">
        <v>839</v>
      </c>
    </row>
    <row r="433" s="2" customFormat="1">
      <c r="A433" s="39"/>
      <c r="B433" s="40"/>
      <c r="C433" s="41"/>
      <c r="D433" s="232" t="s">
        <v>150</v>
      </c>
      <c r="E433" s="41"/>
      <c r="F433" s="233" t="s">
        <v>840</v>
      </c>
      <c r="G433" s="41"/>
      <c r="H433" s="41"/>
      <c r="I433" s="234"/>
      <c r="J433" s="41"/>
      <c r="K433" s="41"/>
      <c r="L433" s="45"/>
      <c r="M433" s="235"/>
      <c r="N433" s="236"/>
      <c r="O433" s="92"/>
      <c r="P433" s="92"/>
      <c r="Q433" s="92"/>
      <c r="R433" s="92"/>
      <c r="S433" s="92"/>
      <c r="T433" s="93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150</v>
      </c>
      <c r="AU433" s="18" t="s">
        <v>86</v>
      </c>
    </row>
    <row r="434" s="2" customFormat="1">
      <c r="A434" s="39"/>
      <c r="B434" s="40"/>
      <c r="C434" s="41"/>
      <c r="D434" s="258" t="s">
        <v>162</v>
      </c>
      <c r="E434" s="41"/>
      <c r="F434" s="259" t="s">
        <v>841</v>
      </c>
      <c r="G434" s="41"/>
      <c r="H434" s="41"/>
      <c r="I434" s="234"/>
      <c r="J434" s="41"/>
      <c r="K434" s="41"/>
      <c r="L434" s="45"/>
      <c r="M434" s="235"/>
      <c r="N434" s="236"/>
      <c r="O434" s="92"/>
      <c r="P434" s="92"/>
      <c r="Q434" s="92"/>
      <c r="R434" s="92"/>
      <c r="S434" s="92"/>
      <c r="T434" s="93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162</v>
      </c>
      <c r="AU434" s="18" t="s">
        <v>86</v>
      </c>
    </row>
    <row r="435" s="2" customFormat="1" ht="24.15" customHeight="1">
      <c r="A435" s="39"/>
      <c r="B435" s="40"/>
      <c r="C435" s="219" t="s">
        <v>842</v>
      </c>
      <c r="D435" s="219" t="s">
        <v>144</v>
      </c>
      <c r="E435" s="220" t="s">
        <v>843</v>
      </c>
      <c r="F435" s="221" t="s">
        <v>844</v>
      </c>
      <c r="G435" s="222" t="s">
        <v>147</v>
      </c>
      <c r="H435" s="223">
        <v>300.85000000000002</v>
      </c>
      <c r="I435" s="224"/>
      <c r="J435" s="225">
        <f>ROUND(I435*H435,2)</f>
        <v>0</v>
      </c>
      <c r="K435" s="221" t="s">
        <v>1</v>
      </c>
      <c r="L435" s="45"/>
      <c r="M435" s="226" t="s">
        <v>1</v>
      </c>
      <c r="N435" s="227" t="s">
        <v>41</v>
      </c>
      <c r="O435" s="92"/>
      <c r="P435" s="228">
        <f>O435*H435</f>
        <v>0</v>
      </c>
      <c r="Q435" s="228">
        <v>0.00020000000000000001</v>
      </c>
      <c r="R435" s="228">
        <f>Q435*H435</f>
        <v>0.060170000000000008</v>
      </c>
      <c r="S435" s="228">
        <v>0</v>
      </c>
      <c r="T435" s="229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0" t="s">
        <v>257</v>
      </c>
      <c r="AT435" s="230" t="s">
        <v>144</v>
      </c>
      <c r="AU435" s="230" t="s">
        <v>86</v>
      </c>
      <c r="AY435" s="18" t="s">
        <v>140</v>
      </c>
      <c r="BE435" s="231">
        <f>IF(N435="základní",J435,0)</f>
        <v>0</v>
      </c>
      <c r="BF435" s="231">
        <f>IF(N435="snížená",J435,0)</f>
        <v>0</v>
      </c>
      <c r="BG435" s="231">
        <f>IF(N435="zákl. přenesená",J435,0)</f>
        <v>0</v>
      </c>
      <c r="BH435" s="231">
        <f>IF(N435="sníž. přenesená",J435,0)</f>
        <v>0</v>
      </c>
      <c r="BI435" s="231">
        <f>IF(N435="nulová",J435,0)</f>
        <v>0</v>
      </c>
      <c r="BJ435" s="18" t="s">
        <v>84</v>
      </c>
      <c r="BK435" s="231">
        <f>ROUND(I435*H435,2)</f>
        <v>0</v>
      </c>
      <c r="BL435" s="18" t="s">
        <v>257</v>
      </c>
      <c r="BM435" s="230" t="s">
        <v>845</v>
      </c>
    </row>
    <row r="436" s="2" customFormat="1">
      <c r="A436" s="39"/>
      <c r="B436" s="40"/>
      <c r="C436" s="41"/>
      <c r="D436" s="232" t="s">
        <v>150</v>
      </c>
      <c r="E436" s="41"/>
      <c r="F436" s="233" t="s">
        <v>846</v>
      </c>
      <c r="G436" s="41"/>
      <c r="H436" s="41"/>
      <c r="I436" s="234"/>
      <c r="J436" s="41"/>
      <c r="K436" s="41"/>
      <c r="L436" s="45"/>
      <c r="M436" s="235"/>
      <c r="N436" s="236"/>
      <c r="O436" s="92"/>
      <c r="P436" s="92"/>
      <c r="Q436" s="92"/>
      <c r="R436" s="92"/>
      <c r="S436" s="92"/>
      <c r="T436" s="93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150</v>
      </c>
      <c r="AU436" s="18" t="s">
        <v>86</v>
      </c>
    </row>
    <row r="437" s="2" customFormat="1" ht="33" customHeight="1">
      <c r="A437" s="39"/>
      <c r="B437" s="40"/>
      <c r="C437" s="219" t="s">
        <v>847</v>
      </c>
      <c r="D437" s="219" t="s">
        <v>144</v>
      </c>
      <c r="E437" s="220" t="s">
        <v>848</v>
      </c>
      <c r="F437" s="221" t="s">
        <v>849</v>
      </c>
      <c r="G437" s="222" t="s">
        <v>147</v>
      </c>
      <c r="H437" s="223">
        <v>150.42500000000001</v>
      </c>
      <c r="I437" s="224"/>
      <c r="J437" s="225">
        <f>ROUND(I437*H437,2)</f>
        <v>0</v>
      </c>
      <c r="K437" s="221" t="s">
        <v>159</v>
      </c>
      <c r="L437" s="45"/>
      <c r="M437" s="226" t="s">
        <v>1</v>
      </c>
      <c r="N437" s="227" t="s">
        <v>41</v>
      </c>
      <c r="O437" s="92"/>
      <c r="P437" s="228">
        <f>O437*H437</f>
        <v>0</v>
      </c>
      <c r="Q437" s="228">
        <v>0.0075799999999999999</v>
      </c>
      <c r="R437" s="228">
        <f>Q437*H437</f>
        <v>1.1402215</v>
      </c>
      <c r="S437" s="228">
        <v>0</v>
      </c>
      <c r="T437" s="229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0" t="s">
        <v>257</v>
      </c>
      <c r="AT437" s="230" t="s">
        <v>144</v>
      </c>
      <c r="AU437" s="230" t="s">
        <v>86</v>
      </c>
      <c r="AY437" s="18" t="s">
        <v>140</v>
      </c>
      <c r="BE437" s="231">
        <f>IF(N437="základní",J437,0)</f>
        <v>0</v>
      </c>
      <c r="BF437" s="231">
        <f>IF(N437="snížená",J437,0)</f>
        <v>0</v>
      </c>
      <c r="BG437" s="231">
        <f>IF(N437="zákl. přenesená",J437,0)</f>
        <v>0</v>
      </c>
      <c r="BH437" s="231">
        <f>IF(N437="sníž. přenesená",J437,0)</f>
        <v>0</v>
      </c>
      <c r="BI437" s="231">
        <f>IF(N437="nulová",J437,0)</f>
        <v>0</v>
      </c>
      <c r="BJ437" s="18" t="s">
        <v>84</v>
      </c>
      <c r="BK437" s="231">
        <f>ROUND(I437*H437,2)</f>
        <v>0</v>
      </c>
      <c r="BL437" s="18" t="s">
        <v>257</v>
      </c>
      <c r="BM437" s="230" t="s">
        <v>850</v>
      </c>
    </row>
    <row r="438" s="2" customFormat="1">
      <c r="A438" s="39"/>
      <c r="B438" s="40"/>
      <c r="C438" s="41"/>
      <c r="D438" s="232" t="s">
        <v>150</v>
      </c>
      <c r="E438" s="41"/>
      <c r="F438" s="233" t="s">
        <v>851</v>
      </c>
      <c r="G438" s="41"/>
      <c r="H438" s="41"/>
      <c r="I438" s="234"/>
      <c r="J438" s="41"/>
      <c r="K438" s="41"/>
      <c r="L438" s="45"/>
      <c r="M438" s="235"/>
      <c r="N438" s="236"/>
      <c r="O438" s="92"/>
      <c r="P438" s="92"/>
      <c r="Q438" s="92"/>
      <c r="R438" s="92"/>
      <c r="S438" s="92"/>
      <c r="T438" s="93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150</v>
      </c>
      <c r="AU438" s="18" t="s">
        <v>86</v>
      </c>
    </row>
    <row r="439" s="2" customFormat="1">
      <c r="A439" s="39"/>
      <c r="B439" s="40"/>
      <c r="C439" s="41"/>
      <c r="D439" s="258" t="s">
        <v>162</v>
      </c>
      <c r="E439" s="41"/>
      <c r="F439" s="259" t="s">
        <v>852</v>
      </c>
      <c r="G439" s="41"/>
      <c r="H439" s="41"/>
      <c r="I439" s="234"/>
      <c r="J439" s="41"/>
      <c r="K439" s="41"/>
      <c r="L439" s="45"/>
      <c r="M439" s="235"/>
      <c r="N439" s="236"/>
      <c r="O439" s="92"/>
      <c r="P439" s="92"/>
      <c r="Q439" s="92"/>
      <c r="R439" s="92"/>
      <c r="S439" s="92"/>
      <c r="T439" s="93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162</v>
      </c>
      <c r="AU439" s="18" t="s">
        <v>86</v>
      </c>
    </row>
    <row r="440" s="13" customFormat="1">
      <c r="A440" s="13"/>
      <c r="B440" s="237"/>
      <c r="C440" s="238"/>
      <c r="D440" s="232" t="s">
        <v>152</v>
      </c>
      <c r="E440" s="239" t="s">
        <v>1</v>
      </c>
      <c r="F440" s="240" t="s">
        <v>798</v>
      </c>
      <c r="G440" s="238"/>
      <c r="H440" s="239" t="s">
        <v>1</v>
      </c>
      <c r="I440" s="241"/>
      <c r="J440" s="238"/>
      <c r="K440" s="238"/>
      <c r="L440" s="242"/>
      <c r="M440" s="243"/>
      <c r="N440" s="244"/>
      <c r="O440" s="244"/>
      <c r="P440" s="244"/>
      <c r="Q440" s="244"/>
      <c r="R440" s="244"/>
      <c r="S440" s="244"/>
      <c r="T440" s="24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6" t="s">
        <v>152</v>
      </c>
      <c r="AU440" s="246" t="s">
        <v>86</v>
      </c>
      <c r="AV440" s="13" t="s">
        <v>84</v>
      </c>
      <c r="AW440" s="13" t="s">
        <v>32</v>
      </c>
      <c r="AX440" s="13" t="s">
        <v>76</v>
      </c>
      <c r="AY440" s="246" t="s">
        <v>140</v>
      </c>
    </row>
    <row r="441" s="14" customFormat="1">
      <c r="A441" s="14"/>
      <c r="B441" s="247"/>
      <c r="C441" s="248"/>
      <c r="D441" s="232" t="s">
        <v>152</v>
      </c>
      <c r="E441" s="249" t="s">
        <v>1</v>
      </c>
      <c r="F441" s="250" t="s">
        <v>853</v>
      </c>
      <c r="G441" s="248"/>
      <c r="H441" s="251">
        <v>300.85000000000002</v>
      </c>
      <c r="I441" s="252"/>
      <c r="J441" s="248"/>
      <c r="K441" s="248"/>
      <c r="L441" s="253"/>
      <c r="M441" s="254"/>
      <c r="N441" s="255"/>
      <c r="O441" s="255"/>
      <c r="P441" s="255"/>
      <c r="Q441" s="255"/>
      <c r="R441" s="255"/>
      <c r="S441" s="255"/>
      <c r="T441" s="25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7" t="s">
        <v>152</v>
      </c>
      <c r="AU441" s="257" t="s">
        <v>86</v>
      </c>
      <c r="AV441" s="14" t="s">
        <v>86</v>
      </c>
      <c r="AW441" s="14" t="s">
        <v>32</v>
      </c>
      <c r="AX441" s="14" t="s">
        <v>76</v>
      </c>
      <c r="AY441" s="257" t="s">
        <v>140</v>
      </c>
    </row>
    <row r="442" s="14" customFormat="1">
      <c r="A442" s="14"/>
      <c r="B442" s="247"/>
      <c r="C442" s="248"/>
      <c r="D442" s="232" t="s">
        <v>152</v>
      </c>
      <c r="E442" s="249" t="s">
        <v>1</v>
      </c>
      <c r="F442" s="250" t="s">
        <v>854</v>
      </c>
      <c r="G442" s="248"/>
      <c r="H442" s="251">
        <v>150.42500000000001</v>
      </c>
      <c r="I442" s="252"/>
      <c r="J442" s="248"/>
      <c r="K442" s="248"/>
      <c r="L442" s="253"/>
      <c r="M442" s="254"/>
      <c r="N442" s="255"/>
      <c r="O442" s="255"/>
      <c r="P442" s="255"/>
      <c r="Q442" s="255"/>
      <c r="R442" s="255"/>
      <c r="S442" s="255"/>
      <c r="T442" s="256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7" t="s">
        <v>152</v>
      </c>
      <c r="AU442" s="257" t="s">
        <v>86</v>
      </c>
      <c r="AV442" s="14" t="s">
        <v>86</v>
      </c>
      <c r="AW442" s="14" t="s">
        <v>32</v>
      </c>
      <c r="AX442" s="14" t="s">
        <v>84</v>
      </c>
      <c r="AY442" s="257" t="s">
        <v>140</v>
      </c>
    </row>
    <row r="443" s="2" customFormat="1" ht="24.15" customHeight="1">
      <c r="A443" s="39"/>
      <c r="B443" s="40"/>
      <c r="C443" s="219" t="s">
        <v>855</v>
      </c>
      <c r="D443" s="219" t="s">
        <v>144</v>
      </c>
      <c r="E443" s="220" t="s">
        <v>856</v>
      </c>
      <c r="F443" s="221" t="s">
        <v>857</v>
      </c>
      <c r="G443" s="222" t="s">
        <v>147</v>
      </c>
      <c r="H443" s="223">
        <v>300.85000000000002</v>
      </c>
      <c r="I443" s="224"/>
      <c r="J443" s="225">
        <f>ROUND(I443*H443,2)</f>
        <v>0</v>
      </c>
      <c r="K443" s="221" t="s">
        <v>159</v>
      </c>
      <c r="L443" s="45"/>
      <c r="M443" s="226" t="s">
        <v>1</v>
      </c>
      <c r="N443" s="227" t="s">
        <v>41</v>
      </c>
      <c r="O443" s="92"/>
      <c r="P443" s="228">
        <f>O443*H443</f>
        <v>0</v>
      </c>
      <c r="Q443" s="228">
        <v>0.00040000000000000002</v>
      </c>
      <c r="R443" s="228">
        <f>Q443*H443</f>
        <v>0.12034000000000002</v>
      </c>
      <c r="S443" s="228">
        <v>0</v>
      </c>
      <c r="T443" s="229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0" t="s">
        <v>257</v>
      </c>
      <c r="AT443" s="230" t="s">
        <v>144</v>
      </c>
      <c r="AU443" s="230" t="s">
        <v>86</v>
      </c>
      <c r="AY443" s="18" t="s">
        <v>140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18" t="s">
        <v>84</v>
      </c>
      <c r="BK443" s="231">
        <f>ROUND(I443*H443,2)</f>
        <v>0</v>
      </c>
      <c r="BL443" s="18" t="s">
        <v>257</v>
      </c>
      <c r="BM443" s="230" t="s">
        <v>858</v>
      </c>
    </row>
    <row r="444" s="2" customFormat="1">
      <c r="A444" s="39"/>
      <c r="B444" s="40"/>
      <c r="C444" s="41"/>
      <c r="D444" s="232" t="s">
        <v>150</v>
      </c>
      <c r="E444" s="41"/>
      <c r="F444" s="233" t="s">
        <v>859</v>
      </c>
      <c r="G444" s="41"/>
      <c r="H444" s="41"/>
      <c r="I444" s="234"/>
      <c r="J444" s="41"/>
      <c r="K444" s="41"/>
      <c r="L444" s="45"/>
      <c r="M444" s="235"/>
      <c r="N444" s="236"/>
      <c r="O444" s="92"/>
      <c r="P444" s="92"/>
      <c r="Q444" s="92"/>
      <c r="R444" s="92"/>
      <c r="S444" s="92"/>
      <c r="T444" s="93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150</v>
      </c>
      <c r="AU444" s="18" t="s">
        <v>86</v>
      </c>
    </row>
    <row r="445" s="2" customFormat="1">
      <c r="A445" s="39"/>
      <c r="B445" s="40"/>
      <c r="C445" s="41"/>
      <c r="D445" s="258" t="s">
        <v>162</v>
      </c>
      <c r="E445" s="41"/>
      <c r="F445" s="259" t="s">
        <v>860</v>
      </c>
      <c r="G445" s="41"/>
      <c r="H445" s="41"/>
      <c r="I445" s="234"/>
      <c r="J445" s="41"/>
      <c r="K445" s="41"/>
      <c r="L445" s="45"/>
      <c r="M445" s="235"/>
      <c r="N445" s="236"/>
      <c r="O445" s="92"/>
      <c r="P445" s="92"/>
      <c r="Q445" s="92"/>
      <c r="R445" s="92"/>
      <c r="S445" s="92"/>
      <c r="T445" s="93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162</v>
      </c>
      <c r="AU445" s="18" t="s">
        <v>86</v>
      </c>
    </row>
    <row r="446" s="14" customFormat="1">
      <c r="A446" s="14"/>
      <c r="B446" s="247"/>
      <c r="C446" s="248"/>
      <c r="D446" s="232" t="s">
        <v>152</v>
      </c>
      <c r="E446" s="249" t="s">
        <v>1</v>
      </c>
      <c r="F446" s="250" t="s">
        <v>853</v>
      </c>
      <c r="G446" s="248"/>
      <c r="H446" s="251">
        <v>300.85000000000002</v>
      </c>
      <c r="I446" s="252"/>
      <c r="J446" s="248"/>
      <c r="K446" s="248"/>
      <c r="L446" s="253"/>
      <c r="M446" s="254"/>
      <c r="N446" s="255"/>
      <c r="O446" s="255"/>
      <c r="P446" s="255"/>
      <c r="Q446" s="255"/>
      <c r="R446" s="255"/>
      <c r="S446" s="255"/>
      <c r="T446" s="256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7" t="s">
        <v>152</v>
      </c>
      <c r="AU446" s="257" t="s">
        <v>86</v>
      </c>
      <c r="AV446" s="14" t="s">
        <v>86</v>
      </c>
      <c r="AW446" s="14" t="s">
        <v>32</v>
      </c>
      <c r="AX446" s="14" t="s">
        <v>76</v>
      </c>
      <c r="AY446" s="257" t="s">
        <v>140</v>
      </c>
    </row>
    <row r="447" s="15" customFormat="1">
      <c r="A447" s="15"/>
      <c r="B447" s="260"/>
      <c r="C447" s="261"/>
      <c r="D447" s="232" t="s">
        <v>152</v>
      </c>
      <c r="E447" s="262" t="s">
        <v>1</v>
      </c>
      <c r="F447" s="263" t="s">
        <v>171</v>
      </c>
      <c r="G447" s="261"/>
      <c r="H447" s="264">
        <v>300.85000000000002</v>
      </c>
      <c r="I447" s="265"/>
      <c r="J447" s="261"/>
      <c r="K447" s="261"/>
      <c r="L447" s="266"/>
      <c r="M447" s="267"/>
      <c r="N447" s="268"/>
      <c r="O447" s="268"/>
      <c r="P447" s="268"/>
      <c r="Q447" s="268"/>
      <c r="R447" s="268"/>
      <c r="S447" s="268"/>
      <c r="T447" s="269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70" t="s">
        <v>152</v>
      </c>
      <c r="AU447" s="270" t="s">
        <v>86</v>
      </c>
      <c r="AV447" s="15" t="s">
        <v>148</v>
      </c>
      <c r="AW447" s="15" t="s">
        <v>32</v>
      </c>
      <c r="AX447" s="15" t="s">
        <v>84</v>
      </c>
      <c r="AY447" s="270" t="s">
        <v>140</v>
      </c>
    </row>
    <row r="448" s="2" customFormat="1" ht="16.5" customHeight="1">
      <c r="A448" s="39"/>
      <c r="B448" s="40"/>
      <c r="C448" s="286" t="s">
        <v>861</v>
      </c>
      <c r="D448" s="286" t="s">
        <v>501</v>
      </c>
      <c r="E448" s="287" t="s">
        <v>862</v>
      </c>
      <c r="F448" s="288" t="s">
        <v>863</v>
      </c>
      <c r="G448" s="289" t="s">
        <v>147</v>
      </c>
      <c r="H448" s="290">
        <v>355.47899999999998</v>
      </c>
      <c r="I448" s="291"/>
      <c r="J448" s="292">
        <f>ROUND(I448*H448,2)</f>
        <v>0</v>
      </c>
      <c r="K448" s="288" t="s">
        <v>1</v>
      </c>
      <c r="L448" s="293"/>
      <c r="M448" s="294" t="s">
        <v>1</v>
      </c>
      <c r="N448" s="295" t="s">
        <v>41</v>
      </c>
      <c r="O448" s="92"/>
      <c r="P448" s="228">
        <f>O448*H448</f>
        <v>0</v>
      </c>
      <c r="Q448" s="228">
        <v>0.0030000000000000001</v>
      </c>
      <c r="R448" s="228">
        <f>Q448*H448</f>
        <v>1.0664370000000001</v>
      </c>
      <c r="S448" s="228">
        <v>0</v>
      </c>
      <c r="T448" s="229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0" t="s">
        <v>143</v>
      </c>
      <c r="AT448" s="230" t="s">
        <v>501</v>
      </c>
      <c r="AU448" s="230" t="s">
        <v>86</v>
      </c>
      <c r="AY448" s="18" t="s">
        <v>140</v>
      </c>
      <c r="BE448" s="231">
        <f>IF(N448="základní",J448,0)</f>
        <v>0</v>
      </c>
      <c r="BF448" s="231">
        <f>IF(N448="snížená",J448,0)</f>
        <v>0</v>
      </c>
      <c r="BG448" s="231">
        <f>IF(N448="zákl. přenesená",J448,0)</f>
        <v>0</v>
      </c>
      <c r="BH448" s="231">
        <f>IF(N448="sníž. přenesená",J448,0)</f>
        <v>0</v>
      </c>
      <c r="BI448" s="231">
        <f>IF(N448="nulová",J448,0)</f>
        <v>0</v>
      </c>
      <c r="BJ448" s="18" t="s">
        <v>84</v>
      </c>
      <c r="BK448" s="231">
        <f>ROUND(I448*H448,2)</f>
        <v>0</v>
      </c>
      <c r="BL448" s="18" t="s">
        <v>257</v>
      </c>
      <c r="BM448" s="230" t="s">
        <v>864</v>
      </c>
    </row>
    <row r="449" s="2" customFormat="1">
      <c r="A449" s="39"/>
      <c r="B449" s="40"/>
      <c r="C449" s="41"/>
      <c r="D449" s="232" t="s">
        <v>150</v>
      </c>
      <c r="E449" s="41"/>
      <c r="F449" s="233" t="s">
        <v>865</v>
      </c>
      <c r="G449" s="41"/>
      <c r="H449" s="41"/>
      <c r="I449" s="234"/>
      <c r="J449" s="41"/>
      <c r="K449" s="41"/>
      <c r="L449" s="45"/>
      <c r="M449" s="235"/>
      <c r="N449" s="236"/>
      <c r="O449" s="92"/>
      <c r="P449" s="92"/>
      <c r="Q449" s="92"/>
      <c r="R449" s="92"/>
      <c r="S449" s="92"/>
      <c r="T449" s="93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150</v>
      </c>
      <c r="AU449" s="18" t="s">
        <v>86</v>
      </c>
    </row>
    <row r="450" s="14" customFormat="1">
      <c r="A450" s="14"/>
      <c r="B450" s="247"/>
      <c r="C450" s="248"/>
      <c r="D450" s="232" t="s">
        <v>152</v>
      </c>
      <c r="E450" s="249" t="s">
        <v>1</v>
      </c>
      <c r="F450" s="250" t="s">
        <v>866</v>
      </c>
      <c r="G450" s="248"/>
      <c r="H450" s="251">
        <v>355.47899999999998</v>
      </c>
      <c r="I450" s="252"/>
      <c r="J450" s="248"/>
      <c r="K450" s="248"/>
      <c r="L450" s="253"/>
      <c r="M450" s="254"/>
      <c r="N450" s="255"/>
      <c r="O450" s="255"/>
      <c r="P450" s="255"/>
      <c r="Q450" s="255"/>
      <c r="R450" s="255"/>
      <c r="S450" s="255"/>
      <c r="T450" s="256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7" t="s">
        <v>152</v>
      </c>
      <c r="AU450" s="257" t="s">
        <v>86</v>
      </c>
      <c r="AV450" s="14" t="s">
        <v>86</v>
      </c>
      <c r="AW450" s="14" t="s">
        <v>32</v>
      </c>
      <c r="AX450" s="14" t="s">
        <v>84</v>
      </c>
      <c r="AY450" s="257" t="s">
        <v>140</v>
      </c>
    </row>
    <row r="451" s="2" customFormat="1" ht="16.5" customHeight="1">
      <c r="A451" s="39"/>
      <c r="B451" s="40"/>
      <c r="C451" s="286" t="s">
        <v>867</v>
      </c>
      <c r="D451" s="286" t="s">
        <v>501</v>
      </c>
      <c r="E451" s="287" t="s">
        <v>868</v>
      </c>
      <c r="F451" s="288" t="s">
        <v>869</v>
      </c>
      <c r="G451" s="289" t="s">
        <v>147</v>
      </c>
      <c r="H451" s="290">
        <v>12.800000000000001</v>
      </c>
      <c r="I451" s="291"/>
      <c r="J451" s="292">
        <f>ROUND(I451*H451,2)</f>
        <v>0</v>
      </c>
      <c r="K451" s="288" t="s">
        <v>1</v>
      </c>
      <c r="L451" s="293"/>
      <c r="M451" s="294" t="s">
        <v>1</v>
      </c>
      <c r="N451" s="295" t="s">
        <v>41</v>
      </c>
      <c r="O451" s="92"/>
      <c r="P451" s="228">
        <f>O451*H451</f>
        <v>0</v>
      </c>
      <c r="Q451" s="228">
        <v>0.0030000000000000001</v>
      </c>
      <c r="R451" s="228">
        <f>Q451*H451</f>
        <v>0.038400000000000004</v>
      </c>
      <c r="S451" s="228">
        <v>0</v>
      </c>
      <c r="T451" s="229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0" t="s">
        <v>143</v>
      </c>
      <c r="AT451" s="230" t="s">
        <v>501</v>
      </c>
      <c r="AU451" s="230" t="s">
        <v>86</v>
      </c>
      <c r="AY451" s="18" t="s">
        <v>140</v>
      </c>
      <c r="BE451" s="231">
        <f>IF(N451="základní",J451,0)</f>
        <v>0</v>
      </c>
      <c r="BF451" s="231">
        <f>IF(N451="snížená",J451,0)</f>
        <v>0</v>
      </c>
      <c r="BG451" s="231">
        <f>IF(N451="zákl. přenesená",J451,0)</f>
        <v>0</v>
      </c>
      <c r="BH451" s="231">
        <f>IF(N451="sníž. přenesená",J451,0)</f>
        <v>0</v>
      </c>
      <c r="BI451" s="231">
        <f>IF(N451="nulová",J451,0)</f>
        <v>0</v>
      </c>
      <c r="BJ451" s="18" t="s">
        <v>84</v>
      </c>
      <c r="BK451" s="231">
        <f>ROUND(I451*H451,2)</f>
        <v>0</v>
      </c>
      <c r="BL451" s="18" t="s">
        <v>257</v>
      </c>
      <c r="BM451" s="230" t="s">
        <v>870</v>
      </c>
    </row>
    <row r="452" s="2" customFormat="1">
      <c r="A452" s="39"/>
      <c r="B452" s="40"/>
      <c r="C452" s="41"/>
      <c r="D452" s="232" t="s">
        <v>150</v>
      </c>
      <c r="E452" s="41"/>
      <c r="F452" s="233" t="s">
        <v>869</v>
      </c>
      <c r="G452" s="41"/>
      <c r="H452" s="41"/>
      <c r="I452" s="234"/>
      <c r="J452" s="41"/>
      <c r="K452" s="41"/>
      <c r="L452" s="45"/>
      <c r="M452" s="235"/>
      <c r="N452" s="236"/>
      <c r="O452" s="92"/>
      <c r="P452" s="92"/>
      <c r="Q452" s="92"/>
      <c r="R452" s="92"/>
      <c r="S452" s="92"/>
      <c r="T452" s="93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8" t="s">
        <v>150</v>
      </c>
      <c r="AU452" s="18" t="s">
        <v>86</v>
      </c>
    </row>
    <row r="453" s="2" customFormat="1" ht="33" customHeight="1">
      <c r="A453" s="39"/>
      <c r="B453" s="40"/>
      <c r="C453" s="219" t="s">
        <v>871</v>
      </c>
      <c r="D453" s="219" t="s">
        <v>144</v>
      </c>
      <c r="E453" s="220" t="s">
        <v>872</v>
      </c>
      <c r="F453" s="221" t="s">
        <v>873</v>
      </c>
      <c r="G453" s="222" t="s">
        <v>363</v>
      </c>
      <c r="H453" s="223">
        <v>351</v>
      </c>
      <c r="I453" s="224"/>
      <c r="J453" s="225">
        <f>ROUND(I453*H453,2)</f>
        <v>0</v>
      </c>
      <c r="K453" s="221" t="s">
        <v>1</v>
      </c>
      <c r="L453" s="45"/>
      <c r="M453" s="226" t="s">
        <v>1</v>
      </c>
      <c r="N453" s="227" t="s">
        <v>41</v>
      </c>
      <c r="O453" s="92"/>
      <c r="P453" s="228">
        <f>O453*H453</f>
        <v>0</v>
      </c>
      <c r="Q453" s="228">
        <v>6.0000000000000002E-05</v>
      </c>
      <c r="R453" s="228">
        <f>Q453*H453</f>
        <v>0.021059999999999999</v>
      </c>
      <c r="S453" s="228">
        <v>0</v>
      </c>
      <c r="T453" s="229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0" t="s">
        <v>257</v>
      </c>
      <c r="AT453" s="230" t="s">
        <v>144</v>
      </c>
      <c r="AU453" s="230" t="s">
        <v>86</v>
      </c>
      <c r="AY453" s="18" t="s">
        <v>140</v>
      </c>
      <c r="BE453" s="231">
        <f>IF(N453="základní",J453,0)</f>
        <v>0</v>
      </c>
      <c r="BF453" s="231">
        <f>IF(N453="snížená",J453,0)</f>
        <v>0</v>
      </c>
      <c r="BG453" s="231">
        <f>IF(N453="zákl. přenesená",J453,0)</f>
        <v>0</v>
      </c>
      <c r="BH453" s="231">
        <f>IF(N453="sníž. přenesená",J453,0)</f>
        <v>0</v>
      </c>
      <c r="BI453" s="231">
        <f>IF(N453="nulová",J453,0)</f>
        <v>0</v>
      </c>
      <c r="BJ453" s="18" t="s">
        <v>84</v>
      </c>
      <c r="BK453" s="231">
        <f>ROUND(I453*H453,2)</f>
        <v>0</v>
      </c>
      <c r="BL453" s="18" t="s">
        <v>257</v>
      </c>
      <c r="BM453" s="230" t="s">
        <v>874</v>
      </c>
    </row>
    <row r="454" s="2" customFormat="1">
      <c r="A454" s="39"/>
      <c r="B454" s="40"/>
      <c r="C454" s="41"/>
      <c r="D454" s="232" t="s">
        <v>150</v>
      </c>
      <c r="E454" s="41"/>
      <c r="F454" s="233" t="s">
        <v>875</v>
      </c>
      <c r="G454" s="41"/>
      <c r="H454" s="41"/>
      <c r="I454" s="234"/>
      <c r="J454" s="41"/>
      <c r="K454" s="41"/>
      <c r="L454" s="45"/>
      <c r="M454" s="235"/>
      <c r="N454" s="236"/>
      <c r="O454" s="92"/>
      <c r="P454" s="92"/>
      <c r="Q454" s="92"/>
      <c r="R454" s="92"/>
      <c r="S454" s="92"/>
      <c r="T454" s="93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150</v>
      </c>
      <c r="AU454" s="18" t="s">
        <v>86</v>
      </c>
    </row>
    <row r="455" s="2" customFormat="1" ht="24.15" customHeight="1">
      <c r="A455" s="39"/>
      <c r="B455" s="40"/>
      <c r="C455" s="219" t="s">
        <v>876</v>
      </c>
      <c r="D455" s="219" t="s">
        <v>144</v>
      </c>
      <c r="E455" s="220" t="s">
        <v>877</v>
      </c>
      <c r="F455" s="221" t="s">
        <v>878</v>
      </c>
      <c r="G455" s="222" t="s">
        <v>319</v>
      </c>
      <c r="H455" s="223">
        <v>64</v>
      </c>
      <c r="I455" s="224"/>
      <c r="J455" s="225">
        <f>ROUND(I455*H455,2)</f>
        <v>0</v>
      </c>
      <c r="K455" s="221" t="s">
        <v>1</v>
      </c>
      <c r="L455" s="45"/>
      <c r="M455" s="226" t="s">
        <v>1</v>
      </c>
      <c r="N455" s="227" t="s">
        <v>41</v>
      </c>
      <c r="O455" s="92"/>
      <c r="P455" s="228">
        <f>O455*H455</f>
        <v>0</v>
      </c>
      <c r="Q455" s="228">
        <v>4.0000000000000003E-05</v>
      </c>
      <c r="R455" s="228">
        <f>Q455*H455</f>
        <v>0.0025600000000000002</v>
      </c>
      <c r="S455" s="228">
        <v>0</v>
      </c>
      <c r="T455" s="22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0" t="s">
        <v>257</v>
      </c>
      <c r="AT455" s="230" t="s">
        <v>144</v>
      </c>
      <c r="AU455" s="230" t="s">
        <v>86</v>
      </c>
      <c r="AY455" s="18" t="s">
        <v>140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8" t="s">
        <v>84</v>
      </c>
      <c r="BK455" s="231">
        <f>ROUND(I455*H455,2)</f>
        <v>0</v>
      </c>
      <c r="BL455" s="18" t="s">
        <v>257</v>
      </c>
      <c r="BM455" s="230" t="s">
        <v>879</v>
      </c>
    </row>
    <row r="456" s="2" customFormat="1">
      <c r="A456" s="39"/>
      <c r="B456" s="40"/>
      <c r="C456" s="41"/>
      <c r="D456" s="232" t="s">
        <v>150</v>
      </c>
      <c r="E456" s="41"/>
      <c r="F456" s="233" t="s">
        <v>880</v>
      </c>
      <c r="G456" s="41"/>
      <c r="H456" s="41"/>
      <c r="I456" s="234"/>
      <c r="J456" s="41"/>
      <c r="K456" s="41"/>
      <c r="L456" s="45"/>
      <c r="M456" s="235"/>
      <c r="N456" s="236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150</v>
      </c>
      <c r="AU456" s="18" t="s">
        <v>86</v>
      </c>
    </row>
    <row r="457" s="2" customFormat="1" ht="24.15" customHeight="1">
      <c r="A457" s="39"/>
      <c r="B457" s="40"/>
      <c r="C457" s="219" t="s">
        <v>881</v>
      </c>
      <c r="D457" s="219" t="s">
        <v>144</v>
      </c>
      <c r="E457" s="220" t="s">
        <v>882</v>
      </c>
      <c r="F457" s="221" t="s">
        <v>883</v>
      </c>
      <c r="G457" s="222" t="s">
        <v>217</v>
      </c>
      <c r="H457" s="223">
        <v>2.411</v>
      </c>
      <c r="I457" s="224"/>
      <c r="J457" s="225">
        <f>ROUND(I457*H457,2)</f>
        <v>0</v>
      </c>
      <c r="K457" s="221" t="s">
        <v>159</v>
      </c>
      <c r="L457" s="45"/>
      <c r="M457" s="226" t="s">
        <v>1</v>
      </c>
      <c r="N457" s="227" t="s">
        <v>41</v>
      </c>
      <c r="O457" s="92"/>
      <c r="P457" s="228">
        <f>O457*H457</f>
        <v>0</v>
      </c>
      <c r="Q457" s="228">
        <v>0</v>
      </c>
      <c r="R457" s="228">
        <f>Q457*H457</f>
        <v>0</v>
      </c>
      <c r="S457" s="228">
        <v>0</v>
      </c>
      <c r="T457" s="229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0" t="s">
        <v>257</v>
      </c>
      <c r="AT457" s="230" t="s">
        <v>144</v>
      </c>
      <c r="AU457" s="230" t="s">
        <v>86</v>
      </c>
      <c r="AY457" s="18" t="s">
        <v>140</v>
      </c>
      <c r="BE457" s="231">
        <f>IF(N457="základní",J457,0)</f>
        <v>0</v>
      </c>
      <c r="BF457" s="231">
        <f>IF(N457="snížená",J457,0)</f>
        <v>0</v>
      </c>
      <c r="BG457" s="231">
        <f>IF(N457="zákl. přenesená",J457,0)</f>
        <v>0</v>
      </c>
      <c r="BH457" s="231">
        <f>IF(N457="sníž. přenesená",J457,0)</f>
        <v>0</v>
      </c>
      <c r="BI457" s="231">
        <f>IF(N457="nulová",J457,0)</f>
        <v>0</v>
      </c>
      <c r="BJ457" s="18" t="s">
        <v>84</v>
      </c>
      <c r="BK457" s="231">
        <f>ROUND(I457*H457,2)</f>
        <v>0</v>
      </c>
      <c r="BL457" s="18" t="s">
        <v>257</v>
      </c>
      <c r="BM457" s="230" t="s">
        <v>884</v>
      </c>
    </row>
    <row r="458" s="2" customFormat="1">
      <c r="A458" s="39"/>
      <c r="B458" s="40"/>
      <c r="C458" s="41"/>
      <c r="D458" s="232" t="s">
        <v>150</v>
      </c>
      <c r="E458" s="41"/>
      <c r="F458" s="233" t="s">
        <v>885</v>
      </c>
      <c r="G458" s="41"/>
      <c r="H458" s="41"/>
      <c r="I458" s="234"/>
      <c r="J458" s="41"/>
      <c r="K458" s="41"/>
      <c r="L458" s="45"/>
      <c r="M458" s="235"/>
      <c r="N458" s="236"/>
      <c r="O458" s="92"/>
      <c r="P458" s="92"/>
      <c r="Q458" s="92"/>
      <c r="R458" s="92"/>
      <c r="S458" s="92"/>
      <c r="T458" s="93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150</v>
      </c>
      <c r="AU458" s="18" t="s">
        <v>86</v>
      </c>
    </row>
    <row r="459" s="2" customFormat="1">
      <c r="A459" s="39"/>
      <c r="B459" s="40"/>
      <c r="C459" s="41"/>
      <c r="D459" s="258" t="s">
        <v>162</v>
      </c>
      <c r="E459" s="41"/>
      <c r="F459" s="259" t="s">
        <v>886</v>
      </c>
      <c r="G459" s="41"/>
      <c r="H459" s="41"/>
      <c r="I459" s="234"/>
      <c r="J459" s="41"/>
      <c r="K459" s="41"/>
      <c r="L459" s="45"/>
      <c r="M459" s="235"/>
      <c r="N459" s="236"/>
      <c r="O459" s="92"/>
      <c r="P459" s="92"/>
      <c r="Q459" s="92"/>
      <c r="R459" s="92"/>
      <c r="S459" s="92"/>
      <c r="T459" s="93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162</v>
      </c>
      <c r="AU459" s="18" t="s">
        <v>86</v>
      </c>
    </row>
    <row r="460" s="12" customFormat="1" ht="22.8" customHeight="1">
      <c r="A460" s="12"/>
      <c r="B460" s="203"/>
      <c r="C460" s="204"/>
      <c r="D460" s="205" t="s">
        <v>75</v>
      </c>
      <c r="E460" s="217" t="s">
        <v>368</v>
      </c>
      <c r="F460" s="217" t="s">
        <v>369</v>
      </c>
      <c r="G460" s="204"/>
      <c r="H460" s="204"/>
      <c r="I460" s="207"/>
      <c r="J460" s="218">
        <f>BK460</f>
        <v>0</v>
      </c>
      <c r="K460" s="204"/>
      <c r="L460" s="209"/>
      <c r="M460" s="210"/>
      <c r="N460" s="211"/>
      <c r="O460" s="211"/>
      <c r="P460" s="212">
        <f>SUM(P461:P503)</f>
        <v>0</v>
      </c>
      <c r="Q460" s="211"/>
      <c r="R460" s="212">
        <f>SUM(R461:R503)</f>
        <v>8.6455860000000015</v>
      </c>
      <c r="S460" s="211"/>
      <c r="T460" s="213">
        <f>SUM(T461:T503)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214" t="s">
        <v>86</v>
      </c>
      <c r="AT460" s="215" t="s">
        <v>75</v>
      </c>
      <c r="AU460" s="215" t="s">
        <v>84</v>
      </c>
      <c r="AY460" s="214" t="s">
        <v>140</v>
      </c>
      <c r="BK460" s="216">
        <f>SUM(BK461:BK503)</f>
        <v>0</v>
      </c>
    </row>
    <row r="461" s="2" customFormat="1" ht="16.5" customHeight="1">
      <c r="A461" s="39"/>
      <c r="B461" s="40"/>
      <c r="C461" s="219" t="s">
        <v>887</v>
      </c>
      <c r="D461" s="219" t="s">
        <v>144</v>
      </c>
      <c r="E461" s="220" t="s">
        <v>888</v>
      </c>
      <c r="F461" s="221" t="s">
        <v>889</v>
      </c>
      <c r="G461" s="222" t="s">
        <v>147</v>
      </c>
      <c r="H461" s="223">
        <v>230.75999999999999</v>
      </c>
      <c r="I461" s="224"/>
      <c r="J461" s="225">
        <f>ROUND(I461*H461,2)</f>
        <v>0</v>
      </c>
      <c r="K461" s="221" t="s">
        <v>159</v>
      </c>
      <c r="L461" s="45"/>
      <c r="M461" s="226" t="s">
        <v>1</v>
      </c>
      <c r="N461" s="227" t="s">
        <v>41</v>
      </c>
      <c r="O461" s="92"/>
      <c r="P461" s="228">
        <f>O461*H461</f>
        <v>0</v>
      </c>
      <c r="Q461" s="228">
        <v>0</v>
      </c>
      <c r="R461" s="228">
        <f>Q461*H461</f>
        <v>0</v>
      </c>
      <c r="S461" s="228">
        <v>0</v>
      </c>
      <c r="T461" s="229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30" t="s">
        <v>257</v>
      </c>
      <c r="AT461" s="230" t="s">
        <v>144</v>
      </c>
      <c r="AU461" s="230" t="s">
        <v>86</v>
      </c>
      <c r="AY461" s="18" t="s">
        <v>140</v>
      </c>
      <c r="BE461" s="231">
        <f>IF(N461="základní",J461,0)</f>
        <v>0</v>
      </c>
      <c r="BF461" s="231">
        <f>IF(N461="snížená",J461,0)</f>
        <v>0</v>
      </c>
      <c r="BG461" s="231">
        <f>IF(N461="zákl. přenesená",J461,0)</f>
        <v>0</v>
      </c>
      <c r="BH461" s="231">
        <f>IF(N461="sníž. přenesená",J461,0)</f>
        <v>0</v>
      </c>
      <c r="BI461" s="231">
        <f>IF(N461="nulová",J461,0)</f>
        <v>0</v>
      </c>
      <c r="BJ461" s="18" t="s">
        <v>84</v>
      </c>
      <c r="BK461" s="231">
        <f>ROUND(I461*H461,2)</f>
        <v>0</v>
      </c>
      <c r="BL461" s="18" t="s">
        <v>257</v>
      </c>
      <c r="BM461" s="230" t="s">
        <v>890</v>
      </c>
    </row>
    <row r="462" s="2" customFormat="1">
      <c r="A462" s="39"/>
      <c r="B462" s="40"/>
      <c r="C462" s="41"/>
      <c r="D462" s="232" t="s">
        <v>150</v>
      </c>
      <c r="E462" s="41"/>
      <c r="F462" s="233" t="s">
        <v>891</v>
      </c>
      <c r="G462" s="41"/>
      <c r="H462" s="41"/>
      <c r="I462" s="234"/>
      <c r="J462" s="41"/>
      <c r="K462" s="41"/>
      <c r="L462" s="45"/>
      <c r="M462" s="235"/>
      <c r="N462" s="236"/>
      <c r="O462" s="92"/>
      <c r="P462" s="92"/>
      <c r="Q462" s="92"/>
      <c r="R462" s="92"/>
      <c r="S462" s="92"/>
      <c r="T462" s="93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150</v>
      </c>
      <c r="AU462" s="18" t="s">
        <v>86</v>
      </c>
    </row>
    <row r="463" s="2" customFormat="1">
      <c r="A463" s="39"/>
      <c r="B463" s="40"/>
      <c r="C463" s="41"/>
      <c r="D463" s="258" t="s">
        <v>162</v>
      </c>
      <c r="E463" s="41"/>
      <c r="F463" s="259" t="s">
        <v>892</v>
      </c>
      <c r="G463" s="41"/>
      <c r="H463" s="41"/>
      <c r="I463" s="234"/>
      <c r="J463" s="41"/>
      <c r="K463" s="41"/>
      <c r="L463" s="45"/>
      <c r="M463" s="235"/>
      <c r="N463" s="236"/>
      <c r="O463" s="92"/>
      <c r="P463" s="92"/>
      <c r="Q463" s="92"/>
      <c r="R463" s="92"/>
      <c r="S463" s="92"/>
      <c r="T463" s="93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8" t="s">
        <v>162</v>
      </c>
      <c r="AU463" s="18" t="s">
        <v>86</v>
      </c>
    </row>
    <row r="464" s="14" customFormat="1">
      <c r="A464" s="14"/>
      <c r="B464" s="247"/>
      <c r="C464" s="248"/>
      <c r="D464" s="232" t="s">
        <v>152</v>
      </c>
      <c r="E464" s="249" t="s">
        <v>1</v>
      </c>
      <c r="F464" s="250" t="s">
        <v>893</v>
      </c>
      <c r="G464" s="248"/>
      <c r="H464" s="251">
        <v>20.039999999999999</v>
      </c>
      <c r="I464" s="252"/>
      <c r="J464" s="248"/>
      <c r="K464" s="248"/>
      <c r="L464" s="253"/>
      <c r="M464" s="254"/>
      <c r="N464" s="255"/>
      <c r="O464" s="255"/>
      <c r="P464" s="255"/>
      <c r="Q464" s="255"/>
      <c r="R464" s="255"/>
      <c r="S464" s="255"/>
      <c r="T464" s="256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7" t="s">
        <v>152</v>
      </c>
      <c r="AU464" s="257" t="s">
        <v>86</v>
      </c>
      <c r="AV464" s="14" t="s">
        <v>86</v>
      </c>
      <c r="AW464" s="14" t="s">
        <v>32</v>
      </c>
      <c r="AX464" s="14" t="s">
        <v>76</v>
      </c>
      <c r="AY464" s="257" t="s">
        <v>140</v>
      </c>
    </row>
    <row r="465" s="14" customFormat="1">
      <c r="A465" s="14"/>
      <c r="B465" s="247"/>
      <c r="C465" s="248"/>
      <c r="D465" s="232" t="s">
        <v>152</v>
      </c>
      <c r="E465" s="249" t="s">
        <v>1</v>
      </c>
      <c r="F465" s="250" t="s">
        <v>894</v>
      </c>
      <c r="G465" s="248"/>
      <c r="H465" s="251">
        <v>38.799999999999997</v>
      </c>
      <c r="I465" s="252"/>
      <c r="J465" s="248"/>
      <c r="K465" s="248"/>
      <c r="L465" s="253"/>
      <c r="M465" s="254"/>
      <c r="N465" s="255"/>
      <c r="O465" s="255"/>
      <c r="P465" s="255"/>
      <c r="Q465" s="255"/>
      <c r="R465" s="255"/>
      <c r="S465" s="255"/>
      <c r="T465" s="256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7" t="s">
        <v>152</v>
      </c>
      <c r="AU465" s="257" t="s">
        <v>86</v>
      </c>
      <c r="AV465" s="14" t="s">
        <v>86</v>
      </c>
      <c r="AW465" s="14" t="s">
        <v>32</v>
      </c>
      <c r="AX465" s="14" t="s">
        <v>76</v>
      </c>
      <c r="AY465" s="257" t="s">
        <v>140</v>
      </c>
    </row>
    <row r="466" s="14" customFormat="1">
      <c r="A466" s="14"/>
      <c r="B466" s="247"/>
      <c r="C466" s="248"/>
      <c r="D466" s="232" t="s">
        <v>152</v>
      </c>
      <c r="E466" s="249" t="s">
        <v>1</v>
      </c>
      <c r="F466" s="250" t="s">
        <v>895</v>
      </c>
      <c r="G466" s="248"/>
      <c r="H466" s="251">
        <v>50.299999999999997</v>
      </c>
      <c r="I466" s="252"/>
      <c r="J466" s="248"/>
      <c r="K466" s="248"/>
      <c r="L466" s="253"/>
      <c r="M466" s="254"/>
      <c r="N466" s="255"/>
      <c r="O466" s="255"/>
      <c r="P466" s="255"/>
      <c r="Q466" s="255"/>
      <c r="R466" s="255"/>
      <c r="S466" s="255"/>
      <c r="T466" s="256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7" t="s">
        <v>152</v>
      </c>
      <c r="AU466" s="257" t="s">
        <v>86</v>
      </c>
      <c r="AV466" s="14" t="s">
        <v>86</v>
      </c>
      <c r="AW466" s="14" t="s">
        <v>32</v>
      </c>
      <c r="AX466" s="14" t="s">
        <v>76</v>
      </c>
      <c r="AY466" s="257" t="s">
        <v>140</v>
      </c>
    </row>
    <row r="467" s="14" customFormat="1">
      <c r="A467" s="14"/>
      <c r="B467" s="247"/>
      <c r="C467" s="248"/>
      <c r="D467" s="232" t="s">
        <v>152</v>
      </c>
      <c r="E467" s="249" t="s">
        <v>1</v>
      </c>
      <c r="F467" s="250" t="s">
        <v>896</v>
      </c>
      <c r="G467" s="248"/>
      <c r="H467" s="251">
        <v>15.800000000000001</v>
      </c>
      <c r="I467" s="252"/>
      <c r="J467" s="248"/>
      <c r="K467" s="248"/>
      <c r="L467" s="253"/>
      <c r="M467" s="254"/>
      <c r="N467" s="255"/>
      <c r="O467" s="255"/>
      <c r="P467" s="255"/>
      <c r="Q467" s="255"/>
      <c r="R467" s="255"/>
      <c r="S467" s="255"/>
      <c r="T467" s="25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7" t="s">
        <v>152</v>
      </c>
      <c r="AU467" s="257" t="s">
        <v>86</v>
      </c>
      <c r="AV467" s="14" t="s">
        <v>86</v>
      </c>
      <c r="AW467" s="14" t="s">
        <v>32</v>
      </c>
      <c r="AX467" s="14" t="s">
        <v>76</v>
      </c>
      <c r="AY467" s="257" t="s">
        <v>140</v>
      </c>
    </row>
    <row r="468" s="14" customFormat="1">
      <c r="A468" s="14"/>
      <c r="B468" s="247"/>
      <c r="C468" s="248"/>
      <c r="D468" s="232" t="s">
        <v>152</v>
      </c>
      <c r="E468" s="249" t="s">
        <v>1</v>
      </c>
      <c r="F468" s="250" t="s">
        <v>897</v>
      </c>
      <c r="G468" s="248"/>
      <c r="H468" s="251">
        <v>24.68</v>
      </c>
      <c r="I468" s="252"/>
      <c r="J468" s="248"/>
      <c r="K468" s="248"/>
      <c r="L468" s="253"/>
      <c r="M468" s="254"/>
      <c r="N468" s="255"/>
      <c r="O468" s="255"/>
      <c r="P468" s="255"/>
      <c r="Q468" s="255"/>
      <c r="R468" s="255"/>
      <c r="S468" s="255"/>
      <c r="T468" s="25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7" t="s">
        <v>152</v>
      </c>
      <c r="AU468" s="257" t="s">
        <v>86</v>
      </c>
      <c r="AV468" s="14" t="s">
        <v>86</v>
      </c>
      <c r="AW468" s="14" t="s">
        <v>32</v>
      </c>
      <c r="AX468" s="14" t="s">
        <v>76</v>
      </c>
      <c r="AY468" s="257" t="s">
        <v>140</v>
      </c>
    </row>
    <row r="469" s="14" customFormat="1">
      <c r="A469" s="14"/>
      <c r="B469" s="247"/>
      <c r="C469" s="248"/>
      <c r="D469" s="232" t="s">
        <v>152</v>
      </c>
      <c r="E469" s="249" t="s">
        <v>1</v>
      </c>
      <c r="F469" s="250" t="s">
        <v>898</v>
      </c>
      <c r="G469" s="248"/>
      <c r="H469" s="251">
        <v>9.6999999999999993</v>
      </c>
      <c r="I469" s="252"/>
      <c r="J469" s="248"/>
      <c r="K469" s="248"/>
      <c r="L469" s="253"/>
      <c r="M469" s="254"/>
      <c r="N469" s="255"/>
      <c r="O469" s="255"/>
      <c r="P469" s="255"/>
      <c r="Q469" s="255"/>
      <c r="R469" s="255"/>
      <c r="S469" s="255"/>
      <c r="T469" s="25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7" t="s">
        <v>152</v>
      </c>
      <c r="AU469" s="257" t="s">
        <v>86</v>
      </c>
      <c r="AV469" s="14" t="s">
        <v>86</v>
      </c>
      <c r="AW469" s="14" t="s">
        <v>32</v>
      </c>
      <c r="AX469" s="14" t="s">
        <v>76</v>
      </c>
      <c r="AY469" s="257" t="s">
        <v>140</v>
      </c>
    </row>
    <row r="470" s="14" customFormat="1">
      <c r="A470" s="14"/>
      <c r="B470" s="247"/>
      <c r="C470" s="248"/>
      <c r="D470" s="232" t="s">
        <v>152</v>
      </c>
      <c r="E470" s="249" t="s">
        <v>1</v>
      </c>
      <c r="F470" s="250" t="s">
        <v>899</v>
      </c>
      <c r="G470" s="248"/>
      <c r="H470" s="251">
        <v>26</v>
      </c>
      <c r="I470" s="252"/>
      <c r="J470" s="248"/>
      <c r="K470" s="248"/>
      <c r="L470" s="253"/>
      <c r="M470" s="254"/>
      <c r="N470" s="255"/>
      <c r="O470" s="255"/>
      <c r="P470" s="255"/>
      <c r="Q470" s="255"/>
      <c r="R470" s="255"/>
      <c r="S470" s="255"/>
      <c r="T470" s="256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7" t="s">
        <v>152</v>
      </c>
      <c r="AU470" s="257" t="s">
        <v>86</v>
      </c>
      <c r="AV470" s="14" t="s">
        <v>86</v>
      </c>
      <c r="AW470" s="14" t="s">
        <v>32</v>
      </c>
      <c r="AX470" s="14" t="s">
        <v>76</v>
      </c>
      <c r="AY470" s="257" t="s">
        <v>140</v>
      </c>
    </row>
    <row r="471" s="14" customFormat="1">
      <c r="A471" s="14"/>
      <c r="B471" s="247"/>
      <c r="C471" s="248"/>
      <c r="D471" s="232" t="s">
        <v>152</v>
      </c>
      <c r="E471" s="249" t="s">
        <v>1</v>
      </c>
      <c r="F471" s="250" t="s">
        <v>900</v>
      </c>
      <c r="G471" s="248"/>
      <c r="H471" s="251">
        <v>23</v>
      </c>
      <c r="I471" s="252"/>
      <c r="J471" s="248"/>
      <c r="K471" s="248"/>
      <c r="L471" s="253"/>
      <c r="M471" s="254"/>
      <c r="N471" s="255"/>
      <c r="O471" s="255"/>
      <c r="P471" s="255"/>
      <c r="Q471" s="255"/>
      <c r="R471" s="255"/>
      <c r="S471" s="255"/>
      <c r="T471" s="25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7" t="s">
        <v>152</v>
      </c>
      <c r="AU471" s="257" t="s">
        <v>86</v>
      </c>
      <c r="AV471" s="14" t="s">
        <v>86</v>
      </c>
      <c r="AW471" s="14" t="s">
        <v>32</v>
      </c>
      <c r="AX471" s="14" t="s">
        <v>76</v>
      </c>
      <c r="AY471" s="257" t="s">
        <v>140</v>
      </c>
    </row>
    <row r="472" s="14" customFormat="1">
      <c r="A472" s="14"/>
      <c r="B472" s="247"/>
      <c r="C472" s="248"/>
      <c r="D472" s="232" t="s">
        <v>152</v>
      </c>
      <c r="E472" s="249" t="s">
        <v>1</v>
      </c>
      <c r="F472" s="250" t="s">
        <v>901</v>
      </c>
      <c r="G472" s="248"/>
      <c r="H472" s="251">
        <v>22.440000000000001</v>
      </c>
      <c r="I472" s="252"/>
      <c r="J472" s="248"/>
      <c r="K472" s="248"/>
      <c r="L472" s="253"/>
      <c r="M472" s="254"/>
      <c r="N472" s="255"/>
      <c r="O472" s="255"/>
      <c r="P472" s="255"/>
      <c r="Q472" s="255"/>
      <c r="R472" s="255"/>
      <c r="S472" s="255"/>
      <c r="T472" s="25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7" t="s">
        <v>152</v>
      </c>
      <c r="AU472" s="257" t="s">
        <v>86</v>
      </c>
      <c r="AV472" s="14" t="s">
        <v>86</v>
      </c>
      <c r="AW472" s="14" t="s">
        <v>32</v>
      </c>
      <c r="AX472" s="14" t="s">
        <v>76</v>
      </c>
      <c r="AY472" s="257" t="s">
        <v>140</v>
      </c>
    </row>
    <row r="473" s="15" customFormat="1">
      <c r="A473" s="15"/>
      <c r="B473" s="260"/>
      <c r="C473" s="261"/>
      <c r="D473" s="232" t="s">
        <v>152</v>
      </c>
      <c r="E473" s="262" t="s">
        <v>1</v>
      </c>
      <c r="F473" s="263" t="s">
        <v>171</v>
      </c>
      <c r="G473" s="261"/>
      <c r="H473" s="264">
        <v>230.75999999999996</v>
      </c>
      <c r="I473" s="265"/>
      <c r="J473" s="261"/>
      <c r="K473" s="261"/>
      <c r="L473" s="266"/>
      <c r="M473" s="267"/>
      <c r="N473" s="268"/>
      <c r="O473" s="268"/>
      <c r="P473" s="268"/>
      <c r="Q473" s="268"/>
      <c r="R473" s="268"/>
      <c r="S473" s="268"/>
      <c r="T473" s="269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70" t="s">
        <v>152</v>
      </c>
      <c r="AU473" s="270" t="s">
        <v>86</v>
      </c>
      <c r="AV473" s="15" t="s">
        <v>148</v>
      </c>
      <c r="AW473" s="15" t="s">
        <v>32</v>
      </c>
      <c r="AX473" s="15" t="s">
        <v>84</v>
      </c>
      <c r="AY473" s="270" t="s">
        <v>140</v>
      </c>
    </row>
    <row r="474" s="2" customFormat="1" ht="16.5" customHeight="1">
      <c r="A474" s="39"/>
      <c r="B474" s="40"/>
      <c r="C474" s="219" t="s">
        <v>902</v>
      </c>
      <c r="D474" s="219" t="s">
        <v>144</v>
      </c>
      <c r="E474" s="220" t="s">
        <v>903</v>
      </c>
      <c r="F474" s="221" t="s">
        <v>904</v>
      </c>
      <c r="G474" s="222" t="s">
        <v>147</v>
      </c>
      <c r="H474" s="223">
        <v>230.75999999999999</v>
      </c>
      <c r="I474" s="224"/>
      <c r="J474" s="225">
        <f>ROUND(I474*H474,2)</f>
        <v>0</v>
      </c>
      <c r="K474" s="221" t="s">
        <v>159</v>
      </c>
      <c r="L474" s="45"/>
      <c r="M474" s="226" t="s">
        <v>1</v>
      </c>
      <c r="N474" s="227" t="s">
        <v>41</v>
      </c>
      <c r="O474" s="92"/>
      <c r="P474" s="228">
        <f>O474*H474</f>
        <v>0</v>
      </c>
      <c r="Q474" s="228">
        <v>0.00029999999999999997</v>
      </c>
      <c r="R474" s="228">
        <f>Q474*H474</f>
        <v>0.069227999999999998</v>
      </c>
      <c r="S474" s="228">
        <v>0</v>
      </c>
      <c r="T474" s="229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30" t="s">
        <v>257</v>
      </c>
      <c r="AT474" s="230" t="s">
        <v>144</v>
      </c>
      <c r="AU474" s="230" t="s">
        <v>86</v>
      </c>
      <c r="AY474" s="18" t="s">
        <v>140</v>
      </c>
      <c r="BE474" s="231">
        <f>IF(N474="základní",J474,0)</f>
        <v>0</v>
      </c>
      <c r="BF474" s="231">
        <f>IF(N474="snížená",J474,0)</f>
        <v>0</v>
      </c>
      <c r="BG474" s="231">
        <f>IF(N474="zákl. přenesená",J474,0)</f>
        <v>0</v>
      </c>
      <c r="BH474" s="231">
        <f>IF(N474="sníž. přenesená",J474,0)</f>
        <v>0</v>
      </c>
      <c r="BI474" s="231">
        <f>IF(N474="nulová",J474,0)</f>
        <v>0</v>
      </c>
      <c r="BJ474" s="18" t="s">
        <v>84</v>
      </c>
      <c r="BK474" s="231">
        <f>ROUND(I474*H474,2)</f>
        <v>0</v>
      </c>
      <c r="BL474" s="18" t="s">
        <v>257</v>
      </c>
      <c r="BM474" s="230" t="s">
        <v>905</v>
      </c>
    </row>
    <row r="475" s="2" customFormat="1">
      <c r="A475" s="39"/>
      <c r="B475" s="40"/>
      <c r="C475" s="41"/>
      <c r="D475" s="232" t="s">
        <v>150</v>
      </c>
      <c r="E475" s="41"/>
      <c r="F475" s="233" t="s">
        <v>904</v>
      </c>
      <c r="G475" s="41"/>
      <c r="H475" s="41"/>
      <c r="I475" s="234"/>
      <c r="J475" s="41"/>
      <c r="K475" s="41"/>
      <c r="L475" s="45"/>
      <c r="M475" s="235"/>
      <c r="N475" s="236"/>
      <c r="O475" s="92"/>
      <c r="P475" s="92"/>
      <c r="Q475" s="92"/>
      <c r="R475" s="92"/>
      <c r="S475" s="92"/>
      <c r="T475" s="93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18" t="s">
        <v>150</v>
      </c>
      <c r="AU475" s="18" t="s">
        <v>86</v>
      </c>
    </row>
    <row r="476" s="2" customFormat="1">
      <c r="A476" s="39"/>
      <c r="B476" s="40"/>
      <c r="C476" s="41"/>
      <c r="D476" s="258" t="s">
        <v>162</v>
      </c>
      <c r="E476" s="41"/>
      <c r="F476" s="259" t="s">
        <v>906</v>
      </c>
      <c r="G476" s="41"/>
      <c r="H476" s="41"/>
      <c r="I476" s="234"/>
      <c r="J476" s="41"/>
      <c r="K476" s="41"/>
      <c r="L476" s="45"/>
      <c r="M476" s="235"/>
      <c r="N476" s="236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162</v>
      </c>
      <c r="AU476" s="18" t="s">
        <v>86</v>
      </c>
    </row>
    <row r="477" s="2" customFormat="1" ht="24.15" customHeight="1">
      <c r="A477" s="39"/>
      <c r="B477" s="40"/>
      <c r="C477" s="219" t="s">
        <v>907</v>
      </c>
      <c r="D477" s="219" t="s">
        <v>144</v>
      </c>
      <c r="E477" s="220" t="s">
        <v>908</v>
      </c>
      <c r="F477" s="221" t="s">
        <v>909</v>
      </c>
      <c r="G477" s="222" t="s">
        <v>147</v>
      </c>
      <c r="H477" s="223">
        <v>64</v>
      </c>
      <c r="I477" s="224"/>
      <c r="J477" s="225">
        <f>ROUND(I477*H477,2)</f>
        <v>0</v>
      </c>
      <c r="K477" s="221" t="s">
        <v>159</v>
      </c>
      <c r="L477" s="45"/>
      <c r="M477" s="226" t="s">
        <v>1</v>
      </c>
      <c r="N477" s="227" t="s">
        <v>41</v>
      </c>
      <c r="O477" s="92"/>
      <c r="P477" s="228">
        <f>O477*H477</f>
        <v>0</v>
      </c>
      <c r="Q477" s="228">
        <v>0.0015</v>
      </c>
      <c r="R477" s="228">
        <f>Q477*H477</f>
        <v>0.096000000000000002</v>
      </c>
      <c r="S477" s="228">
        <v>0</v>
      </c>
      <c r="T477" s="229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0" t="s">
        <v>257</v>
      </c>
      <c r="AT477" s="230" t="s">
        <v>144</v>
      </c>
      <c r="AU477" s="230" t="s">
        <v>86</v>
      </c>
      <c r="AY477" s="18" t="s">
        <v>140</v>
      </c>
      <c r="BE477" s="231">
        <f>IF(N477="základní",J477,0)</f>
        <v>0</v>
      </c>
      <c r="BF477" s="231">
        <f>IF(N477="snížená",J477,0)</f>
        <v>0</v>
      </c>
      <c r="BG477" s="231">
        <f>IF(N477="zákl. přenesená",J477,0)</f>
        <v>0</v>
      </c>
      <c r="BH477" s="231">
        <f>IF(N477="sníž. přenesená",J477,0)</f>
        <v>0</v>
      </c>
      <c r="BI477" s="231">
        <f>IF(N477="nulová",J477,0)</f>
        <v>0</v>
      </c>
      <c r="BJ477" s="18" t="s">
        <v>84</v>
      </c>
      <c r="BK477" s="231">
        <f>ROUND(I477*H477,2)</f>
        <v>0</v>
      </c>
      <c r="BL477" s="18" t="s">
        <v>257</v>
      </c>
      <c r="BM477" s="230" t="s">
        <v>910</v>
      </c>
    </row>
    <row r="478" s="2" customFormat="1">
      <c r="A478" s="39"/>
      <c r="B478" s="40"/>
      <c r="C478" s="41"/>
      <c r="D478" s="232" t="s">
        <v>150</v>
      </c>
      <c r="E478" s="41"/>
      <c r="F478" s="233" t="s">
        <v>909</v>
      </c>
      <c r="G478" s="41"/>
      <c r="H478" s="41"/>
      <c r="I478" s="234"/>
      <c r="J478" s="41"/>
      <c r="K478" s="41"/>
      <c r="L478" s="45"/>
      <c r="M478" s="235"/>
      <c r="N478" s="236"/>
      <c r="O478" s="92"/>
      <c r="P478" s="92"/>
      <c r="Q478" s="92"/>
      <c r="R478" s="92"/>
      <c r="S478" s="92"/>
      <c r="T478" s="93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150</v>
      </c>
      <c r="AU478" s="18" t="s">
        <v>86</v>
      </c>
    </row>
    <row r="479" s="2" customFormat="1">
      <c r="A479" s="39"/>
      <c r="B479" s="40"/>
      <c r="C479" s="41"/>
      <c r="D479" s="258" t="s">
        <v>162</v>
      </c>
      <c r="E479" s="41"/>
      <c r="F479" s="259" t="s">
        <v>911</v>
      </c>
      <c r="G479" s="41"/>
      <c r="H479" s="41"/>
      <c r="I479" s="234"/>
      <c r="J479" s="41"/>
      <c r="K479" s="41"/>
      <c r="L479" s="45"/>
      <c r="M479" s="235"/>
      <c r="N479" s="236"/>
      <c r="O479" s="92"/>
      <c r="P479" s="92"/>
      <c r="Q479" s="92"/>
      <c r="R479" s="92"/>
      <c r="S479" s="92"/>
      <c r="T479" s="93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162</v>
      </c>
      <c r="AU479" s="18" t="s">
        <v>86</v>
      </c>
    </row>
    <row r="480" s="14" customFormat="1">
      <c r="A480" s="14"/>
      <c r="B480" s="247"/>
      <c r="C480" s="248"/>
      <c r="D480" s="232" t="s">
        <v>152</v>
      </c>
      <c r="E480" s="249" t="s">
        <v>1</v>
      </c>
      <c r="F480" s="250" t="s">
        <v>876</v>
      </c>
      <c r="G480" s="248"/>
      <c r="H480" s="251">
        <v>64</v>
      </c>
      <c r="I480" s="252"/>
      <c r="J480" s="248"/>
      <c r="K480" s="248"/>
      <c r="L480" s="253"/>
      <c r="M480" s="254"/>
      <c r="N480" s="255"/>
      <c r="O480" s="255"/>
      <c r="P480" s="255"/>
      <c r="Q480" s="255"/>
      <c r="R480" s="255"/>
      <c r="S480" s="255"/>
      <c r="T480" s="25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7" t="s">
        <v>152</v>
      </c>
      <c r="AU480" s="257" t="s">
        <v>86</v>
      </c>
      <c r="AV480" s="14" t="s">
        <v>86</v>
      </c>
      <c r="AW480" s="14" t="s">
        <v>32</v>
      </c>
      <c r="AX480" s="14" t="s">
        <v>76</v>
      </c>
      <c r="AY480" s="257" t="s">
        <v>140</v>
      </c>
    </row>
    <row r="481" s="15" customFormat="1">
      <c r="A481" s="15"/>
      <c r="B481" s="260"/>
      <c r="C481" s="261"/>
      <c r="D481" s="232" t="s">
        <v>152</v>
      </c>
      <c r="E481" s="262" t="s">
        <v>1</v>
      </c>
      <c r="F481" s="263" t="s">
        <v>171</v>
      </c>
      <c r="G481" s="261"/>
      <c r="H481" s="264">
        <v>64</v>
      </c>
      <c r="I481" s="265"/>
      <c r="J481" s="261"/>
      <c r="K481" s="261"/>
      <c r="L481" s="266"/>
      <c r="M481" s="267"/>
      <c r="N481" s="268"/>
      <c r="O481" s="268"/>
      <c r="P481" s="268"/>
      <c r="Q481" s="268"/>
      <c r="R481" s="268"/>
      <c r="S481" s="268"/>
      <c r="T481" s="269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70" t="s">
        <v>152</v>
      </c>
      <c r="AU481" s="270" t="s">
        <v>86</v>
      </c>
      <c r="AV481" s="15" t="s">
        <v>148</v>
      </c>
      <c r="AW481" s="15" t="s">
        <v>32</v>
      </c>
      <c r="AX481" s="15" t="s">
        <v>84</v>
      </c>
      <c r="AY481" s="270" t="s">
        <v>140</v>
      </c>
    </row>
    <row r="482" s="2" customFormat="1" ht="16.5" customHeight="1">
      <c r="A482" s="39"/>
      <c r="B482" s="40"/>
      <c r="C482" s="219" t="s">
        <v>912</v>
      </c>
      <c r="D482" s="219" t="s">
        <v>144</v>
      </c>
      <c r="E482" s="220" t="s">
        <v>913</v>
      </c>
      <c r="F482" s="221" t="s">
        <v>914</v>
      </c>
      <c r="G482" s="222" t="s">
        <v>147</v>
      </c>
      <c r="H482" s="223">
        <v>230.75999999999999</v>
      </c>
      <c r="I482" s="224"/>
      <c r="J482" s="225">
        <f>ROUND(I482*H482,2)</f>
        <v>0</v>
      </c>
      <c r="K482" s="221" t="s">
        <v>159</v>
      </c>
      <c r="L482" s="45"/>
      <c r="M482" s="226" t="s">
        <v>1</v>
      </c>
      <c r="N482" s="227" t="s">
        <v>41</v>
      </c>
      <c r="O482" s="92"/>
      <c r="P482" s="228">
        <f>O482*H482</f>
        <v>0</v>
      </c>
      <c r="Q482" s="228">
        <v>0.0044999999999999997</v>
      </c>
      <c r="R482" s="228">
        <f>Q482*H482</f>
        <v>1.0384199999999999</v>
      </c>
      <c r="S482" s="228">
        <v>0</v>
      </c>
      <c r="T482" s="229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0" t="s">
        <v>257</v>
      </c>
      <c r="AT482" s="230" t="s">
        <v>144</v>
      </c>
      <c r="AU482" s="230" t="s">
        <v>86</v>
      </c>
      <c r="AY482" s="18" t="s">
        <v>140</v>
      </c>
      <c r="BE482" s="231">
        <f>IF(N482="základní",J482,0)</f>
        <v>0</v>
      </c>
      <c r="BF482" s="231">
        <f>IF(N482="snížená",J482,0)</f>
        <v>0</v>
      </c>
      <c r="BG482" s="231">
        <f>IF(N482="zákl. přenesená",J482,0)</f>
        <v>0</v>
      </c>
      <c r="BH482" s="231">
        <f>IF(N482="sníž. přenesená",J482,0)</f>
        <v>0</v>
      </c>
      <c r="BI482" s="231">
        <f>IF(N482="nulová",J482,0)</f>
        <v>0</v>
      </c>
      <c r="BJ482" s="18" t="s">
        <v>84</v>
      </c>
      <c r="BK482" s="231">
        <f>ROUND(I482*H482,2)</f>
        <v>0</v>
      </c>
      <c r="BL482" s="18" t="s">
        <v>257</v>
      </c>
      <c r="BM482" s="230" t="s">
        <v>915</v>
      </c>
    </row>
    <row r="483" s="2" customFormat="1">
      <c r="A483" s="39"/>
      <c r="B483" s="40"/>
      <c r="C483" s="41"/>
      <c r="D483" s="232" t="s">
        <v>150</v>
      </c>
      <c r="E483" s="41"/>
      <c r="F483" s="233" t="s">
        <v>916</v>
      </c>
      <c r="G483" s="41"/>
      <c r="H483" s="41"/>
      <c r="I483" s="234"/>
      <c r="J483" s="41"/>
      <c r="K483" s="41"/>
      <c r="L483" s="45"/>
      <c r="M483" s="235"/>
      <c r="N483" s="236"/>
      <c r="O483" s="92"/>
      <c r="P483" s="92"/>
      <c r="Q483" s="92"/>
      <c r="R483" s="92"/>
      <c r="S483" s="92"/>
      <c r="T483" s="93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150</v>
      </c>
      <c r="AU483" s="18" t="s">
        <v>86</v>
      </c>
    </row>
    <row r="484" s="2" customFormat="1">
      <c r="A484" s="39"/>
      <c r="B484" s="40"/>
      <c r="C484" s="41"/>
      <c r="D484" s="258" t="s">
        <v>162</v>
      </c>
      <c r="E484" s="41"/>
      <c r="F484" s="259" t="s">
        <v>917</v>
      </c>
      <c r="G484" s="41"/>
      <c r="H484" s="41"/>
      <c r="I484" s="234"/>
      <c r="J484" s="41"/>
      <c r="K484" s="41"/>
      <c r="L484" s="45"/>
      <c r="M484" s="235"/>
      <c r="N484" s="236"/>
      <c r="O484" s="92"/>
      <c r="P484" s="92"/>
      <c r="Q484" s="92"/>
      <c r="R484" s="92"/>
      <c r="S484" s="92"/>
      <c r="T484" s="93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162</v>
      </c>
      <c r="AU484" s="18" t="s">
        <v>86</v>
      </c>
    </row>
    <row r="485" s="2" customFormat="1" ht="37.8" customHeight="1">
      <c r="A485" s="39"/>
      <c r="B485" s="40"/>
      <c r="C485" s="219" t="s">
        <v>918</v>
      </c>
      <c r="D485" s="219" t="s">
        <v>144</v>
      </c>
      <c r="E485" s="220" t="s">
        <v>919</v>
      </c>
      <c r="F485" s="221" t="s">
        <v>920</v>
      </c>
      <c r="G485" s="222" t="s">
        <v>147</v>
      </c>
      <c r="H485" s="223">
        <v>230.75999999999999</v>
      </c>
      <c r="I485" s="224"/>
      <c r="J485" s="225">
        <f>ROUND(I485*H485,2)</f>
        <v>0</v>
      </c>
      <c r="K485" s="221" t="s">
        <v>159</v>
      </c>
      <c r="L485" s="45"/>
      <c r="M485" s="226" t="s">
        <v>1</v>
      </c>
      <c r="N485" s="227" t="s">
        <v>41</v>
      </c>
      <c r="O485" s="92"/>
      <c r="P485" s="228">
        <f>O485*H485</f>
        <v>0</v>
      </c>
      <c r="Q485" s="228">
        <v>0.0089999999999999993</v>
      </c>
      <c r="R485" s="228">
        <f>Q485*H485</f>
        <v>2.0768399999999998</v>
      </c>
      <c r="S485" s="228">
        <v>0</v>
      </c>
      <c r="T485" s="229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0" t="s">
        <v>257</v>
      </c>
      <c r="AT485" s="230" t="s">
        <v>144</v>
      </c>
      <c r="AU485" s="230" t="s">
        <v>86</v>
      </c>
      <c r="AY485" s="18" t="s">
        <v>140</v>
      </c>
      <c r="BE485" s="231">
        <f>IF(N485="základní",J485,0)</f>
        <v>0</v>
      </c>
      <c r="BF485" s="231">
        <f>IF(N485="snížená",J485,0)</f>
        <v>0</v>
      </c>
      <c r="BG485" s="231">
        <f>IF(N485="zákl. přenesená",J485,0)</f>
        <v>0</v>
      </c>
      <c r="BH485" s="231">
        <f>IF(N485="sníž. přenesená",J485,0)</f>
        <v>0</v>
      </c>
      <c r="BI485" s="231">
        <f>IF(N485="nulová",J485,0)</f>
        <v>0</v>
      </c>
      <c r="BJ485" s="18" t="s">
        <v>84</v>
      </c>
      <c r="BK485" s="231">
        <f>ROUND(I485*H485,2)</f>
        <v>0</v>
      </c>
      <c r="BL485" s="18" t="s">
        <v>257</v>
      </c>
      <c r="BM485" s="230" t="s">
        <v>921</v>
      </c>
    </row>
    <row r="486" s="2" customFormat="1">
      <c r="A486" s="39"/>
      <c r="B486" s="40"/>
      <c r="C486" s="41"/>
      <c r="D486" s="232" t="s">
        <v>150</v>
      </c>
      <c r="E486" s="41"/>
      <c r="F486" s="233" t="s">
        <v>922</v>
      </c>
      <c r="G486" s="41"/>
      <c r="H486" s="41"/>
      <c r="I486" s="234"/>
      <c r="J486" s="41"/>
      <c r="K486" s="41"/>
      <c r="L486" s="45"/>
      <c r="M486" s="235"/>
      <c r="N486" s="236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150</v>
      </c>
      <c r="AU486" s="18" t="s">
        <v>86</v>
      </c>
    </row>
    <row r="487" s="2" customFormat="1">
      <c r="A487" s="39"/>
      <c r="B487" s="40"/>
      <c r="C487" s="41"/>
      <c r="D487" s="258" t="s">
        <v>162</v>
      </c>
      <c r="E487" s="41"/>
      <c r="F487" s="259" t="s">
        <v>923</v>
      </c>
      <c r="G487" s="41"/>
      <c r="H487" s="41"/>
      <c r="I487" s="234"/>
      <c r="J487" s="41"/>
      <c r="K487" s="41"/>
      <c r="L487" s="45"/>
      <c r="M487" s="235"/>
      <c r="N487" s="236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162</v>
      </c>
      <c r="AU487" s="18" t="s">
        <v>86</v>
      </c>
    </row>
    <row r="488" s="2" customFormat="1" ht="16.5" customHeight="1">
      <c r="A488" s="39"/>
      <c r="B488" s="40"/>
      <c r="C488" s="286" t="s">
        <v>924</v>
      </c>
      <c r="D488" s="286" t="s">
        <v>501</v>
      </c>
      <c r="E488" s="287" t="s">
        <v>925</v>
      </c>
      <c r="F488" s="288" t="s">
        <v>926</v>
      </c>
      <c r="G488" s="289" t="s">
        <v>147</v>
      </c>
      <c r="H488" s="290">
        <v>265.37400000000002</v>
      </c>
      <c r="I488" s="291"/>
      <c r="J488" s="292">
        <f>ROUND(I488*H488,2)</f>
        <v>0</v>
      </c>
      <c r="K488" s="288" t="s">
        <v>159</v>
      </c>
      <c r="L488" s="293"/>
      <c r="M488" s="294" t="s">
        <v>1</v>
      </c>
      <c r="N488" s="295" t="s">
        <v>41</v>
      </c>
      <c r="O488" s="92"/>
      <c r="P488" s="228">
        <f>O488*H488</f>
        <v>0</v>
      </c>
      <c r="Q488" s="228">
        <v>0.02</v>
      </c>
      <c r="R488" s="228">
        <f>Q488*H488</f>
        <v>5.3074800000000009</v>
      </c>
      <c r="S488" s="228">
        <v>0</v>
      </c>
      <c r="T488" s="229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0" t="s">
        <v>143</v>
      </c>
      <c r="AT488" s="230" t="s">
        <v>501</v>
      </c>
      <c r="AU488" s="230" t="s">
        <v>86</v>
      </c>
      <c r="AY488" s="18" t="s">
        <v>140</v>
      </c>
      <c r="BE488" s="231">
        <f>IF(N488="základní",J488,0)</f>
        <v>0</v>
      </c>
      <c r="BF488" s="231">
        <f>IF(N488="snížená",J488,0)</f>
        <v>0</v>
      </c>
      <c r="BG488" s="231">
        <f>IF(N488="zákl. přenesená",J488,0)</f>
        <v>0</v>
      </c>
      <c r="BH488" s="231">
        <f>IF(N488="sníž. přenesená",J488,0)</f>
        <v>0</v>
      </c>
      <c r="BI488" s="231">
        <f>IF(N488="nulová",J488,0)</f>
        <v>0</v>
      </c>
      <c r="BJ488" s="18" t="s">
        <v>84</v>
      </c>
      <c r="BK488" s="231">
        <f>ROUND(I488*H488,2)</f>
        <v>0</v>
      </c>
      <c r="BL488" s="18" t="s">
        <v>257</v>
      </c>
      <c r="BM488" s="230" t="s">
        <v>927</v>
      </c>
    </row>
    <row r="489" s="2" customFormat="1">
      <c r="A489" s="39"/>
      <c r="B489" s="40"/>
      <c r="C489" s="41"/>
      <c r="D489" s="232" t="s">
        <v>150</v>
      </c>
      <c r="E489" s="41"/>
      <c r="F489" s="233" t="s">
        <v>928</v>
      </c>
      <c r="G489" s="41"/>
      <c r="H489" s="41"/>
      <c r="I489" s="234"/>
      <c r="J489" s="41"/>
      <c r="K489" s="41"/>
      <c r="L489" s="45"/>
      <c r="M489" s="235"/>
      <c r="N489" s="236"/>
      <c r="O489" s="92"/>
      <c r="P489" s="92"/>
      <c r="Q489" s="92"/>
      <c r="R489" s="92"/>
      <c r="S489" s="92"/>
      <c r="T489" s="93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150</v>
      </c>
      <c r="AU489" s="18" t="s">
        <v>86</v>
      </c>
    </row>
    <row r="490" s="14" customFormat="1">
      <c r="A490" s="14"/>
      <c r="B490" s="247"/>
      <c r="C490" s="248"/>
      <c r="D490" s="232" t="s">
        <v>152</v>
      </c>
      <c r="E490" s="249" t="s">
        <v>1</v>
      </c>
      <c r="F490" s="250" t="s">
        <v>929</v>
      </c>
      <c r="G490" s="248"/>
      <c r="H490" s="251">
        <v>265.37400000000002</v>
      </c>
      <c r="I490" s="252"/>
      <c r="J490" s="248"/>
      <c r="K490" s="248"/>
      <c r="L490" s="253"/>
      <c r="M490" s="254"/>
      <c r="N490" s="255"/>
      <c r="O490" s="255"/>
      <c r="P490" s="255"/>
      <c r="Q490" s="255"/>
      <c r="R490" s="255"/>
      <c r="S490" s="255"/>
      <c r="T490" s="256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7" t="s">
        <v>152</v>
      </c>
      <c r="AU490" s="257" t="s">
        <v>86</v>
      </c>
      <c r="AV490" s="14" t="s">
        <v>86</v>
      </c>
      <c r="AW490" s="14" t="s">
        <v>32</v>
      </c>
      <c r="AX490" s="14" t="s">
        <v>84</v>
      </c>
      <c r="AY490" s="257" t="s">
        <v>140</v>
      </c>
    </row>
    <row r="491" s="2" customFormat="1" ht="24.15" customHeight="1">
      <c r="A491" s="39"/>
      <c r="B491" s="40"/>
      <c r="C491" s="219" t="s">
        <v>930</v>
      </c>
      <c r="D491" s="219" t="s">
        <v>144</v>
      </c>
      <c r="E491" s="220" t="s">
        <v>931</v>
      </c>
      <c r="F491" s="221" t="s">
        <v>932</v>
      </c>
      <c r="G491" s="222" t="s">
        <v>147</v>
      </c>
      <c r="H491" s="223">
        <v>230.75999999999999</v>
      </c>
      <c r="I491" s="224"/>
      <c r="J491" s="225">
        <f>ROUND(I491*H491,2)</f>
        <v>0</v>
      </c>
      <c r="K491" s="221" t="s">
        <v>159</v>
      </c>
      <c r="L491" s="45"/>
      <c r="M491" s="226" t="s">
        <v>1</v>
      </c>
      <c r="N491" s="227" t="s">
        <v>41</v>
      </c>
      <c r="O491" s="92"/>
      <c r="P491" s="228">
        <f>O491*H491</f>
        <v>0</v>
      </c>
      <c r="Q491" s="228">
        <v>5.0000000000000002E-05</v>
      </c>
      <c r="R491" s="228">
        <f>Q491*H491</f>
        <v>0.011538</v>
      </c>
      <c r="S491" s="228">
        <v>0</v>
      </c>
      <c r="T491" s="229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30" t="s">
        <v>257</v>
      </c>
      <c r="AT491" s="230" t="s">
        <v>144</v>
      </c>
      <c r="AU491" s="230" t="s">
        <v>86</v>
      </c>
      <c r="AY491" s="18" t="s">
        <v>140</v>
      </c>
      <c r="BE491" s="231">
        <f>IF(N491="základní",J491,0)</f>
        <v>0</v>
      </c>
      <c r="BF491" s="231">
        <f>IF(N491="snížená",J491,0)</f>
        <v>0</v>
      </c>
      <c r="BG491" s="231">
        <f>IF(N491="zákl. přenesená",J491,0)</f>
        <v>0</v>
      </c>
      <c r="BH491" s="231">
        <f>IF(N491="sníž. přenesená",J491,0)</f>
        <v>0</v>
      </c>
      <c r="BI491" s="231">
        <f>IF(N491="nulová",J491,0)</f>
        <v>0</v>
      </c>
      <c r="BJ491" s="18" t="s">
        <v>84</v>
      </c>
      <c r="BK491" s="231">
        <f>ROUND(I491*H491,2)</f>
        <v>0</v>
      </c>
      <c r="BL491" s="18" t="s">
        <v>257</v>
      </c>
      <c r="BM491" s="230" t="s">
        <v>933</v>
      </c>
    </row>
    <row r="492" s="2" customFormat="1">
      <c r="A492" s="39"/>
      <c r="B492" s="40"/>
      <c r="C492" s="41"/>
      <c r="D492" s="232" t="s">
        <v>150</v>
      </c>
      <c r="E492" s="41"/>
      <c r="F492" s="233" t="s">
        <v>934</v>
      </c>
      <c r="G492" s="41"/>
      <c r="H492" s="41"/>
      <c r="I492" s="234"/>
      <c r="J492" s="41"/>
      <c r="K492" s="41"/>
      <c r="L492" s="45"/>
      <c r="M492" s="235"/>
      <c r="N492" s="236"/>
      <c r="O492" s="92"/>
      <c r="P492" s="92"/>
      <c r="Q492" s="92"/>
      <c r="R492" s="92"/>
      <c r="S492" s="92"/>
      <c r="T492" s="93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150</v>
      </c>
      <c r="AU492" s="18" t="s">
        <v>86</v>
      </c>
    </row>
    <row r="493" s="2" customFormat="1">
      <c r="A493" s="39"/>
      <c r="B493" s="40"/>
      <c r="C493" s="41"/>
      <c r="D493" s="258" t="s">
        <v>162</v>
      </c>
      <c r="E493" s="41"/>
      <c r="F493" s="259" t="s">
        <v>935</v>
      </c>
      <c r="G493" s="41"/>
      <c r="H493" s="41"/>
      <c r="I493" s="234"/>
      <c r="J493" s="41"/>
      <c r="K493" s="41"/>
      <c r="L493" s="45"/>
      <c r="M493" s="235"/>
      <c r="N493" s="236"/>
      <c r="O493" s="92"/>
      <c r="P493" s="92"/>
      <c r="Q493" s="92"/>
      <c r="R493" s="92"/>
      <c r="S493" s="92"/>
      <c r="T493" s="93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162</v>
      </c>
      <c r="AU493" s="18" t="s">
        <v>86</v>
      </c>
    </row>
    <row r="494" s="2" customFormat="1" ht="24.15" customHeight="1">
      <c r="A494" s="39"/>
      <c r="B494" s="40"/>
      <c r="C494" s="219" t="s">
        <v>936</v>
      </c>
      <c r="D494" s="219" t="s">
        <v>144</v>
      </c>
      <c r="E494" s="220" t="s">
        <v>937</v>
      </c>
      <c r="F494" s="221" t="s">
        <v>938</v>
      </c>
      <c r="G494" s="222" t="s">
        <v>363</v>
      </c>
      <c r="H494" s="223">
        <v>23.039999999999999</v>
      </c>
      <c r="I494" s="224"/>
      <c r="J494" s="225">
        <f>ROUND(I494*H494,2)</f>
        <v>0</v>
      </c>
      <c r="K494" s="221" t="s">
        <v>159</v>
      </c>
      <c r="L494" s="45"/>
      <c r="M494" s="226" t="s">
        <v>1</v>
      </c>
      <c r="N494" s="227" t="s">
        <v>41</v>
      </c>
      <c r="O494" s="92"/>
      <c r="P494" s="228">
        <f>O494*H494</f>
        <v>0</v>
      </c>
      <c r="Q494" s="228">
        <v>0.002</v>
      </c>
      <c r="R494" s="228">
        <f>Q494*H494</f>
        <v>0.046079999999999996</v>
      </c>
      <c r="S494" s="228">
        <v>0</v>
      </c>
      <c r="T494" s="229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30" t="s">
        <v>257</v>
      </c>
      <c r="AT494" s="230" t="s">
        <v>144</v>
      </c>
      <c r="AU494" s="230" t="s">
        <v>86</v>
      </c>
      <c r="AY494" s="18" t="s">
        <v>140</v>
      </c>
      <c r="BE494" s="231">
        <f>IF(N494="základní",J494,0)</f>
        <v>0</v>
      </c>
      <c r="BF494" s="231">
        <f>IF(N494="snížená",J494,0)</f>
        <v>0</v>
      </c>
      <c r="BG494" s="231">
        <f>IF(N494="zákl. přenesená",J494,0)</f>
        <v>0</v>
      </c>
      <c r="BH494" s="231">
        <f>IF(N494="sníž. přenesená",J494,0)</f>
        <v>0</v>
      </c>
      <c r="BI494" s="231">
        <f>IF(N494="nulová",J494,0)</f>
        <v>0</v>
      </c>
      <c r="BJ494" s="18" t="s">
        <v>84</v>
      </c>
      <c r="BK494" s="231">
        <f>ROUND(I494*H494,2)</f>
        <v>0</v>
      </c>
      <c r="BL494" s="18" t="s">
        <v>257</v>
      </c>
      <c r="BM494" s="230" t="s">
        <v>939</v>
      </c>
    </row>
    <row r="495" s="2" customFormat="1">
      <c r="A495" s="39"/>
      <c r="B495" s="40"/>
      <c r="C495" s="41"/>
      <c r="D495" s="232" t="s">
        <v>150</v>
      </c>
      <c r="E495" s="41"/>
      <c r="F495" s="233" t="s">
        <v>940</v>
      </c>
      <c r="G495" s="41"/>
      <c r="H495" s="41"/>
      <c r="I495" s="234"/>
      <c r="J495" s="41"/>
      <c r="K495" s="41"/>
      <c r="L495" s="45"/>
      <c r="M495" s="235"/>
      <c r="N495" s="236"/>
      <c r="O495" s="92"/>
      <c r="P495" s="92"/>
      <c r="Q495" s="92"/>
      <c r="R495" s="92"/>
      <c r="S495" s="92"/>
      <c r="T495" s="93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150</v>
      </c>
      <c r="AU495" s="18" t="s">
        <v>86</v>
      </c>
    </row>
    <row r="496" s="2" customFormat="1">
      <c r="A496" s="39"/>
      <c r="B496" s="40"/>
      <c r="C496" s="41"/>
      <c r="D496" s="258" t="s">
        <v>162</v>
      </c>
      <c r="E496" s="41"/>
      <c r="F496" s="259" t="s">
        <v>941</v>
      </c>
      <c r="G496" s="41"/>
      <c r="H496" s="41"/>
      <c r="I496" s="234"/>
      <c r="J496" s="41"/>
      <c r="K496" s="41"/>
      <c r="L496" s="45"/>
      <c r="M496" s="235"/>
      <c r="N496" s="236"/>
      <c r="O496" s="92"/>
      <c r="P496" s="92"/>
      <c r="Q496" s="92"/>
      <c r="R496" s="92"/>
      <c r="S496" s="92"/>
      <c r="T496" s="93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162</v>
      </c>
      <c r="AU496" s="18" t="s">
        <v>86</v>
      </c>
    </row>
    <row r="497" s="14" customFormat="1">
      <c r="A497" s="14"/>
      <c r="B497" s="247"/>
      <c r="C497" s="248"/>
      <c r="D497" s="232" t="s">
        <v>152</v>
      </c>
      <c r="E497" s="249" t="s">
        <v>1</v>
      </c>
      <c r="F497" s="250" t="s">
        <v>942</v>
      </c>
      <c r="G497" s="248"/>
      <c r="H497" s="251">
        <v>4.1399999999999997</v>
      </c>
      <c r="I497" s="252"/>
      <c r="J497" s="248"/>
      <c r="K497" s="248"/>
      <c r="L497" s="253"/>
      <c r="M497" s="254"/>
      <c r="N497" s="255"/>
      <c r="O497" s="255"/>
      <c r="P497" s="255"/>
      <c r="Q497" s="255"/>
      <c r="R497" s="255"/>
      <c r="S497" s="255"/>
      <c r="T497" s="25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7" t="s">
        <v>152</v>
      </c>
      <c r="AU497" s="257" t="s">
        <v>86</v>
      </c>
      <c r="AV497" s="14" t="s">
        <v>86</v>
      </c>
      <c r="AW497" s="14" t="s">
        <v>32</v>
      </c>
      <c r="AX497" s="14" t="s">
        <v>76</v>
      </c>
      <c r="AY497" s="257" t="s">
        <v>140</v>
      </c>
    </row>
    <row r="498" s="14" customFormat="1">
      <c r="A498" s="14"/>
      <c r="B498" s="247"/>
      <c r="C498" s="248"/>
      <c r="D498" s="232" t="s">
        <v>152</v>
      </c>
      <c r="E498" s="249" t="s">
        <v>1</v>
      </c>
      <c r="F498" s="250" t="s">
        <v>943</v>
      </c>
      <c r="G498" s="248"/>
      <c r="H498" s="251">
        <v>11.699999999999999</v>
      </c>
      <c r="I498" s="252"/>
      <c r="J498" s="248"/>
      <c r="K498" s="248"/>
      <c r="L498" s="253"/>
      <c r="M498" s="254"/>
      <c r="N498" s="255"/>
      <c r="O498" s="255"/>
      <c r="P498" s="255"/>
      <c r="Q498" s="255"/>
      <c r="R498" s="255"/>
      <c r="S498" s="255"/>
      <c r="T498" s="25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7" t="s">
        <v>152</v>
      </c>
      <c r="AU498" s="257" t="s">
        <v>86</v>
      </c>
      <c r="AV498" s="14" t="s">
        <v>86</v>
      </c>
      <c r="AW498" s="14" t="s">
        <v>32</v>
      </c>
      <c r="AX498" s="14" t="s">
        <v>76</v>
      </c>
      <c r="AY498" s="257" t="s">
        <v>140</v>
      </c>
    </row>
    <row r="499" s="14" customFormat="1">
      <c r="A499" s="14"/>
      <c r="B499" s="247"/>
      <c r="C499" s="248"/>
      <c r="D499" s="232" t="s">
        <v>152</v>
      </c>
      <c r="E499" s="249" t="s">
        <v>1</v>
      </c>
      <c r="F499" s="250" t="s">
        <v>944</v>
      </c>
      <c r="G499" s="248"/>
      <c r="H499" s="251">
        <v>7.2000000000000002</v>
      </c>
      <c r="I499" s="252"/>
      <c r="J499" s="248"/>
      <c r="K499" s="248"/>
      <c r="L499" s="253"/>
      <c r="M499" s="254"/>
      <c r="N499" s="255"/>
      <c r="O499" s="255"/>
      <c r="P499" s="255"/>
      <c r="Q499" s="255"/>
      <c r="R499" s="255"/>
      <c r="S499" s="255"/>
      <c r="T499" s="256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7" t="s">
        <v>152</v>
      </c>
      <c r="AU499" s="257" t="s">
        <v>86</v>
      </c>
      <c r="AV499" s="14" t="s">
        <v>86</v>
      </c>
      <c r="AW499" s="14" t="s">
        <v>32</v>
      </c>
      <c r="AX499" s="14" t="s">
        <v>76</v>
      </c>
      <c r="AY499" s="257" t="s">
        <v>140</v>
      </c>
    </row>
    <row r="500" s="15" customFormat="1">
      <c r="A500" s="15"/>
      <c r="B500" s="260"/>
      <c r="C500" s="261"/>
      <c r="D500" s="232" t="s">
        <v>152</v>
      </c>
      <c r="E500" s="262" t="s">
        <v>1</v>
      </c>
      <c r="F500" s="263" t="s">
        <v>171</v>
      </c>
      <c r="G500" s="261"/>
      <c r="H500" s="264">
        <v>23.039999999999999</v>
      </c>
      <c r="I500" s="265"/>
      <c r="J500" s="261"/>
      <c r="K500" s="261"/>
      <c r="L500" s="266"/>
      <c r="M500" s="267"/>
      <c r="N500" s="268"/>
      <c r="O500" s="268"/>
      <c r="P500" s="268"/>
      <c r="Q500" s="268"/>
      <c r="R500" s="268"/>
      <c r="S500" s="268"/>
      <c r="T500" s="269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70" t="s">
        <v>152</v>
      </c>
      <c r="AU500" s="270" t="s">
        <v>86</v>
      </c>
      <c r="AV500" s="15" t="s">
        <v>148</v>
      </c>
      <c r="AW500" s="15" t="s">
        <v>32</v>
      </c>
      <c r="AX500" s="15" t="s">
        <v>84</v>
      </c>
      <c r="AY500" s="270" t="s">
        <v>140</v>
      </c>
    </row>
    <row r="501" s="2" customFormat="1" ht="24.15" customHeight="1">
      <c r="A501" s="39"/>
      <c r="B501" s="40"/>
      <c r="C501" s="219" t="s">
        <v>945</v>
      </c>
      <c r="D501" s="219" t="s">
        <v>144</v>
      </c>
      <c r="E501" s="220" t="s">
        <v>946</v>
      </c>
      <c r="F501" s="221" t="s">
        <v>947</v>
      </c>
      <c r="G501" s="222" t="s">
        <v>217</v>
      </c>
      <c r="H501" s="223">
        <v>8.6460000000000008</v>
      </c>
      <c r="I501" s="224"/>
      <c r="J501" s="225">
        <f>ROUND(I501*H501,2)</f>
        <v>0</v>
      </c>
      <c r="K501" s="221" t="s">
        <v>159</v>
      </c>
      <c r="L501" s="45"/>
      <c r="M501" s="226" t="s">
        <v>1</v>
      </c>
      <c r="N501" s="227" t="s">
        <v>41</v>
      </c>
      <c r="O501" s="92"/>
      <c r="P501" s="228">
        <f>O501*H501</f>
        <v>0</v>
      </c>
      <c r="Q501" s="228">
        <v>0</v>
      </c>
      <c r="R501" s="228">
        <f>Q501*H501</f>
        <v>0</v>
      </c>
      <c r="S501" s="228">
        <v>0</v>
      </c>
      <c r="T501" s="229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0" t="s">
        <v>257</v>
      </c>
      <c r="AT501" s="230" t="s">
        <v>144</v>
      </c>
      <c r="AU501" s="230" t="s">
        <v>86</v>
      </c>
      <c r="AY501" s="18" t="s">
        <v>140</v>
      </c>
      <c r="BE501" s="231">
        <f>IF(N501="základní",J501,0)</f>
        <v>0</v>
      </c>
      <c r="BF501" s="231">
        <f>IF(N501="snížená",J501,0)</f>
        <v>0</v>
      </c>
      <c r="BG501" s="231">
        <f>IF(N501="zákl. přenesená",J501,0)</f>
        <v>0</v>
      </c>
      <c r="BH501" s="231">
        <f>IF(N501="sníž. přenesená",J501,0)</f>
        <v>0</v>
      </c>
      <c r="BI501" s="231">
        <f>IF(N501="nulová",J501,0)</f>
        <v>0</v>
      </c>
      <c r="BJ501" s="18" t="s">
        <v>84</v>
      </c>
      <c r="BK501" s="231">
        <f>ROUND(I501*H501,2)</f>
        <v>0</v>
      </c>
      <c r="BL501" s="18" t="s">
        <v>257</v>
      </c>
      <c r="BM501" s="230" t="s">
        <v>948</v>
      </c>
    </row>
    <row r="502" s="2" customFormat="1">
      <c r="A502" s="39"/>
      <c r="B502" s="40"/>
      <c r="C502" s="41"/>
      <c r="D502" s="232" t="s">
        <v>150</v>
      </c>
      <c r="E502" s="41"/>
      <c r="F502" s="233" t="s">
        <v>949</v>
      </c>
      <c r="G502" s="41"/>
      <c r="H502" s="41"/>
      <c r="I502" s="234"/>
      <c r="J502" s="41"/>
      <c r="K502" s="41"/>
      <c r="L502" s="45"/>
      <c r="M502" s="235"/>
      <c r="N502" s="236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150</v>
      </c>
      <c r="AU502" s="18" t="s">
        <v>86</v>
      </c>
    </row>
    <row r="503" s="2" customFormat="1">
      <c r="A503" s="39"/>
      <c r="B503" s="40"/>
      <c r="C503" s="41"/>
      <c r="D503" s="258" t="s">
        <v>162</v>
      </c>
      <c r="E503" s="41"/>
      <c r="F503" s="259" t="s">
        <v>950</v>
      </c>
      <c r="G503" s="41"/>
      <c r="H503" s="41"/>
      <c r="I503" s="234"/>
      <c r="J503" s="41"/>
      <c r="K503" s="41"/>
      <c r="L503" s="45"/>
      <c r="M503" s="235"/>
      <c r="N503" s="236"/>
      <c r="O503" s="92"/>
      <c r="P503" s="92"/>
      <c r="Q503" s="92"/>
      <c r="R503" s="92"/>
      <c r="S503" s="92"/>
      <c r="T503" s="93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162</v>
      </c>
      <c r="AU503" s="18" t="s">
        <v>86</v>
      </c>
    </row>
    <row r="504" s="12" customFormat="1" ht="22.8" customHeight="1">
      <c r="A504" s="12"/>
      <c r="B504" s="203"/>
      <c r="C504" s="204"/>
      <c r="D504" s="205" t="s">
        <v>75</v>
      </c>
      <c r="E504" s="217" t="s">
        <v>951</v>
      </c>
      <c r="F504" s="217" t="s">
        <v>952</v>
      </c>
      <c r="G504" s="204"/>
      <c r="H504" s="204"/>
      <c r="I504" s="207"/>
      <c r="J504" s="218">
        <f>BK504</f>
        <v>0</v>
      </c>
      <c r="K504" s="204"/>
      <c r="L504" s="209"/>
      <c r="M504" s="210"/>
      <c r="N504" s="211"/>
      <c r="O504" s="211"/>
      <c r="P504" s="212">
        <f>SUM(P505:P525)</f>
        <v>0</v>
      </c>
      <c r="Q504" s="211"/>
      <c r="R504" s="212">
        <f>SUM(R505:R525)</f>
        <v>0.0095999999999999992</v>
      </c>
      <c r="S504" s="211"/>
      <c r="T504" s="213">
        <f>SUM(T505:T525)</f>
        <v>0</v>
      </c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R504" s="214" t="s">
        <v>86</v>
      </c>
      <c r="AT504" s="215" t="s">
        <v>75</v>
      </c>
      <c r="AU504" s="215" t="s">
        <v>84</v>
      </c>
      <c r="AY504" s="214" t="s">
        <v>140</v>
      </c>
      <c r="BK504" s="216">
        <f>SUM(BK505:BK525)</f>
        <v>0</v>
      </c>
    </row>
    <row r="505" s="2" customFormat="1" ht="16.5" customHeight="1">
      <c r="A505" s="39"/>
      <c r="B505" s="40"/>
      <c r="C505" s="219" t="s">
        <v>588</v>
      </c>
      <c r="D505" s="219" t="s">
        <v>144</v>
      </c>
      <c r="E505" s="220" t="s">
        <v>953</v>
      </c>
      <c r="F505" s="221" t="s">
        <v>954</v>
      </c>
      <c r="G505" s="222" t="s">
        <v>147</v>
      </c>
      <c r="H505" s="223">
        <v>24</v>
      </c>
      <c r="I505" s="224"/>
      <c r="J505" s="225">
        <f>ROUND(I505*H505,2)</f>
        <v>0</v>
      </c>
      <c r="K505" s="221" t="s">
        <v>159</v>
      </c>
      <c r="L505" s="45"/>
      <c r="M505" s="226" t="s">
        <v>1</v>
      </c>
      <c r="N505" s="227" t="s">
        <v>41</v>
      </c>
      <c r="O505" s="92"/>
      <c r="P505" s="228">
        <f>O505*H505</f>
        <v>0</v>
      </c>
      <c r="Q505" s="228">
        <v>6.9999999999999994E-05</v>
      </c>
      <c r="R505" s="228">
        <f>Q505*H505</f>
        <v>0.0016799999999999999</v>
      </c>
      <c r="S505" s="228">
        <v>0</v>
      </c>
      <c r="T505" s="229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0" t="s">
        <v>257</v>
      </c>
      <c r="AT505" s="230" t="s">
        <v>144</v>
      </c>
      <c r="AU505" s="230" t="s">
        <v>86</v>
      </c>
      <c r="AY505" s="18" t="s">
        <v>140</v>
      </c>
      <c r="BE505" s="231">
        <f>IF(N505="základní",J505,0)</f>
        <v>0</v>
      </c>
      <c r="BF505" s="231">
        <f>IF(N505="snížená",J505,0)</f>
        <v>0</v>
      </c>
      <c r="BG505" s="231">
        <f>IF(N505="zákl. přenesená",J505,0)</f>
        <v>0</v>
      </c>
      <c r="BH505" s="231">
        <f>IF(N505="sníž. přenesená",J505,0)</f>
        <v>0</v>
      </c>
      <c r="BI505" s="231">
        <f>IF(N505="nulová",J505,0)</f>
        <v>0</v>
      </c>
      <c r="BJ505" s="18" t="s">
        <v>84</v>
      </c>
      <c r="BK505" s="231">
        <f>ROUND(I505*H505,2)</f>
        <v>0</v>
      </c>
      <c r="BL505" s="18" t="s">
        <v>257</v>
      </c>
      <c r="BM505" s="230" t="s">
        <v>955</v>
      </c>
    </row>
    <row r="506" s="2" customFormat="1">
      <c r="A506" s="39"/>
      <c r="B506" s="40"/>
      <c r="C506" s="41"/>
      <c r="D506" s="232" t="s">
        <v>150</v>
      </c>
      <c r="E506" s="41"/>
      <c r="F506" s="233" t="s">
        <v>956</v>
      </c>
      <c r="G506" s="41"/>
      <c r="H506" s="41"/>
      <c r="I506" s="234"/>
      <c r="J506" s="41"/>
      <c r="K506" s="41"/>
      <c r="L506" s="45"/>
      <c r="M506" s="235"/>
      <c r="N506" s="236"/>
      <c r="O506" s="92"/>
      <c r="P506" s="92"/>
      <c r="Q506" s="92"/>
      <c r="R506" s="92"/>
      <c r="S506" s="92"/>
      <c r="T506" s="93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150</v>
      </c>
      <c r="AU506" s="18" t="s">
        <v>86</v>
      </c>
    </row>
    <row r="507" s="2" customFormat="1">
      <c r="A507" s="39"/>
      <c r="B507" s="40"/>
      <c r="C507" s="41"/>
      <c r="D507" s="258" t="s">
        <v>162</v>
      </c>
      <c r="E507" s="41"/>
      <c r="F507" s="259" t="s">
        <v>957</v>
      </c>
      <c r="G507" s="41"/>
      <c r="H507" s="41"/>
      <c r="I507" s="234"/>
      <c r="J507" s="41"/>
      <c r="K507" s="41"/>
      <c r="L507" s="45"/>
      <c r="M507" s="235"/>
      <c r="N507" s="236"/>
      <c r="O507" s="92"/>
      <c r="P507" s="92"/>
      <c r="Q507" s="92"/>
      <c r="R507" s="92"/>
      <c r="S507" s="92"/>
      <c r="T507" s="93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162</v>
      </c>
      <c r="AU507" s="18" t="s">
        <v>86</v>
      </c>
    </row>
    <row r="508" s="13" customFormat="1">
      <c r="A508" s="13"/>
      <c r="B508" s="237"/>
      <c r="C508" s="238"/>
      <c r="D508" s="232" t="s">
        <v>152</v>
      </c>
      <c r="E508" s="239" t="s">
        <v>1</v>
      </c>
      <c r="F508" s="240" t="s">
        <v>958</v>
      </c>
      <c r="G508" s="238"/>
      <c r="H508" s="239" t="s">
        <v>1</v>
      </c>
      <c r="I508" s="241"/>
      <c r="J508" s="238"/>
      <c r="K508" s="238"/>
      <c r="L508" s="242"/>
      <c r="M508" s="243"/>
      <c r="N508" s="244"/>
      <c r="O508" s="244"/>
      <c r="P508" s="244"/>
      <c r="Q508" s="244"/>
      <c r="R508" s="244"/>
      <c r="S508" s="244"/>
      <c r="T508" s="245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6" t="s">
        <v>152</v>
      </c>
      <c r="AU508" s="246" t="s">
        <v>86</v>
      </c>
      <c r="AV508" s="13" t="s">
        <v>84</v>
      </c>
      <c r="AW508" s="13" t="s">
        <v>32</v>
      </c>
      <c r="AX508" s="13" t="s">
        <v>76</v>
      </c>
      <c r="AY508" s="246" t="s">
        <v>140</v>
      </c>
    </row>
    <row r="509" s="14" customFormat="1">
      <c r="A509" s="14"/>
      <c r="B509" s="247"/>
      <c r="C509" s="248"/>
      <c r="D509" s="232" t="s">
        <v>152</v>
      </c>
      <c r="E509" s="249" t="s">
        <v>1</v>
      </c>
      <c r="F509" s="250" t="s">
        <v>345</v>
      </c>
      <c r="G509" s="248"/>
      <c r="H509" s="251">
        <v>24</v>
      </c>
      <c r="I509" s="252"/>
      <c r="J509" s="248"/>
      <c r="K509" s="248"/>
      <c r="L509" s="253"/>
      <c r="M509" s="254"/>
      <c r="N509" s="255"/>
      <c r="O509" s="255"/>
      <c r="P509" s="255"/>
      <c r="Q509" s="255"/>
      <c r="R509" s="255"/>
      <c r="S509" s="255"/>
      <c r="T509" s="25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7" t="s">
        <v>152</v>
      </c>
      <c r="AU509" s="257" t="s">
        <v>86</v>
      </c>
      <c r="AV509" s="14" t="s">
        <v>86</v>
      </c>
      <c r="AW509" s="14" t="s">
        <v>32</v>
      </c>
      <c r="AX509" s="14" t="s">
        <v>76</v>
      </c>
      <c r="AY509" s="257" t="s">
        <v>140</v>
      </c>
    </row>
    <row r="510" s="15" customFormat="1">
      <c r="A510" s="15"/>
      <c r="B510" s="260"/>
      <c r="C510" s="261"/>
      <c r="D510" s="232" t="s">
        <v>152</v>
      </c>
      <c r="E510" s="262" t="s">
        <v>1</v>
      </c>
      <c r="F510" s="263" t="s">
        <v>171</v>
      </c>
      <c r="G510" s="261"/>
      <c r="H510" s="264">
        <v>24</v>
      </c>
      <c r="I510" s="265"/>
      <c r="J510" s="261"/>
      <c r="K510" s="261"/>
      <c r="L510" s="266"/>
      <c r="M510" s="267"/>
      <c r="N510" s="268"/>
      <c r="O510" s="268"/>
      <c r="P510" s="268"/>
      <c r="Q510" s="268"/>
      <c r="R510" s="268"/>
      <c r="S510" s="268"/>
      <c r="T510" s="269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70" t="s">
        <v>152</v>
      </c>
      <c r="AU510" s="270" t="s">
        <v>86</v>
      </c>
      <c r="AV510" s="15" t="s">
        <v>148</v>
      </c>
      <c r="AW510" s="15" t="s">
        <v>32</v>
      </c>
      <c r="AX510" s="15" t="s">
        <v>84</v>
      </c>
      <c r="AY510" s="270" t="s">
        <v>140</v>
      </c>
    </row>
    <row r="511" s="2" customFormat="1" ht="24.15" customHeight="1">
      <c r="A511" s="39"/>
      <c r="B511" s="40"/>
      <c r="C511" s="219" t="s">
        <v>959</v>
      </c>
      <c r="D511" s="219" t="s">
        <v>144</v>
      </c>
      <c r="E511" s="220" t="s">
        <v>960</v>
      </c>
      <c r="F511" s="221" t="s">
        <v>961</v>
      </c>
      <c r="G511" s="222" t="s">
        <v>147</v>
      </c>
      <c r="H511" s="223">
        <v>24</v>
      </c>
      <c r="I511" s="224"/>
      <c r="J511" s="225">
        <f>ROUND(I511*H511,2)</f>
        <v>0</v>
      </c>
      <c r="K511" s="221" t="s">
        <v>159</v>
      </c>
      <c r="L511" s="45"/>
      <c r="M511" s="226" t="s">
        <v>1</v>
      </c>
      <c r="N511" s="227" t="s">
        <v>41</v>
      </c>
      <c r="O511" s="92"/>
      <c r="P511" s="228">
        <f>O511*H511</f>
        <v>0</v>
      </c>
      <c r="Q511" s="228">
        <v>6.9999999999999994E-05</v>
      </c>
      <c r="R511" s="228">
        <f>Q511*H511</f>
        <v>0.0016799999999999999</v>
      </c>
      <c r="S511" s="228">
        <v>0</v>
      </c>
      <c r="T511" s="229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30" t="s">
        <v>257</v>
      </c>
      <c r="AT511" s="230" t="s">
        <v>144</v>
      </c>
      <c r="AU511" s="230" t="s">
        <v>86</v>
      </c>
      <c r="AY511" s="18" t="s">
        <v>140</v>
      </c>
      <c r="BE511" s="231">
        <f>IF(N511="základní",J511,0)</f>
        <v>0</v>
      </c>
      <c r="BF511" s="231">
        <f>IF(N511="snížená",J511,0)</f>
        <v>0</v>
      </c>
      <c r="BG511" s="231">
        <f>IF(N511="zákl. přenesená",J511,0)</f>
        <v>0</v>
      </c>
      <c r="BH511" s="231">
        <f>IF(N511="sníž. přenesená",J511,0)</f>
        <v>0</v>
      </c>
      <c r="BI511" s="231">
        <f>IF(N511="nulová",J511,0)</f>
        <v>0</v>
      </c>
      <c r="BJ511" s="18" t="s">
        <v>84</v>
      </c>
      <c r="BK511" s="231">
        <f>ROUND(I511*H511,2)</f>
        <v>0</v>
      </c>
      <c r="BL511" s="18" t="s">
        <v>257</v>
      </c>
      <c r="BM511" s="230" t="s">
        <v>962</v>
      </c>
    </row>
    <row r="512" s="2" customFormat="1">
      <c r="A512" s="39"/>
      <c r="B512" s="40"/>
      <c r="C512" s="41"/>
      <c r="D512" s="232" t="s">
        <v>150</v>
      </c>
      <c r="E512" s="41"/>
      <c r="F512" s="233" t="s">
        <v>963</v>
      </c>
      <c r="G512" s="41"/>
      <c r="H512" s="41"/>
      <c r="I512" s="234"/>
      <c r="J512" s="41"/>
      <c r="K512" s="41"/>
      <c r="L512" s="45"/>
      <c r="M512" s="235"/>
      <c r="N512" s="236"/>
      <c r="O512" s="92"/>
      <c r="P512" s="92"/>
      <c r="Q512" s="92"/>
      <c r="R512" s="92"/>
      <c r="S512" s="92"/>
      <c r="T512" s="93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150</v>
      </c>
      <c r="AU512" s="18" t="s">
        <v>86</v>
      </c>
    </row>
    <row r="513" s="2" customFormat="1">
      <c r="A513" s="39"/>
      <c r="B513" s="40"/>
      <c r="C513" s="41"/>
      <c r="D513" s="258" t="s">
        <v>162</v>
      </c>
      <c r="E513" s="41"/>
      <c r="F513" s="259" t="s">
        <v>964</v>
      </c>
      <c r="G513" s="41"/>
      <c r="H513" s="41"/>
      <c r="I513" s="234"/>
      <c r="J513" s="41"/>
      <c r="K513" s="41"/>
      <c r="L513" s="45"/>
      <c r="M513" s="235"/>
      <c r="N513" s="236"/>
      <c r="O513" s="92"/>
      <c r="P513" s="92"/>
      <c r="Q513" s="92"/>
      <c r="R513" s="92"/>
      <c r="S513" s="92"/>
      <c r="T513" s="93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T513" s="18" t="s">
        <v>162</v>
      </c>
      <c r="AU513" s="18" t="s">
        <v>86</v>
      </c>
    </row>
    <row r="514" s="2" customFormat="1" ht="24.15" customHeight="1">
      <c r="A514" s="39"/>
      <c r="B514" s="40"/>
      <c r="C514" s="219" t="s">
        <v>965</v>
      </c>
      <c r="D514" s="219" t="s">
        <v>144</v>
      </c>
      <c r="E514" s="220" t="s">
        <v>966</v>
      </c>
      <c r="F514" s="221" t="s">
        <v>967</v>
      </c>
      <c r="G514" s="222" t="s">
        <v>147</v>
      </c>
      <c r="H514" s="223">
        <v>24</v>
      </c>
      <c r="I514" s="224"/>
      <c r="J514" s="225">
        <f>ROUND(I514*H514,2)</f>
        <v>0</v>
      </c>
      <c r="K514" s="221" t="s">
        <v>159</v>
      </c>
      <c r="L514" s="45"/>
      <c r="M514" s="226" t="s">
        <v>1</v>
      </c>
      <c r="N514" s="227" t="s">
        <v>41</v>
      </c>
      <c r="O514" s="92"/>
      <c r="P514" s="228">
        <f>O514*H514</f>
        <v>0</v>
      </c>
      <c r="Q514" s="228">
        <v>0.00013999999999999999</v>
      </c>
      <c r="R514" s="228">
        <f>Q514*H514</f>
        <v>0.0033599999999999997</v>
      </c>
      <c r="S514" s="228">
        <v>0</v>
      </c>
      <c r="T514" s="229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30" t="s">
        <v>257</v>
      </c>
      <c r="AT514" s="230" t="s">
        <v>144</v>
      </c>
      <c r="AU514" s="230" t="s">
        <v>86</v>
      </c>
      <c r="AY514" s="18" t="s">
        <v>140</v>
      </c>
      <c r="BE514" s="231">
        <f>IF(N514="základní",J514,0)</f>
        <v>0</v>
      </c>
      <c r="BF514" s="231">
        <f>IF(N514="snížená",J514,0)</f>
        <v>0</v>
      </c>
      <c r="BG514" s="231">
        <f>IF(N514="zákl. přenesená",J514,0)</f>
        <v>0</v>
      </c>
      <c r="BH514" s="231">
        <f>IF(N514="sníž. přenesená",J514,0)</f>
        <v>0</v>
      </c>
      <c r="BI514" s="231">
        <f>IF(N514="nulová",J514,0)</f>
        <v>0</v>
      </c>
      <c r="BJ514" s="18" t="s">
        <v>84</v>
      </c>
      <c r="BK514" s="231">
        <f>ROUND(I514*H514,2)</f>
        <v>0</v>
      </c>
      <c r="BL514" s="18" t="s">
        <v>257</v>
      </c>
      <c r="BM514" s="230" t="s">
        <v>968</v>
      </c>
    </row>
    <row r="515" s="2" customFormat="1">
      <c r="A515" s="39"/>
      <c r="B515" s="40"/>
      <c r="C515" s="41"/>
      <c r="D515" s="232" t="s">
        <v>150</v>
      </c>
      <c r="E515" s="41"/>
      <c r="F515" s="233" t="s">
        <v>969</v>
      </c>
      <c r="G515" s="41"/>
      <c r="H515" s="41"/>
      <c r="I515" s="234"/>
      <c r="J515" s="41"/>
      <c r="K515" s="41"/>
      <c r="L515" s="45"/>
      <c r="M515" s="235"/>
      <c r="N515" s="236"/>
      <c r="O515" s="92"/>
      <c r="P515" s="92"/>
      <c r="Q515" s="92"/>
      <c r="R515" s="92"/>
      <c r="S515" s="92"/>
      <c r="T515" s="93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T515" s="18" t="s">
        <v>150</v>
      </c>
      <c r="AU515" s="18" t="s">
        <v>86</v>
      </c>
    </row>
    <row r="516" s="2" customFormat="1">
      <c r="A516" s="39"/>
      <c r="B516" s="40"/>
      <c r="C516" s="41"/>
      <c r="D516" s="258" t="s">
        <v>162</v>
      </c>
      <c r="E516" s="41"/>
      <c r="F516" s="259" t="s">
        <v>970</v>
      </c>
      <c r="G516" s="41"/>
      <c r="H516" s="41"/>
      <c r="I516" s="234"/>
      <c r="J516" s="41"/>
      <c r="K516" s="41"/>
      <c r="L516" s="45"/>
      <c r="M516" s="235"/>
      <c r="N516" s="236"/>
      <c r="O516" s="92"/>
      <c r="P516" s="92"/>
      <c r="Q516" s="92"/>
      <c r="R516" s="92"/>
      <c r="S516" s="92"/>
      <c r="T516" s="93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162</v>
      </c>
      <c r="AU516" s="18" t="s">
        <v>86</v>
      </c>
    </row>
    <row r="517" s="2" customFormat="1" ht="24.15" customHeight="1">
      <c r="A517" s="39"/>
      <c r="B517" s="40"/>
      <c r="C517" s="219" t="s">
        <v>971</v>
      </c>
      <c r="D517" s="219" t="s">
        <v>144</v>
      </c>
      <c r="E517" s="220" t="s">
        <v>972</v>
      </c>
      <c r="F517" s="221" t="s">
        <v>973</v>
      </c>
      <c r="G517" s="222" t="s">
        <v>147</v>
      </c>
      <c r="H517" s="223">
        <v>24</v>
      </c>
      <c r="I517" s="224"/>
      <c r="J517" s="225">
        <f>ROUND(I517*H517,2)</f>
        <v>0</v>
      </c>
      <c r="K517" s="221" t="s">
        <v>159</v>
      </c>
      <c r="L517" s="45"/>
      <c r="M517" s="226" t="s">
        <v>1</v>
      </c>
      <c r="N517" s="227" t="s">
        <v>41</v>
      </c>
      <c r="O517" s="92"/>
      <c r="P517" s="228">
        <f>O517*H517</f>
        <v>0</v>
      </c>
      <c r="Q517" s="228">
        <v>0.00012</v>
      </c>
      <c r="R517" s="228">
        <f>Q517*H517</f>
        <v>0.0028800000000000002</v>
      </c>
      <c r="S517" s="228">
        <v>0</v>
      </c>
      <c r="T517" s="229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0" t="s">
        <v>257</v>
      </c>
      <c r="AT517" s="230" t="s">
        <v>144</v>
      </c>
      <c r="AU517" s="230" t="s">
        <v>86</v>
      </c>
      <c r="AY517" s="18" t="s">
        <v>140</v>
      </c>
      <c r="BE517" s="231">
        <f>IF(N517="základní",J517,0)</f>
        <v>0</v>
      </c>
      <c r="BF517" s="231">
        <f>IF(N517="snížená",J517,0)</f>
        <v>0</v>
      </c>
      <c r="BG517" s="231">
        <f>IF(N517="zákl. přenesená",J517,0)</f>
        <v>0</v>
      </c>
      <c r="BH517" s="231">
        <f>IF(N517="sníž. přenesená",J517,0)</f>
        <v>0</v>
      </c>
      <c r="BI517" s="231">
        <f>IF(N517="nulová",J517,0)</f>
        <v>0</v>
      </c>
      <c r="BJ517" s="18" t="s">
        <v>84</v>
      </c>
      <c r="BK517" s="231">
        <f>ROUND(I517*H517,2)</f>
        <v>0</v>
      </c>
      <c r="BL517" s="18" t="s">
        <v>257</v>
      </c>
      <c r="BM517" s="230" t="s">
        <v>974</v>
      </c>
    </row>
    <row r="518" s="2" customFormat="1">
      <c r="A518" s="39"/>
      <c r="B518" s="40"/>
      <c r="C518" s="41"/>
      <c r="D518" s="232" t="s">
        <v>150</v>
      </c>
      <c r="E518" s="41"/>
      <c r="F518" s="233" t="s">
        <v>975</v>
      </c>
      <c r="G518" s="41"/>
      <c r="H518" s="41"/>
      <c r="I518" s="234"/>
      <c r="J518" s="41"/>
      <c r="K518" s="41"/>
      <c r="L518" s="45"/>
      <c r="M518" s="235"/>
      <c r="N518" s="236"/>
      <c r="O518" s="92"/>
      <c r="P518" s="92"/>
      <c r="Q518" s="92"/>
      <c r="R518" s="92"/>
      <c r="S518" s="92"/>
      <c r="T518" s="93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18" t="s">
        <v>150</v>
      </c>
      <c r="AU518" s="18" t="s">
        <v>86</v>
      </c>
    </row>
    <row r="519" s="2" customFormat="1">
      <c r="A519" s="39"/>
      <c r="B519" s="40"/>
      <c r="C519" s="41"/>
      <c r="D519" s="258" t="s">
        <v>162</v>
      </c>
      <c r="E519" s="41"/>
      <c r="F519" s="259" t="s">
        <v>976</v>
      </c>
      <c r="G519" s="41"/>
      <c r="H519" s="41"/>
      <c r="I519" s="234"/>
      <c r="J519" s="41"/>
      <c r="K519" s="41"/>
      <c r="L519" s="45"/>
      <c r="M519" s="235"/>
      <c r="N519" s="236"/>
      <c r="O519" s="92"/>
      <c r="P519" s="92"/>
      <c r="Q519" s="92"/>
      <c r="R519" s="92"/>
      <c r="S519" s="92"/>
      <c r="T519" s="93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162</v>
      </c>
      <c r="AU519" s="18" t="s">
        <v>86</v>
      </c>
    </row>
    <row r="520" s="2" customFormat="1" ht="16.5" customHeight="1">
      <c r="A520" s="39"/>
      <c r="B520" s="40"/>
      <c r="C520" s="219" t="s">
        <v>977</v>
      </c>
      <c r="D520" s="219" t="s">
        <v>144</v>
      </c>
      <c r="E520" s="220" t="s">
        <v>978</v>
      </c>
      <c r="F520" s="221" t="s">
        <v>979</v>
      </c>
      <c r="G520" s="222" t="s">
        <v>147</v>
      </c>
      <c r="H520" s="223">
        <v>16</v>
      </c>
      <c r="I520" s="224"/>
      <c r="J520" s="225">
        <f>ROUND(I520*H520,2)</f>
        <v>0</v>
      </c>
      <c r="K520" s="221" t="s">
        <v>159</v>
      </c>
      <c r="L520" s="45"/>
      <c r="M520" s="226" t="s">
        <v>1</v>
      </c>
      <c r="N520" s="227" t="s">
        <v>41</v>
      </c>
      <c r="O520" s="92"/>
      <c r="P520" s="228">
        <f>O520*H520</f>
        <v>0</v>
      </c>
      <c r="Q520" s="228">
        <v>0</v>
      </c>
      <c r="R520" s="228">
        <f>Q520*H520</f>
        <v>0</v>
      </c>
      <c r="S520" s="228">
        <v>0</v>
      </c>
      <c r="T520" s="229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0" t="s">
        <v>257</v>
      </c>
      <c r="AT520" s="230" t="s">
        <v>144</v>
      </c>
      <c r="AU520" s="230" t="s">
        <v>86</v>
      </c>
      <c r="AY520" s="18" t="s">
        <v>140</v>
      </c>
      <c r="BE520" s="231">
        <f>IF(N520="základní",J520,0)</f>
        <v>0</v>
      </c>
      <c r="BF520" s="231">
        <f>IF(N520="snížená",J520,0)</f>
        <v>0</v>
      </c>
      <c r="BG520" s="231">
        <f>IF(N520="zákl. přenesená",J520,0)</f>
        <v>0</v>
      </c>
      <c r="BH520" s="231">
        <f>IF(N520="sníž. přenesená",J520,0)</f>
        <v>0</v>
      </c>
      <c r="BI520" s="231">
        <f>IF(N520="nulová",J520,0)</f>
        <v>0</v>
      </c>
      <c r="BJ520" s="18" t="s">
        <v>84</v>
      </c>
      <c r="BK520" s="231">
        <f>ROUND(I520*H520,2)</f>
        <v>0</v>
      </c>
      <c r="BL520" s="18" t="s">
        <v>257</v>
      </c>
      <c r="BM520" s="230" t="s">
        <v>980</v>
      </c>
    </row>
    <row r="521" s="2" customFormat="1">
      <c r="A521" s="39"/>
      <c r="B521" s="40"/>
      <c r="C521" s="41"/>
      <c r="D521" s="232" t="s">
        <v>150</v>
      </c>
      <c r="E521" s="41"/>
      <c r="F521" s="233" t="s">
        <v>981</v>
      </c>
      <c r="G521" s="41"/>
      <c r="H521" s="41"/>
      <c r="I521" s="234"/>
      <c r="J521" s="41"/>
      <c r="K521" s="41"/>
      <c r="L521" s="45"/>
      <c r="M521" s="235"/>
      <c r="N521" s="236"/>
      <c r="O521" s="92"/>
      <c r="P521" s="92"/>
      <c r="Q521" s="92"/>
      <c r="R521" s="92"/>
      <c r="S521" s="92"/>
      <c r="T521" s="93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T521" s="18" t="s">
        <v>150</v>
      </c>
      <c r="AU521" s="18" t="s">
        <v>86</v>
      </c>
    </row>
    <row r="522" s="2" customFormat="1">
      <c r="A522" s="39"/>
      <c r="B522" s="40"/>
      <c r="C522" s="41"/>
      <c r="D522" s="258" t="s">
        <v>162</v>
      </c>
      <c r="E522" s="41"/>
      <c r="F522" s="259" t="s">
        <v>982</v>
      </c>
      <c r="G522" s="41"/>
      <c r="H522" s="41"/>
      <c r="I522" s="234"/>
      <c r="J522" s="41"/>
      <c r="K522" s="41"/>
      <c r="L522" s="45"/>
      <c r="M522" s="235"/>
      <c r="N522" s="236"/>
      <c r="O522" s="92"/>
      <c r="P522" s="92"/>
      <c r="Q522" s="92"/>
      <c r="R522" s="92"/>
      <c r="S522" s="92"/>
      <c r="T522" s="93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T522" s="18" t="s">
        <v>162</v>
      </c>
      <c r="AU522" s="18" t="s">
        <v>86</v>
      </c>
    </row>
    <row r="523" s="13" customFormat="1">
      <c r="A523" s="13"/>
      <c r="B523" s="237"/>
      <c r="C523" s="238"/>
      <c r="D523" s="232" t="s">
        <v>152</v>
      </c>
      <c r="E523" s="239" t="s">
        <v>1</v>
      </c>
      <c r="F523" s="240" t="s">
        <v>983</v>
      </c>
      <c r="G523" s="238"/>
      <c r="H523" s="239" t="s">
        <v>1</v>
      </c>
      <c r="I523" s="241"/>
      <c r="J523" s="238"/>
      <c r="K523" s="238"/>
      <c r="L523" s="242"/>
      <c r="M523" s="243"/>
      <c r="N523" s="244"/>
      <c r="O523" s="244"/>
      <c r="P523" s="244"/>
      <c r="Q523" s="244"/>
      <c r="R523" s="244"/>
      <c r="S523" s="244"/>
      <c r="T523" s="24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6" t="s">
        <v>152</v>
      </c>
      <c r="AU523" s="246" t="s">
        <v>86</v>
      </c>
      <c r="AV523" s="13" t="s">
        <v>84</v>
      </c>
      <c r="AW523" s="13" t="s">
        <v>32</v>
      </c>
      <c r="AX523" s="13" t="s">
        <v>76</v>
      </c>
      <c r="AY523" s="246" t="s">
        <v>140</v>
      </c>
    </row>
    <row r="524" s="14" customFormat="1">
      <c r="A524" s="14"/>
      <c r="B524" s="247"/>
      <c r="C524" s="248"/>
      <c r="D524" s="232" t="s">
        <v>152</v>
      </c>
      <c r="E524" s="249" t="s">
        <v>1</v>
      </c>
      <c r="F524" s="250" t="s">
        <v>257</v>
      </c>
      <c r="G524" s="248"/>
      <c r="H524" s="251">
        <v>16</v>
      </c>
      <c r="I524" s="252"/>
      <c r="J524" s="248"/>
      <c r="K524" s="248"/>
      <c r="L524" s="253"/>
      <c r="M524" s="254"/>
      <c r="N524" s="255"/>
      <c r="O524" s="255"/>
      <c r="P524" s="255"/>
      <c r="Q524" s="255"/>
      <c r="R524" s="255"/>
      <c r="S524" s="255"/>
      <c r="T524" s="256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7" t="s">
        <v>152</v>
      </c>
      <c r="AU524" s="257" t="s">
        <v>86</v>
      </c>
      <c r="AV524" s="14" t="s">
        <v>86</v>
      </c>
      <c r="AW524" s="14" t="s">
        <v>32</v>
      </c>
      <c r="AX524" s="14" t="s">
        <v>76</v>
      </c>
      <c r="AY524" s="257" t="s">
        <v>140</v>
      </c>
    </row>
    <row r="525" s="15" customFormat="1">
      <c r="A525" s="15"/>
      <c r="B525" s="260"/>
      <c r="C525" s="261"/>
      <c r="D525" s="232" t="s">
        <v>152</v>
      </c>
      <c r="E525" s="262" t="s">
        <v>1</v>
      </c>
      <c r="F525" s="263" t="s">
        <v>171</v>
      </c>
      <c r="G525" s="261"/>
      <c r="H525" s="264">
        <v>16</v>
      </c>
      <c r="I525" s="265"/>
      <c r="J525" s="261"/>
      <c r="K525" s="261"/>
      <c r="L525" s="266"/>
      <c r="M525" s="267"/>
      <c r="N525" s="268"/>
      <c r="O525" s="268"/>
      <c r="P525" s="268"/>
      <c r="Q525" s="268"/>
      <c r="R525" s="268"/>
      <c r="S525" s="268"/>
      <c r="T525" s="269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70" t="s">
        <v>152</v>
      </c>
      <c r="AU525" s="270" t="s">
        <v>86</v>
      </c>
      <c r="AV525" s="15" t="s">
        <v>148</v>
      </c>
      <c r="AW525" s="15" t="s">
        <v>32</v>
      </c>
      <c r="AX525" s="15" t="s">
        <v>84</v>
      </c>
      <c r="AY525" s="270" t="s">
        <v>140</v>
      </c>
    </row>
    <row r="526" s="12" customFormat="1" ht="22.8" customHeight="1">
      <c r="A526" s="12"/>
      <c r="B526" s="203"/>
      <c r="C526" s="204"/>
      <c r="D526" s="205" t="s">
        <v>75</v>
      </c>
      <c r="E526" s="217" t="s">
        <v>388</v>
      </c>
      <c r="F526" s="217" t="s">
        <v>389</v>
      </c>
      <c r="G526" s="204"/>
      <c r="H526" s="204"/>
      <c r="I526" s="207"/>
      <c r="J526" s="218">
        <f>BK526</f>
        <v>0</v>
      </c>
      <c r="K526" s="204"/>
      <c r="L526" s="209"/>
      <c r="M526" s="210"/>
      <c r="N526" s="211"/>
      <c r="O526" s="211"/>
      <c r="P526" s="212">
        <f>SUM(P527:P554)</f>
        <v>0</v>
      </c>
      <c r="Q526" s="211"/>
      <c r="R526" s="212">
        <f>SUM(R527:R554)</f>
        <v>0.72323408000000011</v>
      </c>
      <c r="S526" s="211"/>
      <c r="T526" s="213">
        <f>SUM(T527:T554)</f>
        <v>0</v>
      </c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R526" s="214" t="s">
        <v>86</v>
      </c>
      <c r="AT526" s="215" t="s">
        <v>75</v>
      </c>
      <c r="AU526" s="215" t="s">
        <v>84</v>
      </c>
      <c r="AY526" s="214" t="s">
        <v>140</v>
      </c>
      <c r="BK526" s="216">
        <f>SUM(BK527:BK554)</f>
        <v>0</v>
      </c>
    </row>
    <row r="527" s="2" customFormat="1" ht="24.15" customHeight="1">
      <c r="A527" s="39"/>
      <c r="B527" s="40"/>
      <c r="C527" s="219" t="s">
        <v>984</v>
      </c>
      <c r="D527" s="219" t="s">
        <v>144</v>
      </c>
      <c r="E527" s="220" t="s">
        <v>985</v>
      </c>
      <c r="F527" s="221" t="s">
        <v>986</v>
      </c>
      <c r="G527" s="222" t="s">
        <v>147</v>
      </c>
      <c r="H527" s="223">
        <v>657.66999999999996</v>
      </c>
      <c r="I527" s="224"/>
      <c r="J527" s="225">
        <f>ROUND(I527*H527,2)</f>
        <v>0</v>
      </c>
      <c r="K527" s="221" t="s">
        <v>159</v>
      </c>
      <c r="L527" s="45"/>
      <c r="M527" s="226" t="s">
        <v>1</v>
      </c>
      <c r="N527" s="227" t="s">
        <v>41</v>
      </c>
      <c r="O527" s="92"/>
      <c r="P527" s="228">
        <f>O527*H527</f>
        <v>0</v>
      </c>
      <c r="Q527" s="228">
        <v>0</v>
      </c>
      <c r="R527" s="228">
        <f>Q527*H527</f>
        <v>0</v>
      </c>
      <c r="S527" s="228">
        <v>0</v>
      </c>
      <c r="T527" s="229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30" t="s">
        <v>257</v>
      </c>
      <c r="AT527" s="230" t="s">
        <v>144</v>
      </c>
      <c r="AU527" s="230" t="s">
        <v>86</v>
      </c>
      <c r="AY527" s="18" t="s">
        <v>140</v>
      </c>
      <c r="BE527" s="231">
        <f>IF(N527="základní",J527,0)</f>
        <v>0</v>
      </c>
      <c r="BF527" s="231">
        <f>IF(N527="snížená",J527,0)</f>
        <v>0</v>
      </c>
      <c r="BG527" s="231">
        <f>IF(N527="zákl. přenesená",J527,0)</f>
        <v>0</v>
      </c>
      <c r="BH527" s="231">
        <f>IF(N527="sníž. přenesená",J527,0)</f>
        <v>0</v>
      </c>
      <c r="BI527" s="231">
        <f>IF(N527="nulová",J527,0)</f>
        <v>0</v>
      </c>
      <c r="BJ527" s="18" t="s">
        <v>84</v>
      </c>
      <c r="BK527" s="231">
        <f>ROUND(I527*H527,2)</f>
        <v>0</v>
      </c>
      <c r="BL527" s="18" t="s">
        <v>257</v>
      </c>
      <c r="BM527" s="230" t="s">
        <v>987</v>
      </c>
    </row>
    <row r="528" s="2" customFormat="1">
      <c r="A528" s="39"/>
      <c r="B528" s="40"/>
      <c r="C528" s="41"/>
      <c r="D528" s="232" t="s">
        <v>150</v>
      </c>
      <c r="E528" s="41"/>
      <c r="F528" s="233" t="s">
        <v>986</v>
      </c>
      <c r="G528" s="41"/>
      <c r="H528" s="41"/>
      <c r="I528" s="234"/>
      <c r="J528" s="41"/>
      <c r="K528" s="41"/>
      <c r="L528" s="45"/>
      <c r="M528" s="235"/>
      <c r="N528" s="236"/>
      <c r="O528" s="92"/>
      <c r="P528" s="92"/>
      <c r="Q528" s="92"/>
      <c r="R528" s="92"/>
      <c r="S528" s="92"/>
      <c r="T528" s="93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T528" s="18" t="s">
        <v>150</v>
      </c>
      <c r="AU528" s="18" t="s">
        <v>86</v>
      </c>
    </row>
    <row r="529" s="2" customFormat="1">
      <c r="A529" s="39"/>
      <c r="B529" s="40"/>
      <c r="C529" s="41"/>
      <c r="D529" s="258" t="s">
        <v>162</v>
      </c>
      <c r="E529" s="41"/>
      <c r="F529" s="259" t="s">
        <v>988</v>
      </c>
      <c r="G529" s="41"/>
      <c r="H529" s="41"/>
      <c r="I529" s="234"/>
      <c r="J529" s="41"/>
      <c r="K529" s="41"/>
      <c r="L529" s="45"/>
      <c r="M529" s="235"/>
      <c r="N529" s="236"/>
      <c r="O529" s="92"/>
      <c r="P529" s="92"/>
      <c r="Q529" s="92"/>
      <c r="R529" s="92"/>
      <c r="S529" s="92"/>
      <c r="T529" s="93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162</v>
      </c>
      <c r="AU529" s="18" t="s">
        <v>86</v>
      </c>
    </row>
    <row r="530" s="14" customFormat="1">
      <c r="A530" s="14"/>
      <c r="B530" s="247"/>
      <c r="C530" s="248"/>
      <c r="D530" s="232" t="s">
        <v>152</v>
      </c>
      <c r="E530" s="249" t="s">
        <v>1</v>
      </c>
      <c r="F530" s="250" t="s">
        <v>989</v>
      </c>
      <c r="G530" s="248"/>
      <c r="H530" s="251">
        <v>230.75999999999999</v>
      </c>
      <c r="I530" s="252"/>
      <c r="J530" s="248"/>
      <c r="K530" s="248"/>
      <c r="L530" s="253"/>
      <c r="M530" s="254"/>
      <c r="N530" s="255"/>
      <c r="O530" s="255"/>
      <c r="P530" s="255"/>
      <c r="Q530" s="255"/>
      <c r="R530" s="255"/>
      <c r="S530" s="255"/>
      <c r="T530" s="25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7" t="s">
        <v>152</v>
      </c>
      <c r="AU530" s="257" t="s">
        <v>86</v>
      </c>
      <c r="AV530" s="14" t="s">
        <v>86</v>
      </c>
      <c r="AW530" s="14" t="s">
        <v>32</v>
      </c>
      <c r="AX530" s="14" t="s">
        <v>76</v>
      </c>
      <c r="AY530" s="257" t="s">
        <v>140</v>
      </c>
    </row>
    <row r="531" s="14" customFormat="1">
      <c r="A531" s="14"/>
      <c r="B531" s="247"/>
      <c r="C531" s="248"/>
      <c r="D531" s="232" t="s">
        <v>152</v>
      </c>
      <c r="E531" s="249" t="s">
        <v>1</v>
      </c>
      <c r="F531" s="250" t="s">
        <v>990</v>
      </c>
      <c r="G531" s="248"/>
      <c r="H531" s="251">
        <v>426.91000000000002</v>
      </c>
      <c r="I531" s="252"/>
      <c r="J531" s="248"/>
      <c r="K531" s="248"/>
      <c r="L531" s="253"/>
      <c r="M531" s="254"/>
      <c r="N531" s="255"/>
      <c r="O531" s="255"/>
      <c r="P531" s="255"/>
      <c r="Q531" s="255"/>
      <c r="R531" s="255"/>
      <c r="S531" s="255"/>
      <c r="T531" s="256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7" t="s">
        <v>152</v>
      </c>
      <c r="AU531" s="257" t="s">
        <v>86</v>
      </c>
      <c r="AV531" s="14" t="s">
        <v>86</v>
      </c>
      <c r="AW531" s="14" t="s">
        <v>32</v>
      </c>
      <c r="AX531" s="14" t="s">
        <v>76</v>
      </c>
      <c r="AY531" s="257" t="s">
        <v>140</v>
      </c>
    </row>
    <row r="532" s="15" customFormat="1">
      <c r="A532" s="15"/>
      <c r="B532" s="260"/>
      <c r="C532" s="261"/>
      <c r="D532" s="232" t="s">
        <v>152</v>
      </c>
      <c r="E532" s="262" t="s">
        <v>1</v>
      </c>
      <c r="F532" s="263" t="s">
        <v>171</v>
      </c>
      <c r="G532" s="261"/>
      <c r="H532" s="264">
        <v>657.67000000000007</v>
      </c>
      <c r="I532" s="265"/>
      <c r="J532" s="261"/>
      <c r="K532" s="261"/>
      <c r="L532" s="266"/>
      <c r="M532" s="267"/>
      <c r="N532" s="268"/>
      <c r="O532" s="268"/>
      <c r="P532" s="268"/>
      <c r="Q532" s="268"/>
      <c r="R532" s="268"/>
      <c r="S532" s="268"/>
      <c r="T532" s="269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70" t="s">
        <v>152</v>
      </c>
      <c r="AU532" s="270" t="s">
        <v>86</v>
      </c>
      <c r="AV532" s="15" t="s">
        <v>148</v>
      </c>
      <c r="AW532" s="15" t="s">
        <v>32</v>
      </c>
      <c r="AX532" s="15" t="s">
        <v>84</v>
      </c>
      <c r="AY532" s="270" t="s">
        <v>140</v>
      </c>
    </row>
    <row r="533" s="2" customFormat="1" ht="16.5" customHeight="1">
      <c r="A533" s="39"/>
      <c r="B533" s="40"/>
      <c r="C533" s="286" t="s">
        <v>991</v>
      </c>
      <c r="D533" s="286" t="s">
        <v>501</v>
      </c>
      <c r="E533" s="287" t="s">
        <v>992</v>
      </c>
      <c r="F533" s="288" t="s">
        <v>993</v>
      </c>
      <c r="G533" s="289" t="s">
        <v>147</v>
      </c>
      <c r="H533" s="290">
        <v>723.43700000000001</v>
      </c>
      <c r="I533" s="291"/>
      <c r="J533" s="292">
        <f>ROUND(I533*H533,2)</f>
        <v>0</v>
      </c>
      <c r="K533" s="288" t="s">
        <v>159</v>
      </c>
      <c r="L533" s="293"/>
      <c r="M533" s="294" t="s">
        <v>1</v>
      </c>
      <c r="N533" s="295" t="s">
        <v>41</v>
      </c>
      <c r="O533" s="92"/>
      <c r="P533" s="228">
        <f>O533*H533</f>
        <v>0</v>
      </c>
      <c r="Q533" s="228">
        <v>0</v>
      </c>
      <c r="R533" s="228">
        <f>Q533*H533</f>
        <v>0</v>
      </c>
      <c r="S533" s="228">
        <v>0</v>
      </c>
      <c r="T533" s="229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0" t="s">
        <v>143</v>
      </c>
      <c r="AT533" s="230" t="s">
        <v>501</v>
      </c>
      <c r="AU533" s="230" t="s">
        <v>86</v>
      </c>
      <c r="AY533" s="18" t="s">
        <v>140</v>
      </c>
      <c r="BE533" s="231">
        <f>IF(N533="základní",J533,0)</f>
        <v>0</v>
      </c>
      <c r="BF533" s="231">
        <f>IF(N533="snížená",J533,0)</f>
        <v>0</v>
      </c>
      <c r="BG533" s="231">
        <f>IF(N533="zákl. přenesená",J533,0)</f>
        <v>0</v>
      </c>
      <c r="BH533" s="231">
        <f>IF(N533="sníž. přenesená",J533,0)</f>
        <v>0</v>
      </c>
      <c r="BI533" s="231">
        <f>IF(N533="nulová",J533,0)</f>
        <v>0</v>
      </c>
      <c r="BJ533" s="18" t="s">
        <v>84</v>
      </c>
      <c r="BK533" s="231">
        <f>ROUND(I533*H533,2)</f>
        <v>0</v>
      </c>
      <c r="BL533" s="18" t="s">
        <v>257</v>
      </c>
      <c r="BM533" s="230" t="s">
        <v>994</v>
      </c>
    </row>
    <row r="534" s="2" customFormat="1">
      <c r="A534" s="39"/>
      <c r="B534" s="40"/>
      <c r="C534" s="41"/>
      <c r="D534" s="232" t="s">
        <v>150</v>
      </c>
      <c r="E534" s="41"/>
      <c r="F534" s="233" t="s">
        <v>993</v>
      </c>
      <c r="G534" s="41"/>
      <c r="H534" s="41"/>
      <c r="I534" s="234"/>
      <c r="J534" s="41"/>
      <c r="K534" s="41"/>
      <c r="L534" s="45"/>
      <c r="M534" s="235"/>
      <c r="N534" s="236"/>
      <c r="O534" s="92"/>
      <c r="P534" s="92"/>
      <c r="Q534" s="92"/>
      <c r="R534" s="92"/>
      <c r="S534" s="92"/>
      <c r="T534" s="93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18" t="s">
        <v>150</v>
      </c>
      <c r="AU534" s="18" t="s">
        <v>86</v>
      </c>
    </row>
    <row r="535" s="14" customFormat="1">
      <c r="A535" s="14"/>
      <c r="B535" s="247"/>
      <c r="C535" s="248"/>
      <c r="D535" s="232" t="s">
        <v>152</v>
      </c>
      <c r="E535" s="249" t="s">
        <v>1</v>
      </c>
      <c r="F535" s="250" t="s">
        <v>989</v>
      </c>
      <c r="G535" s="248"/>
      <c r="H535" s="251">
        <v>230.75999999999999</v>
      </c>
      <c r="I535" s="252"/>
      <c r="J535" s="248"/>
      <c r="K535" s="248"/>
      <c r="L535" s="253"/>
      <c r="M535" s="254"/>
      <c r="N535" s="255"/>
      <c r="O535" s="255"/>
      <c r="P535" s="255"/>
      <c r="Q535" s="255"/>
      <c r="R535" s="255"/>
      <c r="S535" s="255"/>
      <c r="T535" s="25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7" t="s">
        <v>152</v>
      </c>
      <c r="AU535" s="257" t="s">
        <v>86</v>
      </c>
      <c r="AV535" s="14" t="s">
        <v>86</v>
      </c>
      <c r="AW535" s="14" t="s">
        <v>32</v>
      </c>
      <c r="AX535" s="14" t="s">
        <v>76</v>
      </c>
      <c r="AY535" s="257" t="s">
        <v>140</v>
      </c>
    </row>
    <row r="536" s="14" customFormat="1">
      <c r="A536" s="14"/>
      <c r="B536" s="247"/>
      <c r="C536" s="248"/>
      <c r="D536" s="232" t="s">
        <v>152</v>
      </c>
      <c r="E536" s="249" t="s">
        <v>1</v>
      </c>
      <c r="F536" s="250" t="s">
        <v>990</v>
      </c>
      <c r="G536" s="248"/>
      <c r="H536" s="251">
        <v>426.91000000000002</v>
      </c>
      <c r="I536" s="252"/>
      <c r="J536" s="248"/>
      <c r="K536" s="248"/>
      <c r="L536" s="253"/>
      <c r="M536" s="254"/>
      <c r="N536" s="255"/>
      <c r="O536" s="255"/>
      <c r="P536" s="255"/>
      <c r="Q536" s="255"/>
      <c r="R536" s="255"/>
      <c r="S536" s="255"/>
      <c r="T536" s="256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7" t="s">
        <v>152</v>
      </c>
      <c r="AU536" s="257" t="s">
        <v>86</v>
      </c>
      <c r="AV536" s="14" t="s">
        <v>86</v>
      </c>
      <c r="AW536" s="14" t="s">
        <v>32</v>
      </c>
      <c r="AX536" s="14" t="s">
        <v>76</v>
      </c>
      <c r="AY536" s="257" t="s">
        <v>140</v>
      </c>
    </row>
    <row r="537" s="15" customFormat="1">
      <c r="A537" s="15"/>
      <c r="B537" s="260"/>
      <c r="C537" s="261"/>
      <c r="D537" s="232" t="s">
        <v>152</v>
      </c>
      <c r="E537" s="262" t="s">
        <v>1</v>
      </c>
      <c r="F537" s="263" t="s">
        <v>171</v>
      </c>
      <c r="G537" s="261"/>
      <c r="H537" s="264">
        <v>657.67000000000007</v>
      </c>
      <c r="I537" s="265"/>
      <c r="J537" s="261"/>
      <c r="K537" s="261"/>
      <c r="L537" s="266"/>
      <c r="M537" s="267"/>
      <c r="N537" s="268"/>
      <c r="O537" s="268"/>
      <c r="P537" s="268"/>
      <c r="Q537" s="268"/>
      <c r="R537" s="268"/>
      <c r="S537" s="268"/>
      <c r="T537" s="269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70" t="s">
        <v>152</v>
      </c>
      <c r="AU537" s="270" t="s">
        <v>86</v>
      </c>
      <c r="AV537" s="15" t="s">
        <v>148</v>
      </c>
      <c r="AW537" s="15" t="s">
        <v>32</v>
      </c>
      <c r="AX537" s="15" t="s">
        <v>76</v>
      </c>
      <c r="AY537" s="270" t="s">
        <v>140</v>
      </c>
    </row>
    <row r="538" s="14" customFormat="1">
      <c r="A538" s="14"/>
      <c r="B538" s="247"/>
      <c r="C538" s="248"/>
      <c r="D538" s="232" t="s">
        <v>152</v>
      </c>
      <c r="E538" s="249" t="s">
        <v>1</v>
      </c>
      <c r="F538" s="250" t="s">
        <v>995</v>
      </c>
      <c r="G538" s="248"/>
      <c r="H538" s="251">
        <v>723.43700000000001</v>
      </c>
      <c r="I538" s="252"/>
      <c r="J538" s="248"/>
      <c r="K538" s="248"/>
      <c r="L538" s="253"/>
      <c r="M538" s="254"/>
      <c r="N538" s="255"/>
      <c r="O538" s="255"/>
      <c r="P538" s="255"/>
      <c r="Q538" s="255"/>
      <c r="R538" s="255"/>
      <c r="S538" s="255"/>
      <c r="T538" s="256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7" t="s">
        <v>152</v>
      </c>
      <c r="AU538" s="257" t="s">
        <v>86</v>
      </c>
      <c r="AV538" s="14" t="s">
        <v>86</v>
      </c>
      <c r="AW538" s="14" t="s">
        <v>32</v>
      </c>
      <c r="AX538" s="14" t="s">
        <v>84</v>
      </c>
      <c r="AY538" s="257" t="s">
        <v>140</v>
      </c>
    </row>
    <row r="539" s="2" customFormat="1" ht="24.15" customHeight="1">
      <c r="A539" s="39"/>
      <c r="B539" s="40"/>
      <c r="C539" s="219" t="s">
        <v>996</v>
      </c>
      <c r="D539" s="219" t="s">
        <v>144</v>
      </c>
      <c r="E539" s="220" t="s">
        <v>997</v>
      </c>
      <c r="F539" s="221" t="s">
        <v>998</v>
      </c>
      <c r="G539" s="222" t="s">
        <v>147</v>
      </c>
      <c r="H539" s="223">
        <v>1572.2480000000001</v>
      </c>
      <c r="I539" s="224"/>
      <c r="J539" s="225">
        <f>ROUND(I539*H539,2)</f>
        <v>0</v>
      </c>
      <c r="K539" s="221" t="s">
        <v>159</v>
      </c>
      <c r="L539" s="45"/>
      <c r="M539" s="226" t="s">
        <v>1</v>
      </c>
      <c r="N539" s="227" t="s">
        <v>41</v>
      </c>
      <c r="O539" s="92"/>
      <c r="P539" s="228">
        <f>O539*H539</f>
        <v>0</v>
      </c>
      <c r="Q539" s="228">
        <v>0.00020000000000000001</v>
      </c>
      <c r="R539" s="228">
        <f>Q539*H539</f>
        <v>0.31444960000000005</v>
      </c>
      <c r="S539" s="228">
        <v>0</v>
      </c>
      <c r="T539" s="229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0" t="s">
        <v>257</v>
      </c>
      <c r="AT539" s="230" t="s">
        <v>144</v>
      </c>
      <c r="AU539" s="230" t="s">
        <v>86</v>
      </c>
      <c r="AY539" s="18" t="s">
        <v>140</v>
      </c>
      <c r="BE539" s="231">
        <f>IF(N539="základní",J539,0)</f>
        <v>0</v>
      </c>
      <c r="BF539" s="231">
        <f>IF(N539="snížená",J539,0)</f>
        <v>0</v>
      </c>
      <c r="BG539" s="231">
        <f>IF(N539="zákl. přenesená",J539,0)</f>
        <v>0</v>
      </c>
      <c r="BH539" s="231">
        <f>IF(N539="sníž. přenesená",J539,0)</f>
        <v>0</v>
      </c>
      <c r="BI539" s="231">
        <f>IF(N539="nulová",J539,0)</f>
        <v>0</v>
      </c>
      <c r="BJ539" s="18" t="s">
        <v>84</v>
      </c>
      <c r="BK539" s="231">
        <f>ROUND(I539*H539,2)</f>
        <v>0</v>
      </c>
      <c r="BL539" s="18" t="s">
        <v>257</v>
      </c>
      <c r="BM539" s="230" t="s">
        <v>999</v>
      </c>
    </row>
    <row r="540" s="2" customFormat="1">
      <c r="A540" s="39"/>
      <c r="B540" s="40"/>
      <c r="C540" s="41"/>
      <c r="D540" s="232" t="s">
        <v>150</v>
      </c>
      <c r="E540" s="41"/>
      <c r="F540" s="233" t="s">
        <v>998</v>
      </c>
      <c r="G540" s="41"/>
      <c r="H540" s="41"/>
      <c r="I540" s="234"/>
      <c r="J540" s="41"/>
      <c r="K540" s="41"/>
      <c r="L540" s="45"/>
      <c r="M540" s="235"/>
      <c r="N540" s="236"/>
      <c r="O540" s="92"/>
      <c r="P540" s="92"/>
      <c r="Q540" s="92"/>
      <c r="R540" s="92"/>
      <c r="S540" s="92"/>
      <c r="T540" s="93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150</v>
      </c>
      <c r="AU540" s="18" t="s">
        <v>86</v>
      </c>
    </row>
    <row r="541" s="2" customFormat="1">
      <c r="A541" s="39"/>
      <c r="B541" s="40"/>
      <c r="C541" s="41"/>
      <c r="D541" s="258" t="s">
        <v>162</v>
      </c>
      <c r="E541" s="41"/>
      <c r="F541" s="259" t="s">
        <v>1000</v>
      </c>
      <c r="G541" s="41"/>
      <c r="H541" s="41"/>
      <c r="I541" s="234"/>
      <c r="J541" s="41"/>
      <c r="K541" s="41"/>
      <c r="L541" s="45"/>
      <c r="M541" s="235"/>
      <c r="N541" s="236"/>
      <c r="O541" s="92"/>
      <c r="P541" s="92"/>
      <c r="Q541" s="92"/>
      <c r="R541" s="92"/>
      <c r="S541" s="92"/>
      <c r="T541" s="93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18" t="s">
        <v>162</v>
      </c>
      <c r="AU541" s="18" t="s">
        <v>86</v>
      </c>
    </row>
    <row r="542" s="13" customFormat="1">
      <c r="A542" s="13"/>
      <c r="B542" s="237"/>
      <c r="C542" s="238"/>
      <c r="D542" s="232" t="s">
        <v>152</v>
      </c>
      <c r="E542" s="239" t="s">
        <v>1</v>
      </c>
      <c r="F542" s="240" t="s">
        <v>1001</v>
      </c>
      <c r="G542" s="238"/>
      <c r="H542" s="239" t="s">
        <v>1</v>
      </c>
      <c r="I542" s="241"/>
      <c r="J542" s="238"/>
      <c r="K542" s="238"/>
      <c r="L542" s="242"/>
      <c r="M542" s="243"/>
      <c r="N542" s="244"/>
      <c r="O542" s="244"/>
      <c r="P542" s="244"/>
      <c r="Q542" s="244"/>
      <c r="R542" s="244"/>
      <c r="S542" s="244"/>
      <c r="T542" s="24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6" t="s">
        <v>152</v>
      </c>
      <c r="AU542" s="246" t="s">
        <v>86</v>
      </c>
      <c r="AV542" s="13" t="s">
        <v>84</v>
      </c>
      <c r="AW542" s="13" t="s">
        <v>32</v>
      </c>
      <c r="AX542" s="13" t="s">
        <v>76</v>
      </c>
      <c r="AY542" s="246" t="s">
        <v>140</v>
      </c>
    </row>
    <row r="543" s="14" customFormat="1">
      <c r="A543" s="14"/>
      <c r="B543" s="247"/>
      <c r="C543" s="248"/>
      <c r="D543" s="232" t="s">
        <v>152</v>
      </c>
      <c r="E543" s="249" t="s">
        <v>1</v>
      </c>
      <c r="F543" s="250" t="s">
        <v>1002</v>
      </c>
      <c r="G543" s="248"/>
      <c r="H543" s="251">
        <v>1376.098</v>
      </c>
      <c r="I543" s="252"/>
      <c r="J543" s="248"/>
      <c r="K543" s="248"/>
      <c r="L543" s="253"/>
      <c r="M543" s="254"/>
      <c r="N543" s="255"/>
      <c r="O543" s="255"/>
      <c r="P543" s="255"/>
      <c r="Q543" s="255"/>
      <c r="R543" s="255"/>
      <c r="S543" s="255"/>
      <c r="T543" s="25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7" t="s">
        <v>152</v>
      </c>
      <c r="AU543" s="257" t="s">
        <v>86</v>
      </c>
      <c r="AV543" s="14" t="s">
        <v>86</v>
      </c>
      <c r="AW543" s="14" t="s">
        <v>32</v>
      </c>
      <c r="AX543" s="14" t="s">
        <v>76</v>
      </c>
      <c r="AY543" s="257" t="s">
        <v>140</v>
      </c>
    </row>
    <row r="544" s="13" customFormat="1">
      <c r="A544" s="13"/>
      <c r="B544" s="237"/>
      <c r="C544" s="238"/>
      <c r="D544" s="232" t="s">
        <v>152</v>
      </c>
      <c r="E544" s="239" t="s">
        <v>1</v>
      </c>
      <c r="F544" s="240" t="s">
        <v>396</v>
      </c>
      <c r="G544" s="238"/>
      <c r="H544" s="239" t="s">
        <v>1</v>
      </c>
      <c r="I544" s="241"/>
      <c r="J544" s="238"/>
      <c r="K544" s="238"/>
      <c r="L544" s="242"/>
      <c r="M544" s="243"/>
      <c r="N544" s="244"/>
      <c r="O544" s="244"/>
      <c r="P544" s="244"/>
      <c r="Q544" s="244"/>
      <c r="R544" s="244"/>
      <c r="S544" s="244"/>
      <c r="T544" s="24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6" t="s">
        <v>152</v>
      </c>
      <c r="AU544" s="246" t="s">
        <v>86</v>
      </c>
      <c r="AV544" s="13" t="s">
        <v>84</v>
      </c>
      <c r="AW544" s="13" t="s">
        <v>32</v>
      </c>
      <c r="AX544" s="13" t="s">
        <v>76</v>
      </c>
      <c r="AY544" s="246" t="s">
        <v>140</v>
      </c>
    </row>
    <row r="545" s="14" customFormat="1">
      <c r="A545" s="14"/>
      <c r="B545" s="247"/>
      <c r="C545" s="248"/>
      <c r="D545" s="232" t="s">
        <v>152</v>
      </c>
      <c r="E545" s="249" t="s">
        <v>1</v>
      </c>
      <c r="F545" s="250" t="s">
        <v>397</v>
      </c>
      <c r="G545" s="248"/>
      <c r="H545" s="251">
        <v>426.91000000000002</v>
      </c>
      <c r="I545" s="252"/>
      <c r="J545" s="248"/>
      <c r="K545" s="248"/>
      <c r="L545" s="253"/>
      <c r="M545" s="254"/>
      <c r="N545" s="255"/>
      <c r="O545" s="255"/>
      <c r="P545" s="255"/>
      <c r="Q545" s="255"/>
      <c r="R545" s="255"/>
      <c r="S545" s="255"/>
      <c r="T545" s="25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7" t="s">
        <v>152</v>
      </c>
      <c r="AU545" s="257" t="s">
        <v>86</v>
      </c>
      <c r="AV545" s="14" t="s">
        <v>86</v>
      </c>
      <c r="AW545" s="14" t="s">
        <v>32</v>
      </c>
      <c r="AX545" s="14" t="s">
        <v>76</v>
      </c>
      <c r="AY545" s="257" t="s">
        <v>140</v>
      </c>
    </row>
    <row r="546" s="13" customFormat="1">
      <c r="A546" s="13"/>
      <c r="B546" s="237"/>
      <c r="C546" s="238"/>
      <c r="D546" s="232" t="s">
        <v>152</v>
      </c>
      <c r="E546" s="239" t="s">
        <v>1</v>
      </c>
      <c r="F546" s="240" t="s">
        <v>1003</v>
      </c>
      <c r="G546" s="238"/>
      <c r="H546" s="239" t="s">
        <v>1</v>
      </c>
      <c r="I546" s="241"/>
      <c r="J546" s="238"/>
      <c r="K546" s="238"/>
      <c r="L546" s="242"/>
      <c r="M546" s="243"/>
      <c r="N546" s="244"/>
      <c r="O546" s="244"/>
      <c r="P546" s="244"/>
      <c r="Q546" s="244"/>
      <c r="R546" s="244"/>
      <c r="S546" s="244"/>
      <c r="T546" s="245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6" t="s">
        <v>152</v>
      </c>
      <c r="AU546" s="246" t="s">
        <v>86</v>
      </c>
      <c r="AV546" s="13" t="s">
        <v>84</v>
      </c>
      <c r="AW546" s="13" t="s">
        <v>32</v>
      </c>
      <c r="AX546" s="13" t="s">
        <v>76</v>
      </c>
      <c r="AY546" s="246" t="s">
        <v>140</v>
      </c>
    </row>
    <row r="547" s="14" customFormat="1">
      <c r="A547" s="14"/>
      <c r="B547" s="247"/>
      <c r="C547" s="248"/>
      <c r="D547" s="232" t="s">
        <v>152</v>
      </c>
      <c r="E547" s="249" t="s">
        <v>1</v>
      </c>
      <c r="F547" s="250" t="s">
        <v>1004</v>
      </c>
      <c r="G547" s="248"/>
      <c r="H547" s="251">
        <v>-230.75999999999999</v>
      </c>
      <c r="I547" s="252"/>
      <c r="J547" s="248"/>
      <c r="K547" s="248"/>
      <c r="L547" s="253"/>
      <c r="M547" s="254"/>
      <c r="N547" s="255"/>
      <c r="O547" s="255"/>
      <c r="P547" s="255"/>
      <c r="Q547" s="255"/>
      <c r="R547" s="255"/>
      <c r="S547" s="255"/>
      <c r="T547" s="256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7" t="s">
        <v>152</v>
      </c>
      <c r="AU547" s="257" t="s">
        <v>86</v>
      </c>
      <c r="AV547" s="14" t="s">
        <v>86</v>
      </c>
      <c r="AW547" s="14" t="s">
        <v>32</v>
      </c>
      <c r="AX547" s="14" t="s">
        <v>76</v>
      </c>
      <c r="AY547" s="257" t="s">
        <v>140</v>
      </c>
    </row>
    <row r="548" s="15" customFormat="1">
      <c r="A548" s="15"/>
      <c r="B548" s="260"/>
      <c r="C548" s="261"/>
      <c r="D548" s="232" t="s">
        <v>152</v>
      </c>
      <c r="E548" s="262" t="s">
        <v>1</v>
      </c>
      <c r="F548" s="263" t="s">
        <v>171</v>
      </c>
      <c r="G548" s="261"/>
      <c r="H548" s="264">
        <v>1572.2480000000001</v>
      </c>
      <c r="I548" s="265"/>
      <c r="J548" s="261"/>
      <c r="K548" s="261"/>
      <c r="L548" s="266"/>
      <c r="M548" s="267"/>
      <c r="N548" s="268"/>
      <c r="O548" s="268"/>
      <c r="P548" s="268"/>
      <c r="Q548" s="268"/>
      <c r="R548" s="268"/>
      <c r="S548" s="268"/>
      <c r="T548" s="269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70" t="s">
        <v>152</v>
      </c>
      <c r="AU548" s="270" t="s">
        <v>86</v>
      </c>
      <c r="AV548" s="15" t="s">
        <v>148</v>
      </c>
      <c r="AW548" s="15" t="s">
        <v>32</v>
      </c>
      <c r="AX548" s="15" t="s">
        <v>84</v>
      </c>
      <c r="AY548" s="270" t="s">
        <v>140</v>
      </c>
    </row>
    <row r="549" s="2" customFormat="1" ht="33" customHeight="1">
      <c r="A549" s="39"/>
      <c r="B549" s="40"/>
      <c r="C549" s="219" t="s">
        <v>1005</v>
      </c>
      <c r="D549" s="219" t="s">
        <v>144</v>
      </c>
      <c r="E549" s="220" t="s">
        <v>1006</v>
      </c>
      <c r="F549" s="221" t="s">
        <v>1007</v>
      </c>
      <c r="G549" s="222" t="s">
        <v>147</v>
      </c>
      <c r="H549" s="223">
        <v>885.24800000000005</v>
      </c>
      <c r="I549" s="224"/>
      <c r="J549" s="225">
        <f>ROUND(I549*H549,2)</f>
        <v>0</v>
      </c>
      <c r="K549" s="221" t="s">
        <v>159</v>
      </c>
      <c r="L549" s="45"/>
      <c r="M549" s="226" t="s">
        <v>1</v>
      </c>
      <c r="N549" s="227" t="s">
        <v>41</v>
      </c>
      <c r="O549" s="92"/>
      <c r="P549" s="228">
        <f>O549*H549</f>
        <v>0</v>
      </c>
      <c r="Q549" s="228">
        <v>0.00025999999999999998</v>
      </c>
      <c r="R549" s="228">
        <f>Q549*H549</f>
        <v>0.23016448000000001</v>
      </c>
      <c r="S549" s="228">
        <v>0</v>
      </c>
      <c r="T549" s="229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30" t="s">
        <v>257</v>
      </c>
      <c r="AT549" s="230" t="s">
        <v>144</v>
      </c>
      <c r="AU549" s="230" t="s">
        <v>86</v>
      </c>
      <c r="AY549" s="18" t="s">
        <v>140</v>
      </c>
      <c r="BE549" s="231">
        <f>IF(N549="základní",J549,0)</f>
        <v>0</v>
      </c>
      <c r="BF549" s="231">
        <f>IF(N549="snížená",J549,0)</f>
        <v>0</v>
      </c>
      <c r="BG549" s="231">
        <f>IF(N549="zákl. přenesená",J549,0)</f>
        <v>0</v>
      </c>
      <c r="BH549" s="231">
        <f>IF(N549="sníž. přenesená",J549,0)</f>
        <v>0</v>
      </c>
      <c r="BI549" s="231">
        <f>IF(N549="nulová",J549,0)</f>
        <v>0</v>
      </c>
      <c r="BJ549" s="18" t="s">
        <v>84</v>
      </c>
      <c r="BK549" s="231">
        <f>ROUND(I549*H549,2)</f>
        <v>0</v>
      </c>
      <c r="BL549" s="18" t="s">
        <v>257</v>
      </c>
      <c r="BM549" s="230" t="s">
        <v>1008</v>
      </c>
    </row>
    <row r="550" s="2" customFormat="1">
      <c r="A550" s="39"/>
      <c r="B550" s="40"/>
      <c r="C550" s="41"/>
      <c r="D550" s="232" t="s">
        <v>150</v>
      </c>
      <c r="E550" s="41"/>
      <c r="F550" s="233" t="s">
        <v>1009</v>
      </c>
      <c r="G550" s="41"/>
      <c r="H550" s="41"/>
      <c r="I550" s="234"/>
      <c r="J550" s="41"/>
      <c r="K550" s="41"/>
      <c r="L550" s="45"/>
      <c r="M550" s="235"/>
      <c r="N550" s="236"/>
      <c r="O550" s="92"/>
      <c r="P550" s="92"/>
      <c r="Q550" s="92"/>
      <c r="R550" s="92"/>
      <c r="S550" s="92"/>
      <c r="T550" s="93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18" t="s">
        <v>150</v>
      </c>
      <c r="AU550" s="18" t="s">
        <v>86</v>
      </c>
    </row>
    <row r="551" s="2" customFormat="1">
      <c r="A551" s="39"/>
      <c r="B551" s="40"/>
      <c r="C551" s="41"/>
      <c r="D551" s="258" t="s">
        <v>162</v>
      </c>
      <c r="E551" s="41"/>
      <c r="F551" s="259" t="s">
        <v>1010</v>
      </c>
      <c r="G551" s="41"/>
      <c r="H551" s="41"/>
      <c r="I551" s="234"/>
      <c r="J551" s="41"/>
      <c r="K551" s="41"/>
      <c r="L551" s="45"/>
      <c r="M551" s="235"/>
      <c r="N551" s="236"/>
      <c r="O551" s="92"/>
      <c r="P551" s="92"/>
      <c r="Q551" s="92"/>
      <c r="R551" s="92"/>
      <c r="S551" s="92"/>
      <c r="T551" s="93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162</v>
      </c>
      <c r="AU551" s="18" t="s">
        <v>86</v>
      </c>
    </row>
    <row r="552" s="2" customFormat="1" ht="24.15" customHeight="1">
      <c r="A552" s="39"/>
      <c r="B552" s="40"/>
      <c r="C552" s="219" t="s">
        <v>1011</v>
      </c>
      <c r="D552" s="219" t="s">
        <v>144</v>
      </c>
      <c r="E552" s="220" t="s">
        <v>1012</v>
      </c>
      <c r="F552" s="221" t="s">
        <v>1013</v>
      </c>
      <c r="G552" s="222" t="s">
        <v>147</v>
      </c>
      <c r="H552" s="223">
        <v>687</v>
      </c>
      <c r="I552" s="224"/>
      <c r="J552" s="225">
        <f>ROUND(I552*H552,2)</f>
        <v>0</v>
      </c>
      <c r="K552" s="221" t="s">
        <v>159</v>
      </c>
      <c r="L552" s="45"/>
      <c r="M552" s="226" t="s">
        <v>1</v>
      </c>
      <c r="N552" s="227" t="s">
        <v>41</v>
      </c>
      <c r="O552" s="92"/>
      <c r="P552" s="228">
        <f>O552*H552</f>
        <v>0</v>
      </c>
      <c r="Q552" s="228">
        <v>0.00025999999999999998</v>
      </c>
      <c r="R552" s="228">
        <f>Q552*H552</f>
        <v>0.17861999999999997</v>
      </c>
      <c r="S552" s="228">
        <v>0</v>
      </c>
      <c r="T552" s="229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0" t="s">
        <v>257</v>
      </c>
      <c r="AT552" s="230" t="s">
        <v>144</v>
      </c>
      <c r="AU552" s="230" t="s">
        <v>86</v>
      </c>
      <c r="AY552" s="18" t="s">
        <v>140</v>
      </c>
      <c r="BE552" s="231">
        <f>IF(N552="základní",J552,0)</f>
        <v>0</v>
      </c>
      <c r="BF552" s="231">
        <f>IF(N552="snížená",J552,0)</f>
        <v>0</v>
      </c>
      <c r="BG552" s="231">
        <f>IF(N552="zákl. přenesená",J552,0)</f>
        <v>0</v>
      </c>
      <c r="BH552" s="231">
        <f>IF(N552="sníž. přenesená",J552,0)</f>
        <v>0</v>
      </c>
      <c r="BI552" s="231">
        <f>IF(N552="nulová",J552,0)</f>
        <v>0</v>
      </c>
      <c r="BJ552" s="18" t="s">
        <v>84</v>
      </c>
      <c r="BK552" s="231">
        <f>ROUND(I552*H552,2)</f>
        <v>0</v>
      </c>
      <c r="BL552" s="18" t="s">
        <v>257</v>
      </c>
      <c r="BM552" s="230" t="s">
        <v>1014</v>
      </c>
    </row>
    <row r="553" s="2" customFormat="1">
      <c r="A553" s="39"/>
      <c r="B553" s="40"/>
      <c r="C553" s="41"/>
      <c r="D553" s="232" t="s">
        <v>150</v>
      </c>
      <c r="E553" s="41"/>
      <c r="F553" s="233" t="s">
        <v>1009</v>
      </c>
      <c r="G553" s="41"/>
      <c r="H553" s="41"/>
      <c r="I553" s="234"/>
      <c r="J553" s="41"/>
      <c r="K553" s="41"/>
      <c r="L553" s="45"/>
      <c r="M553" s="235"/>
      <c r="N553" s="236"/>
      <c r="O553" s="92"/>
      <c r="P553" s="92"/>
      <c r="Q553" s="92"/>
      <c r="R553" s="92"/>
      <c r="S553" s="92"/>
      <c r="T553" s="93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150</v>
      </c>
      <c r="AU553" s="18" t="s">
        <v>86</v>
      </c>
    </row>
    <row r="554" s="2" customFormat="1">
      <c r="A554" s="39"/>
      <c r="B554" s="40"/>
      <c r="C554" s="41"/>
      <c r="D554" s="258" t="s">
        <v>162</v>
      </c>
      <c r="E554" s="41"/>
      <c r="F554" s="259" t="s">
        <v>1015</v>
      </c>
      <c r="G554" s="41"/>
      <c r="H554" s="41"/>
      <c r="I554" s="234"/>
      <c r="J554" s="41"/>
      <c r="K554" s="41"/>
      <c r="L554" s="45"/>
      <c r="M554" s="271"/>
      <c r="N554" s="272"/>
      <c r="O554" s="273"/>
      <c r="P554" s="273"/>
      <c r="Q554" s="273"/>
      <c r="R554" s="273"/>
      <c r="S554" s="273"/>
      <c r="T554" s="274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T554" s="18" t="s">
        <v>162</v>
      </c>
      <c r="AU554" s="18" t="s">
        <v>86</v>
      </c>
    </row>
    <row r="555" s="2" customFormat="1" ht="6.96" customHeight="1">
      <c r="A555" s="39"/>
      <c r="B555" s="67"/>
      <c r="C555" s="68"/>
      <c r="D555" s="68"/>
      <c r="E555" s="68"/>
      <c r="F555" s="68"/>
      <c r="G555" s="68"/>
      <c r="H555" s="68"/>
      <c r="I555" s="68"/>
      <c r="J555" s="68"/>
      <c r="K555" s="68"/>
      <c r="L555" s="45"/>
      <c r="M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</row>
  </sheetData>
  <sheetProtection sheet="1" autoFilter="0" formatColumns="0" formatRows="0" objects="1" scenarios="1" spinCount="100000" saltValue="L+fah7f+zkI+WDwic1h8SDBAo7u+raRw0Gtn1O2Phcz7X1a/4J+zWk6YGFQI9flKwCHAZ3m5NnROF3ujuKM3vg==" hashValue="SyrSigbpPhjmOG+1AKVR0WnjdmXxGIamRBBrPU2mPRG29OAj4RUpHkReUhVAnYOKOpj4Voi3UKkfNig5NjV+Dg==" algorithmName="SHA-512" password="CC63"/>
  <autoFilter ref="C131:K554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hyperlinks>
    <hyperlink ref="F145" r:id="rId1" display="https://podminky.urs.cz/item/CS_URS_2025_01/346272236"/>
    <hyperlink ref="F157" r:id="rId2" display="https://podminky.urs.cz/item/CS_URS_2025_01/346272256"/>
    <hyperlink ref="F163" r:id="rId3" display="https://podminky.urs.cz/item/CS_URS_2025_01/346272266"/>
    <hyperlink ref="F168" r:id="rId4" display="https://podminky.urs.cz/item/CS_URS_2025_01/612131121"/>
    <hyperlink ref="F176" r:id="rId5" display="https://podminky.urs.cz/item/CS_URS_2025_01/612341321"/>
    <hyperlink ref="F184" r:id="rId6" display="https://podminky.urs.cz/item/CS_URS_2025_01/612341391"/>
    <hyperlink ref="F187" r:id="rId7" display="https://podminky.urs.cz/item/CS_URS_2025_01/629991011"/>
    <hyperlink ref="F194" r:id="rId8" display="https://podminky.urs.cz/item/CS_URS_2025_01/642942111"/>
    <hyperlink ref="F206" r:id="rId9" display="https://podminky.urs.cz/item/CS_URS_2025_01/949101111"/>
    <hyperlink ref="F209" r:id="rId10" display="https://podminky.urs.cz/item/CS_URS_2025_01/952901111"/>
    <hyperlink ref="F213" r:id="rId11" display="https://podminky.urs.cz/item/CS_URS_2025_01/998011001"/>
    <hyperlink ref="F218" r:id="rId12" display="https://podminky.urs.cz/item/CS_URS_2025_01/711111001"/>
    <hyperlink ref="F227" r:id="rId13" display="https://podminky.urs.cz/item/CS_URS_2025_01/711141559"/>
    <hyperlink ref="F236" r:id="rId14" display="https://podminky.urs.cz/item/CS_URS_2025_01/998711101"/>
    <hyperlink ref="F244" r:id="rId15" display="https://podminky.urs.cz/item/CS_URS_2025_01/763121413"/>
    <hyperlink ref="F249" r:id="rId16" display="https://podminky.urs.cz/item/CS_URS_2025_01/763121415"/>
    <hyperlink ref="F254" r:id="rId17" display="https://podminky.urs.cz/item/CS_URS_2025_01/763135102"/>
    <hyperlink ref="F260" r:id="rId18" display="https://podminky.urs.cz/item/CS_URS_2025_01/763164631"/>
    <hyperlink ref="F265" r:id="rId19" display="https://podminky.urs.cz/item/CS_URS_2025_01/998763301"/>
    <hyperlink ref="F293" r:id="rId20" display="https://podminky.urs.cz/item/CS_URS_2025_01/766682111"/>
    <hyperlink ref="F308" r:id="rId21" display="https://podminky.urs.cz/item/CS_URS_2025_01/766694116"/>
    <hyperlink ref="F347" r:id="rId22" display="https://podminky.urs.cz/item/CS_URS_2025_01/766811112"/>
    <hyperlink ref="F350" r:id="rId23" display="https://podminky.urs.cz/item/CS_URS_2025_01/766811151"/>
    <hyperlink ref="F353" r:id="rId24" display="https://podminky.urs.cz/item/CS_URS_2025_01/766811212"/>
    <hyperlink ref="F356" r:id="rId25" display="https://podminky.urs.cz/item/CS_URS_2025_01/766811213"/>
    <hyperlink ref="F384" r:id="rId26" display="https://podminky.urs.cz/item/CS_URS_2025_01/767164150"/>
    <hyperlink ref="F392" r:id="rId27" display="https://podminky.urs.cz/item/CS_URS_2025_01/771111011"/>
    <hyperlink ref="F397" r:id="rId28" display="https://podminky.urs.cz/item/CS_URS_2025_01/771121011"/>
    <hyperlink ref="F402" r:id="rId29" display="https://podminky.urs.cz/item/CS_URS_2025_01/771151012"/>
    <hyperlink ref="F409" r:id="rId30" display="https://podminky.urs.cz/item/CS_URS_2025_01/771574414"/>
    <hyperlink ref="F417" r:id="rId31" display="https://podminky.urs.cz/item/CS_URS_2025_01/771591112"/>
    <hyperlink ref="F422" r:id="rId32" display="https://podminky.urs.cz/item/CS_URS_2025_01/771592011"/>
    <hyperlink ref="F425" r:id="rId33" display="https://podminky.urs.cz/item/CS_URS_2025_01/998771101"/>
    <hyperlink ref="F429" r:id="rId34" display="https://podminky.urs.cz/item/CS_URS_2025_01/776111117"/>
    <hyperlink ref="F434" r:id="rId35" display="https://podminky.urs.cz/item/CS_URS_2025_01/776111311"/>
    <hyperlink ref="F439" r:id="rId36" display="https://podminky.urs.cz/item/CS_URS_2025_01/776141112"/>
    <hyperlink ref="F445" r:id="rId37" display="https://podminky.urs.cz/item/CS_URS_2025_01/776251121"/>
    <hyperlink ref="F459" r:id="rId38" display="https://podminky.urs.cz/item/CS_URS_2025_01/998776101"/>
    <hyperlink ref="F463" r:id="rId39" display="https://podminky.urs.cz/item/CS_URS_2025_01/781111011"/>
    <hyperlink ref="F476" r:id="rId40" display="https://podminky.urs.cz/item/CS_URS_2025_01/781121011"/>
    <hyperlink ref="F479" r:id="rId41" display="https://podminky.urs.cz/item/CS_URS_2025_01/781131112"/>
    <hyperlink ref="F484" r:id="rId42" display="https://podminky.urs.cz/item/CS_URS_2025_01/781151031"/>
    <hyperlink ref="F487" r:id="rId43" display="https://podminky.urs.cz/item/CS_URS_2025_01/781474154"/>
    <hyperlink ref="F493" r:id="rId44" display="https://podminky.urs.cz/item/CS_URS_2025_01/781495211"/>
    <hyperlink ref="F496" r:id="rId45" display="https://podminky.urs.cz/item/CS_URS_2025_01/781571141"/>
    <hyperlink ref="F503" r:id="rId46" display="https://podminky.urs.cz/item/CS_URS_2025_01/998781101"/>
    <hyperlink ref="F507" r:id="rId47" display="https://podminky.urs.cz/item/CS_URS_2025_01/783301303"/>
    <hyperlink ref="F513" r:id="rId48" display="https://podminky.urs.cz/item/CS_URS_2025_01/783301313"/>
    <hyperlink ref="F516" r:id="rId49" display="https://podminky.urs.cz/item/CS_URS_2025_01/783314101"/>
    <hyperlink ref="F519" r:id="rId50" display="https://podminky.urs.cz/item/CS_URS_2025_01/783317101"/>
    <hyperlink ref="F522" r:id="rId51" display="https://podminky.urs.cz/item/CS_URS_2025_01/985131311.R"/>
    <hyperlink ref="F529" r:id="rId52" display="https://podminky.urs.cz/item/CS_URS_2025_01/784171101"/>
    <hyperlink ref="F541" r:id="rId53" display="https://podminky.urs.cz/item/CS_URS_2025_01/784181121"/>
    <hyperlink ref="F551" r:id="rId54" display="https://podminky.urs.cz/item/CS_URS_2025_01/784211101"/>
    <hyperlink ref="F554" r:id="rId55" display="https://podminky.urs.cz/item/CS_URS_2025_01/784211101.R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105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ADAPTACE LŮŽKOVÉ STANICE F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ROUND((SUM(BE127:BE303)),  2)</f>
        <v>0</v>
      </c>
      <c r="G33" s="39"/>
      <c r="H33" s="39"/>
      <c r="I33" s="156">
        <v>0.20999999999999999</v>
      </c>
      <c r="J33" s="155">
        <f>ROUND(((SUM(BE127:BE303))*I33),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ROUND((SUM(BF127:BF303)),  2)</f>
        <v>0</v>
      </c>
      <c r="G34" s="39"/>
      <c r="H34" s="39"/>
      <c r="I34" s="156">
        <v>0.12</v>
      </c>
      <c r="J34" s="155">
        <f>ROUND(((SUM(BF127:BF303))*I34),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ROUND((SUM(BG127:BG303)),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ROUND((SUM(BH127:BH303)),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ROUND((SUM(BI127:BI303)),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ADAPTACE LŮŽKOVÉ STANICE F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Svítidla, silno a slaboprodé rozvody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Teplice</v>
      </c>
      <c r="G89" s="41"/>
      <c r="H89" s="41"/>
      <c r="I89" s="33" t="s">
        <v>22</v>
      </c>
      <c r="J89" s="80" t="str">
        <f>IF(J12="","",J12)</f>
        <v>3. 4. 2025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30</v>
      </c>
      <c r="J91" s="37" t="str">
        <f>E21</f>
        <v>Ing. Ondřej Hampejs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Hampejs projekty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112</v>
      </c>
    </row>
    <row r="97" s="9" customFormat="1" ht="24.96" customHeight="1">
      <c r="A97" s="9"/>
      <c r="B97" s="180"/>
      <c r="C97" s="181"/>
      <c r="D97" s="182" t="s">
        <v>113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114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115</v>
      </c>
      <c r="E99" s="189"/>
      <c r="F99" s="189"/>
      <c r="G99" s="189"/>
      <c r="H99" s="189"/>
      <c r="I99" s="189"/>
      <c r="J99" s="190">
        <f>J140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117</v>
      </c>
      <c r="E100" s="183"/>
      <c r="F100" s="183"/>
      <c r="G100" s="183"/>
      <c r="H100" s="183"/>
      <c r="I100" s="183"/>
      <c r="J100" s="184">
        <f>J150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6"/>
      <c r="C101" s="187"/>
      <c r="D101" s="188" t="s">
        <v>1017</v>
      </c>
      <c r="E101" s="189"/>
      <c r="F101" s="189"/>
      <c r="G101" s="189"/>
      <c r="H101" s="189"/>
      <c r="I101" s="189"/>
      <c r="J101" s="190">
        <f>J151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430</v>
      </c>
      <c r="E102" s="189"/>
      <c r="F102" s="189"/>
      <c r="G102" s="189"/>
      <c r="H102" s="189"/>
      <c r="I102" s="189"/>
      <c r="J102" s="190">
        <f>J161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1018</v>
      </c>
      <c r="E103" s="189"/>
      <c r="F103" s="189"/>
      <c r="G103" s="189"/>
      <c r="H103" s="189"/>
      <c r="I103" s="189"/>
      <c r="J103" s="190">
        <f>J246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1019</v>
      </c>
      <c r="E104" s="183"/>
      <c r="F104" s="183"/>
      <c r="G104" s="183"/>
      <c r="H104" s="183"/>
      <c r="I104" s="183"/>
      <c r="J104" s="184">
        <f>J292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1020</v>
      </c>
      <c r="E105" s="189"/>
      <c r="F105" s="189"/>
      <c r="G105" s="189"/>
      <c r="H105" s="189"/>
      <c r="I105" s="189"/>
      <c r="J105" s="190">
        <f>J293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1021</v>
      </c>
      <c r="E106" s="183"/>
      <c r="F106" s="183"/>
      <c r="G106" s="183"/>
      <c r="H106" s="183"/>
      <c r="I106" s="183"/>
      <c r="J106" s="184">
        <f>J299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1022</v>
      </c>
      <c r="E107" s="189"/>
      <c r="F107" s="189"/>
      <c r="G107" s="189"/>
      <c r="H107" s="189"/>
      <c r="I107" s="189"/>
      <c r="J107" s="190">
        <f>J300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125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5" t="str">
        <f>E7</f>
        <v>ADAPTACE LŮŽKOVÉ STANICE F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106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03 - Svítidla, silno a slaboprodé rozvody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>Teplice</v>
      </c>
      <c r="G121" s="41"/>
      <c r="H121" s="41"/>
      <c r="I121" s="33" t="s">
        <v>22</v>
      </c>
      <c r="J121" s="80" t="str">
        <f>IF(J12="","",J12)</f>
        <v>3. 4. 2025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>Krajská zdravotní, a.s.</v>
      </c>
      <c r="G123" s="41"/>
      <c r="H123" s="41"/>
      <c r="I123" s="33" t="s">
        <v>30</v>
      </c>
      <c r="J123" s="37" t="str">
        <f>E21</f>
        <v>Ing. Ondřej Hampejs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28</v>
      </c>
      <c r="D124" s="41"/>
      <c r="E124" s="41"/>
      <c r="F124" s="28" t="str">
        <f>IF(E18="","",E18)</f>
        <v>Vyplň údaj</v>
      </c>
      <c r="G124" s="41"/>
      <c r="H124" s="41"/>
      <c r="I124" s="33" t="s">
        <v>33</v>
      </c>
      <c r="J124" s="37" t="str">
        <f>E24</f>
        <v>Hampejs projekty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2"/>
      <c r="B126" s="193"/>
      <c r="C126" s="194" t="s">
        <v>126</v>
      </c>
      <c r="D126" s="195" t="s">
        <v>61</v>
      </c>
      <c r="E126" s="195" t="s">
        <v>57</v>
      </c>
      <c r="F126" s="195" t="s">
        <v>58</v>
      </c>
      <c r="G126" s="195" t="s">
        <v>127</v>
      </c>
      <c r="H126" s="195" t="s">
        <v>128</v>
      </c>
      <c r="I126" s="195" t="s">
        <v>129</v>
      </c>
      <c r="J126" s="195" t="s">
        <v>110</v>
      </c>
      <c r="K126" s="196" t="s">
        <v>130</v>
      </c>
      <c r="L126" s="197"/>
      <c r="M126" s="101" t="s">
        <v>1</v>
      </c>
      <c r="N126" s="102" t="s">
        <v>40</v>
      </c>
      <c r="O126" s="102" t="s">
        <v>131</v>
      </c>
      <c r="P126" s="102" t="s">
        <v>132</v>
      </c>
      <c r="Q126" s="102" t="s">
        <v>133</v>
      </c>
      <c r="R126" s="102" t="s">
        <v>134</v>
      </c>
      <c r="S126" s="102" t="s">
        <v>135</v>
      </c>
      <c r="T126" s="103" t="s">
        <v>136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9"/>
      <c r="B127" s="40"/>
      <c r="C127" s="108" t="s">
        <v>137</v>
      </c>
      <c r="D127" s="41"/>
      <c r="E127" s="41"/>
      <c r="F127" s="41"/>
      <c r="G127" s="41"/>
      <c r="H127" s="41"/>
      <c r="I127" s="41"/>
      <c r="J127" s="198">
        <f>BK127</f>
        <v>0</v>
      </c>
      <c r="K127" s="41"/>
      <c r="L127" s="45"/>
      <c r="M127" s="104"/>
      <c r="N127" s="199"/>
      <c r="O127" s="105"/>
      <c r="P127" s="200">
        <f>P128+P150+P292+P299</f>
        <v>0</v>
      </c>
      <c r="Q127" s="105"/>
      <c r="R127" s="200">
        <f>R128+R150+R292+R299</f>
        <v>4.4724845000000002</v>
      </c>
      <c r="S127" s="105"/>
      <c r="T127" s="201">
        <f>T128+T150+T292+T299</f>
        <v>4.9177000000000008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75</v>
      </c>
      <c r="AU127" s="18" t="s">
        <v>112</v>
      </c>
      <c r="BK127" s="202">
        <f>BK128+BK150+BK292+BK299</f>
        <v>0</v>
      </c>
    </row>
    <row r="128" s="12" customFormat="1" ht="25.92" customHeight="1">
      <c r="A128" s="12"/>
      <c r="B128" s="203"/>
      <c r="C128" s="204"/>
      <c r="D128" s="205" t="s">
        <v>75</v>
      </c>
      <c r="E128" s="206" t="s">
        <v>138</v>
      </c>
      <c r="F128" s="206" t="s">
        <v>139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P129+P140</f>
        <v>0</v>
      </c>
      <c r="Q128" s="211"/>
      <c r="R128" s="212">
        <f>R129+R140</f>
        <v>3.8855999999999997</v>
      </c>
      <c r="S128" s="211"/>
      <c r="T128" s="213">
        <f>T129+T140</f>
        <v>4.9177000000000008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84</v>
      </c>
      <c r="AT128" s="215" t="s">
        <v>75</v>
      </c>
      <c r="AU128" s="215" t="s">
        <v>76</v>
      </c>
      <c r="AY128" s="214" t="s">
        <v>140</v>
      </c>
      <c r="BK128" s="216">
        <f>BK129+BK140</f>
        <v>0</v>
      </c>
    </row>
    <row r="129" s="12" customFormat="1" ht="22.8" customHeight="1">
      <c r="A129" s="12"/>
      <c r="B129" s="203"/>
      <c r="C129" s="204"/>
      <c r="D129" s="205" t="s">
        <v>75</v>
      </c>
      <c r="E129" s="217" t="s">
        <v>141</v>
      </c>
      <c r="F129" s="217" t="s">
        <v>142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SUM(P130:P139)</f>
        <v>0</v>
      </c>
      <c r="Q129" s="211"/>
      <c r="R129" s="212">
        <f>SUM(R130:R139)</f>
        <v>3.8855999999999997</v>
      </c>
      <c r="S129" s="211"/>
      <c r="T129" s="213">
        <f>SUM(T130:T139)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84</v>
      </c>
      <c r="AY129" s="214" t="s">
        <v>140</v>
      </c>
      <c r="BK129" s="216">
        <f>SUM(BK130:BK139)</f>
        <v>0</v>
      </c>
    </row>
    <row r="130" s="2" customFormat="1" ht="21.75" customHeight="1">
      <c r="A130" s="39"/>
      <c r="B130" s="40"/>
      <c r="C130" s="219" t="s">
        <v>84</v>
      </c>
      <c r="D130" s="219" t="s">
        <v>144</v>
      </c>
      <c r="E130" s="220" t="s">
        <v>1023</v>
      </c>
      <c r="F130" s="221" t="s">
        <v>1024</v>
      </c>
      <c r="G130" s="222" t="s">
        <v>147</v>
      </c>
      <c r="H130" s="223">
        <v>60</v>
      </c>
      <c r="I130" s="224"/>
      <c r="J130" s="225">
        <f>ROUND(I130*H130,2)</f>
        <v>0</v>
      </c>
      <c r="K130" s="221" t="s">
        <v>159</v>
      </c>
      <c r="L130" s="45"/>
      <c r="M130" s="226" t="s">
        <v>1</v>
      </c>
      <c r="N130" s="227" t="s">
        <v>41</v>
      </c>
      <c r="O130" s="92"/>
      <c r="P130" s="228">
        <f>O130*H130</f>
        <v>0</v>
      </c>
      <c r="Q130" s="228">
        <v>0.056000000000000001</v>
      </c>
      <c r="R130" s="228">
        <f>Q130*H130</f>
        <v>3.3599999999999999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148</v>
      </c>
      <c r="AT130" s="230" t="s">
        <v>144</v>
      </c>
      <c r="AU130" s="230" t="s">
        <v>86</v>
      </c>
      <c r="AY130" s="18" t="s">
        <v>140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84</v>
      </c>
      <c r="BK130" s="231">
        <f>ROUND(I130*H130,2)</f>
        <v>0</v>
      </c>
      <c r="BL130" s="18" t="s">
        <v>148</v>
      </c>
      <c r="BM130" s="230" t="s">
        <v>1025</v>
      </c>
    </row>
    <row r="131" s="2" customFormat="1">
      <c r="A131" s="39"/>
      <c r="B131" s="40"/>
      <c r="C131" s="41"/>
      <c r="D131" s="232" t="s">
        <v>150</v>
      </c>
      <c r="E131" s="41"/>
      <c r="F131" s="233" t="s">
        <v>1026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150</v>
      </c>
      <c r="AU131" s="18" t="s">
        <v>86</v>
      </c>
    </row>
    <row r="132" s="2" customFormat="1">
      <c r="A132" s="39"/>
      <c r="B132" s="40"/>
      <c r="C132" s="41"/>
      <c r="D132" s="258" t="s">
        <v>162</v>
      </c>
      <c r="E132" s="41"/>
      <c r="F132" s="259" t="s">
        <v>1027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162</v>
      </c>
      <c r="AU132" s="18" t="s">
        <v>86</v>
      </c>
    </row>
    <row r="133" s="14" customFormat="1">
      <c r="A133" s="14"/>
      <c r="B133" s="247"/>
      <c r="C133" s="248"/>
      <c r="D133" s="232" t="s">
        <v>152</v>
      </c>
      <c r="E133" s="249" t="s">
        <v>1</v>
      </c>
      <c r="F133" s="250" t="s">
        <v>1028</v>
      </c>
      <c r="G133" s="248"/>
      <c r="H133" s="251">
        <v>60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7" t="s">
        <v>152</v>
      </c>
      <c r="AU133" s="257" t="s">
        <v>86</v>
      </c>
      <c r="AV133" s="14" t="s">
        <v>86</v>
      </c>
      <c r="AW133" s="14" t="s">
        <v>32</v>
      </c>
      <c r="AX133" s="14" t="s">
        <v>84</v>
      </c>
      <c r="AY133" s="257" t="s">
        <v>140</v>
      </c>
    </row>
    <row r="134" s="2" customFormat="1" ht="24.15" customHeight="1">
      <c r="A134" s="39"/>
      <c r="B134" s="40"/>
      <c r="C134" s="219" t="s">
        <v>86</v>
      </c>
      <c r="D134" s="219" t="s">
        <v>144</v>
      </c>
      <c r="E134" s="220" t="s">
        <v>1029</v>
      </c>
      <c r="F134" s="221" t="s">
        <v>1030</v>
      </c>
      <c r="G134" s="222" t="s">
        <v>319</v>
      </c>
      <c r="H134" s="223">
        <v>54</v>
      </c>
      <c r="I134" s="224"/>
      <c r="J134" s="225">
        <f>ROUND(I134*H134,2)</f>
        <v>0</v>
      </c>
      <c r="K134" s="221" t="s">
        <v>159</v>
      </c>
      <c r="L134" s="45"/>
      <c r="M134" s="226" t="s">
        <v>1</v>
      </c>
      <c r="N134" s="227" t="s">
        <v>41</v>
      </c>
      <c r="O134" s="92"/>
      <c r="P134" s="228">
        <f>O134*H134</f>
        <v>0</v>
      </c>
      <c r="Q134" s="228">
        <v>0.0033999999999999998</v>
      </c>
      <c r="R134" s="228">
        <f>Q134*H134</f>
        <v>0.18359999999999999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148</v>
      </c>
      <c r="AT134" s="230" t="s">
        <v>144</v>
      </c>
      <c r="AU134" s="230" t="s">
        <v>86</v>
      </c>
      <c r="AY134" s="18" t="s">
        <v>140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84</v>
      </c>
      <c r="BK134" s="231">
        <f>ROUND(I134*H134,2)</f>
        <v>0</v>
      </c>
      <c r="BL134" s="18" t="s">
        <v>148</v>
      </c>
      <c r="BM134" s="230" t="s">
        <v>1031</v>
      </c>
    </row>
    <row r="135" s="2" customFormat="1">
      <c r="A135" s="39"/>
      <c r="B135" s="40"/>
      <c r="C135" s="41"/>
      <c r="D135" s="232" t="s">
        <v>150</v>
      </c>
      <c r="E135" s="41"/>
      <c r="F135" s="233" t="s">
        <v>1032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150</v>
      </c>
      <c r="AU135" s="18" t="s">
        <v>86</v>
      </c>
    </row>
    <row r="136" s="2" customFormat="1">
      <c r="A136" s="39"/>
      <c r="B136" s="40"/>
      <c r="C136" s="41"/>
      <c r="D136" s="258" t="s">
        <v>162</v>
      </c>
      <c r="E136" s="41"/>
      <c r="F136" s="259" t="s">
        <v>1033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162</v>
      </c>
      <c r="AU136" s="18" t="s">
        <v>86</v>
      </c>
    </row>
    <row r="137" s="2" customFormat="1" ht="24.15" customHeight="1">
      <c r="A137" s="39"/>
      <c r="B137" s="40"/>
      <c r="C137" s="219" t="s">
        <v>172</v>
      </c>
      <c r="D137" s="219" t="s">
        <v>144</v>
      </c>
      <c r="E137" s="220" t="s">
        <v>1034</v>
      </c>
      <c r="F137" s="221" t="s">
        <v>1035</v>
      </c>
      <c r="G137" s="222" t="s">
        <v>319</v>
      </c>
      <c r="H137" s="223">
        <v>36</v>
      </c>
      <c r="I137" s="224"/>
      <c r="J137" s="225">
        <f>ROUND(I137*H137,2)</f>
        <v>0</v>
      </c>
      <c r="K137" s="221" t="s">
        <v>159</v>
      </c>
      <c r="L137" s="45"/>
      <c r="M137" s="226" t="s">
        <v>1</v>
      </c>
      <c r="N137" s="227" t="s">
        <v>41</v>
      </c>
      <c r="O137" s="92"/>
      <c r="P137" s="228">
        <f>O137*H137</f>
        <v>0</v>
      </c>
      <c r="Q137" s="228">
        <v>0.0094999999999999998</v>
      </c>
      <c r="R137" s="228">
        <f>Q137*H137</f>
        <v>0.34199999999999997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148</v>
      </c>
      <c r="AT137" s="230" t="s">
        <v>144</v>
      </c>
      <c r="AU137" s="230" t="s">
        <v>86</v>
      </c>
      <c r="AY137" s="18" t="s">
        <v>140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84</v>
      </c>
      <c r="BK137" s="231">
        <f>ROUND(I137*H137,2)</f>
        <v>0</v>
      </c>
      <c r="BL137" s="18" t="s">
        <v>148</v>
      </c>
      <c r="BM137" s="230" t="s">
        <v>1036</v>
      </c>
    </row>
    <row r="138" s="2" customFormat="1">
      <c r="A138" s="39"/>
      <c r="B138" s="40"/>
      <c r="C138" s="41"/>
      <c r="D138" s="232" t="s">
        <v>150</v>
      </c>
      <c r="E138" s="41"/>
      <c r="F138" s="233" t="s">
        <v>1037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150</v>
      </c>
      <c r="AU138" s="18" t="s">
        <v>86</v>
      </c>
    </row>
    <row r="139" s="2" customFormat="1">
      <c r="A139" s="39"/>
      <c r="B139" s="40"/>
      <c r="C139" s="41"/>
      <c r="D139" s="258" t="s">
        <v>162</v>
      </c>
      <c r="E139" s="41"/>
      <c r="F139" s="259" t="s">
        <v>1038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162</v>
      </c>
      <c r="AU139" s="18" t="s">
        <v>86</v>
      </c>
    </row>
    <row r="140" s="12" customFormat="1" ht="22.8" customHeight="1">
      <c r="A140" s="12"/>
      <c r="B140" s="203"/>
      <c r="C140" s="204"/>
      <c r="D140" s="205" t="s">
        <v>75</v>
      </c>
      <c r="E140" s="217" t="s">
        <v>155</v>
      </c>
      <c r="F140" s="217" t="s">
        <v>156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SUM(P141:P149)</f>
        <v>0</v>
      </c>
      <c r="Q140" s="211"/>
      <c r="R140" s="212">
        <f>SUM(R141:R149)</f>
        <v>0</v>
      </c>
      <c r="S140" s="211"/>
      <c r="T140" s="213">
        <f>SUM(T141:T149)</f>
        <v>4.9177000000000008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84</v>
      </c>
      <c r="AT140" s="215" t="s">
        <v>75</v>
      </c>
      <c r="AU140" s="215" t="s">
        <v>84</v>
      </c>
      <c r="AY140" s="214" t="s">
        <v>140</v>
      </c>
      <c r="BK140" s="216">
        <f>SUM(BK141:BK149)</f>
        <v>0</v>
      </c>
    </row>
    <row r="141" s="2" customFormat="1" ht="24.15" customHeight="1">
      <c r="A141" s="39"/>
      <c r="B141" s="40"/>
      <c r="C141" s="219" t="s">
        <v>148</v>
      </c>
      <c r="D141" s="219" t="s">
        <v>144</v>
      </c>
      <c r="E141" s="220" t="s">
        <v>1039</v>
      </c>
      <c r="F141" s="221" t="s">
        <v>1040</v>
      </c>
      <c r="G141" s="222" t="s">
        <v>363</v>
      </c>
      <c r="H141" s="223">
        <v>2405</v>
      </c>
      <c r="I141" s="224"/>
      <c r="J141" s="225">
        <f>ROUND(I141*H141,2)</f>
        <v>0</v>
      </c>
      <c r="K141" s="221" t="s">
        <v>159</v>
      </c>
      <c r="L141" s="45"/>
      <c r="M141" s="226" t="s">
        <v>1</v>
      </c>
      <c r="N141" s="227" t="s">
        <v>41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0.002</v>
      </c>
      <c r="T141" s="229">
        <f>S141*H141</f>
        <v>4.8100000000000005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148</v>
      </c>
      <c r="AT141" s="230" t="s">
        <v>144</v>
      </c>
      <c r="AU141" s="230" t="s">
        <v>86</v>
      </c>
      <c r="AY141" s="18" t="s">
        <v>140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84</v>
      </c>
      <c r="BK141" s="231">
        <f>ROUND(I141*H141,2)</f>
        <v>0</v>
      </c>
      <c r="BL141" s="18" t="s">
        <v>148</v>
      </c>
      <c r="BM141" s="230" t="s">
        <v>1041</v>
      </c>
    </row>
    <row r="142" s="2" customFormat="1">
      <c r="A142" s="39"/>
      <c r="B142" s="40"/>
      <c r="C142" s="41"/>
      <c r="D142" s="232" t="s">
        <v>150</v>
      </c>
      <c r="E142" s="41"/>
      <c r="F142" s="233" t="s">
        <v>1042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150</v>
      </c>
      <c r="AU142" s="18" t="s">
        <v>86</v>
      </c>
    </row>
    <row r="143" s="2" customFormat="1">
      <c r="A143" s="39"/>
      <c r="B143" s="40"/>
      <c r="C143" s="41"/>
      <c r="D143" s="258" t="s">
        <v>162</v>
      </c>
      <c r="E143" s="41"/>
      <c r="F143" s="259" t="s">
        <v>1043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162</v>
      </c>
      <c r="AU143" s="18" t="s">
        <v>86</v>
      </c>
    </row>
    <row r="144" s="2" customFormat="1" ht="33" customHeight="1">
      <c r="A144" s="39"/>
      <c r="B144" s="40"/>
      <c r="C144" s="219" t="s">
        <v>214</v>
      </c>
      <c r="D144" s="219" t="s">
        <v>144</v>
      </c>
      <c r="E144" s="220" t="s">
        <v>1044</v>
      </c>
      <c r="F144" s="221" t="s">
        <v>1045</v>
      </c>
      <c r="G144" s="222" t="s">
        <v>319</v>
      </c>
      <c r="H144" s="223">
        <v>100</v>
      </c>
      <c r="I144" s="224"/>
      <c r="J144" s="225">
        <f>ROUND(I144*H144,2)</f>
        <v>0</v>
      </c>
      <c r="K144" s="221" t="s">
        <v>159</v>
      </c>
      <c r="L144" s="45"/>
      <c r="M144" s="226" t="s">
        <v>1</v>
      </c>
      <c r="N144" s="227" t="s">
        <v>41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0.00016000000000000001</v>
      </c>
      <c r="T144" s="229">
        <f>S144*H144</f>
        <v>0.016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148</v>
      </c>
      <c r="AT144" s="230" t="s">
        <v>144</v>
      </c>
      <c r="AU144" s="230" t="s">
        <v>86</v>
      </c>
      <c r="AY144" s="18" t="s">
        <v>140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84</v>
      </c>
      <c r="BK144" s="231">
        <f>ROUND(I144*H144,2)</f>
        <v>0</v>
      </c>
      <c r="BL144" s="18" t="s">
        <v>148</v>
      </c>
      <c r="BM144" s="230" t="s">
        <v>1046</v>
      </c>
    </row>
    <row r="145" s="2" customFormat="1">
      <c r="A145" s="39"/>
      <c r="B145" s="40"/>
      <c r="C145" s="41"/>
      <c r="D145" s="232" t="s">
        <v>150</v>
      </c>
      <c r="E145" s="41"/>
      <c r="F145" s="233" t="s">
        <v>1047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150</v>
      </c>
      <c r="AU145" s="18" t="s">
        <v>86</v>
      </c>
    </row>
    <row r="146" s="2" customFormat="1">
      <c r="A146" s="39"/>
      <c r="B146" s="40"/>
      <c r="C146" s="41"/>
      <c r="D146" s="258" t="s">
        <v>162</v>
      </c>
      <c r="E146" s="41"/>
      <c r="F146" s="259" t="s">
        <v>1048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162</v>
      </c>
      <c r="AU146" s="18" t="s">
        <v>86</v>
      </c>
    </row>
    <row r="147" s="2" customFormat="1" ht="24.15" customHeight="1">
      <c r="A147" s="39"/>
      <c r="B147" s="40"/>
      <c r="C147" s="219" t="s">
        <v>141</v>
      </c>
      <c r="D147" s="219" t="s">
        <v>144</v>
      </c>
      <c r="E147" s="220" t="s">
        <v>1049</v>
      </c>
      <c r="F147" s="221" t="s">
        <v>1050</v>
      </c>
      <c r="G147" s="222" t="s">
        <v>319</v>
      </c>
      <c r="H147" s="223">
        <v>131</v>
      </c>
      <c r="I147" s="224"/>
      <c r="J147" s="225">
        <f>ROUND(I147*H147,2)</f>
        <v>0</v>
      </c>
      <c r="K147" s="221" t="s">
        <v>159</v>
      </c>
      <c r="L147" s="45"/>
      <c r="M147" s="226" t="s">
        <v>1</v>
      </c>
      <c r="N147" s="227" t="s">
        <v>41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0.00069999999999999999</v>
      </c>
      <c r="T147" s="229">
        <f>S147*H147</f>
        <v>0.091700000000000004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148</v>
      </c>
      <c r="AT147" s="230" t="s">
        <v>144</v>
      </c>
      <c r="AU147" s="230" t="s">
        <v>86</v>
      </c>
      <c r="AY147" s="18" t="s">
        <v>140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84</v>
      </c>
      <c r="BK147" s="231">
        <f>ROUND(I147*H147,2)</f>
        <v>0</v>
      </c>
      <c r="BL147" s="18" t="s">
        <v>148</v>
      </c>
      <c r="BM147" s="230" t="s">
        <v>1051</v>
      </c>
    </row>
    <row r="148" s="2" customFormat="1">
      <c r="A148" s="39"/>
      <c r="B148" s="40"/>
      <c r="C148" s="41"/>
      <c r="D148" s="232" t="s">
        <v>150</v>
      </c>
      <c r="E148" s="41"/>
      <c r="F148" s="233" t="s">
        <v>1052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150</v>
      </c>
      <c r="AU148" s="18" t="s">
        <v>86</v>
      </c>
    </row>
    <row r="149" s="2" customFormat="1">
      <c r="A149" s="39"/>
      <c r="B149" s="40"/>
      <c r="C149" s="41"/>
      <c r="D149" s="258" t="s">
        <v>162</v>
      </c>
      <c r="E149" s="41"/>
      <c r="F149" s="259" t="s">
        <v>1053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162</v>
      </c>
      <c r="AU149" s="18" t="s">
        <v>86</v>
      </c>
    </row>
    <row r="150" s="12" customFormat="1" ht="25.92" customHeight="1">
      <c r="A150" s="12"/>
      <c r="B150" s="203"/>
      <c r="C150" s="204"/>
      <c r="D150" s="205" t="s">
        <v>75</v>
      </c>
      <c r="E150" s="206" t="s">
        <v>250</v>
      </c>
      <c r="F150" s="206" t="s">
        <v>251</v>
      </c>
      <c r="G150" s="204"/>
      <c r="H150" s="204"/>
      <c r="I150" s="207"/>
      <c r="J150" s="208">
        <f>BK150</f>
        <v>0</v>
      </c>
      <c r="K150" s="204"/>
      <c r="L150" s="209"/>
      <c r="M150" s="210"/>
      <c r="N150" s="211"/>
      <c r="O150" s="211"/>
      <c r="P150" s="212">
        <f>P151+P161+P246</f>
        <v>0</v>
      </c>
      <c r="Q150" s="211"/>
      <c r="R150" s="212">
        <f>R151+R161+R246</f>
        <v>0.57448450000000006</v>
      </c>
      <c r="S150" s="211"/>
      <c r="T150" s="213">
        <f>T151+T161+T246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86</v>
      </c>
      <c r="AT150" s="215" t="s">
        <v>75</v>
      </c>
      <c r="AU150" s="215" t="s">
        <v>76</v>
      </c>
      <c r="AY150" s="214" t="s">
        <v>140</v>
      </c>
      <c r="BK150" s="216">
        <f>BK151+BK161+BK246</f>
        <v>0</v>
      </c>
    </row>
    <row r="151" s="12" customFormat="1" ht="22.8" customHeight="1">
      <c r="A151" s="12"/>
      <c r="B151" s="203"/>
      <c r="C151" s="204"/>
      <c r="D151" s="205" t="s">
        <v>75</v>
      </c>
      <c r="E151" s="217" t="s">
        <v>1054</v>
      </c>
      <c r="F151" s="217" t="s">
        <v>1055</v>
      </c>
      <c r="G151" s="204"/>
      <c r="H151" s="204"/>
      <c r="I151" s="207"/>
      <c r="J151" s="218">
        <f>BK151</f>
        <v>0</v>
      </c>
      <c r="K151" s="204"/>
      <c r="L151" s="209"/>
      <c r="M151" s="210"/>
      <c r="N151" s="211"/>
      <c r="O151" s="211"/>
      <c r="P151" s="212">
        <f>SUM(P152:P160)</f>
        <v>0</v>
      </c>
      <c r="Q151" s="211"/>
      <c r="R151" s="212">
        <f>SUM(R152:R160)</f>
        <v>0.0013000000000000002</v>
      </c>
      <c r="S151" s="211"/>
      <c r="T151" s="213">
        <f>SUM(T152:T160)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4" t="s">
        <v>86</v>
      </c>
      <c r="AT151" s="215" t="s">
        <v>75</v>
      </c>
      <c r="AU151" s="215" t="s">
        <v>84</v>
      </c>
      <c r="AY151" s="214" t="s">
        <v>140</v>
      </c>
      <c r="BK151" s="216">
        <f>SUM(BK152:BK160)</f>
        <v>0</v>
      </c>
    </row>
    <row r="152" s="2" customFormat="1" ht="16.5" customHeight="1">
      <c r="A152" s="39"/>
      <c r="B152" s="40"/>
      <c r="C152" s="219" t="s">
        <v>226</v>
      </c>
      <c r="D152" s="219" t="s">
        <v>144</v>
      </c>
      <c r="E152" s="220" t="s">
        <v>1056</v>
      </c>
      <c r="F152" s="221" t="s">
        <v>1057</v>
      </c>
      <c r="G152" s="222" t="s">
        <v>319</v>
      </c>
      <c r="H152" s="223">
        <v>13</v>
      </c>
      <c r="I152" s="224"/>
      <c r="J152" s="225">
        <f>ROUND(I152*H152,2)</f>
        <v>0</v>
      </c>
      <c r="K152" s="221" t="s">
        <v>159</v>
      </c>
      <c r="L152" s="45"/>
      <c r="M152" s="226" t="s">
        <v>1</v>
      </c>
      <c r="N152" s="227" t="s">
        <v>41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257</v>
      </c>
      <c r="AT152" s="230" t="s">
        <v>144</v>
      </c>
      <c r="AU152" s="230" t="s">
        <v>86</v>
      </c>
      <c r="AY152" s="18" t="s">
        <v>140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84</v>
      </c>
      <c r="BK152" s="231">
        <f>ROUND(I152*H152,2)</f>
        <v>0</v>
      </c>
      <c r="BL152" s="18" t="s">
        <v>257</v>
      </c>
      <c r="BM152" s="230" t="s">
        <v>1058</v>
      </c>
    </row>
    <row r="153" s="2" customFormat="1">
      <c r="A153" s="39"/>
      <c r="B153" s="40"/>
      <c r="C153" s="41"/>
      <c r="D153" s="232" t="s">
        <v>150</v>
      </c>
      <c r="E153" s="41"/>
      <c r="F153" s="233" t="s">
        <v>1059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150</v>
      </c>
      <c r="AU153" s="18" t="s">
        <v>86</v>
      </c>
    </row>
    <row r="154" s="2" customFormat="1">
      <c r="A154" s="39"/>
      <c r="B154" s="40"/>
      <c r="C154" s="41"/>
      <c r="D154" s="258" t="s">
        <v>162</v>
      </c>
      <c r="E154" s="41"/>
      <c r="F154" s="259" t="s">
        <v>1060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162</v>
      </c>
      <c r="AU154" s="18" t="s">
        <v>86</v>
      </c>
    </row>
    <row r="155" s="2" customFormat="1" ht="24.15" customHeight="1">
      <c r="A155" s="39"/>
      <c r="B155" s="40"/>
      <c r="C155" s="286" t="s">
        <v>233</v>
      </c>
      <c r="D155" s="286" t="s">
        <v>501</v>
      </c>
      <c r="E155" s="287" t="s">
        <v>1061</v>
      </c>
      <c r="F155" s="288" t="s">
        <v>1062</v>
      </c>
      <c r="G155" s="289" t="s">
        <v>319</v>
      </c>
      <c r="H155" s="290">
        <v>9</v>
      </c>
      <c r="I155" s="291"/>
      <c r="J155" s="292">
        <f>ROUND(I155*H155,2)</f>
        <v>0</v>
      </c>
      <c r="K155" s="288" t="s">
        <v>159</v>
      </c>
      <c r="L155" s="293"/>
      <c r="M155" s="294" t="s">
        <v>1</v>
      </c>
      <c r="N155" s="295" t="s">
        <v>41</v>
      </c>
      <c r="O155" s="92"/>
      <c r="P155" s="228">
        <f>O155*H155</f>
        <v>0</v>
      </c>
      <c r="Q155" s="228">
        <v>0.00010000000000000001</v>
      </c>
      <c r="R155" s="228">
        <f>Q155*H155</f>
        <v>0.00090000000000000008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143</v>
      </c>
      <c r="AT155" s="230" t="s">
        <v>501</v>
      </c>
      <c r="AU155" s="230" t="s">
        <v>86</v>
      </c>
      <c r="AY155" s="18" t="s">
        <v>140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84</v>
      </c>
      <c r="BK155" s="231">
        <f>ROUND(I155*H155,2)</f>
        <v>0</v>
      </c>
      <c r="BL155" s="18" t="s">
        <v>257</v>
      </c>
      <c r="BM155" s="230" t="s">
        <v>1063</v>
      </c>
    </row>
    <row r="156" s="2" customFormat="1">
      <c r="A156" s="39"/>
      <c r="B156" s="40"/>
      <c r="C156" s="41"/>
      <c r="D156" s="232" t="s">
        <v>150</v>
      </c>
      <c r="E156" s="41"/>
      <c r="F156" s="233" t="s">
        <v>1064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150</v>
      </c>
      <c r="AU156" s="18" t="s">
        <v>86</v>
      </c>
    </row>
    <row r="157" s="2" customFormat="1" ht="24.15" customHeight="1">
      <c r="A157" s="39"/>
      <c r="B157" s="40"/>
      <c r="C157" s="286" t="s">
        <v>155</v>
      </c>
      <c r="D157" s="286" t="s">
        <v>501</v>
      </c>
      <c r="E157" s="287" t="s">
        <v>1065</v>
      </c>
      <c r="F157" s="288" t="s">
        <v>1064</v>
      </c>
      <c r="G157" s="289" t="s">
        <v>319</v>
      </c>
      <c r="H157" s="290">
        <v>4</v>
      </c>
      <c r="I157" s="291"/>
      <c r="J157" s="292">
        <f>ROUND(I157*H157,2)</f>
        <v>0</v>
      </c>
      <c r="K157" s="288" t="s">
        <v>159</v>
      </c>
      <c r="L157" s="293"/>
      <c r="M157" s="294" t="s">
        <v>1</v>
      </c>
      <c r="N157" s="295" t="s">
        <v>41</v>
      </c>
      <c r="O157" s="92"/>
      <c r="P157" s="228">
        <f>O157*H157</f>
        <v>0</v>
      </c>
      <c r="Q157" s="228">
        <v>0.00010000000000000001</v>
      </c>
      <c r="R157" s="228">
        <f>Q157*H157</f>
        <v>0.00040000000000000002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143</v>
      </c>
      <c r="AT157" s="230" t="s">
        <v>501</v>
      </c>
      <c r="AU157" s="230" t="s">
        <v>86</v>
      </c>
      <c r="AY157" s="18" t="s">
        <v>140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84</v>
      </c>
      <c r="BK157" s="231">
        <f>ROUND(I157*H157,2)</f>
        <v>0</v>
      </c>
      <c r="BL157" s="18" t="s">
        <v>257</v>
      </c>
      <c r="BM157" s="230" t="s">
        <v>1066</v>
      </c>
    </row>
    <row r="158" s="2" customFormat="1">
      <c r="A158" s="39"/>
      <c r="B158" s="40"/>
      <c r="C158" s="41"/>
      <c r="D158" s="232" t="s">
        <v>150</v>
      </c>
      <c r="E158" s="41"/>
      <c r="F158" s="233" t="s">
        <v>1064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150</v>
      </c>
      <c r="AU158" s="18" t="s">
        <v>86</v>
      </c>
    </row>
    <row r="159" s="13" customFormat="1">
      <c r="A159" s="13"/>
      <c r="B159" s="237"/>
      <c r="C159" s="238"/>
      <c r="D159" s="232" t="s">
        <v>152</v>
      </c>
      <c r="E159" s="239" t="s">
        <v>1</v>
      </c>
      <c r="F159" s="240" t="s">
        <v>1067</v>
      </c>
      <c r="G159" s="238"/>
      <c r="H159" s="239" t="s">
        <v>1</v>
      </c>
      <c r="I159" s="241"/>
      <c r="J159" s="238"/>
      <c r="K159" s="238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152</v>
      </c>
      <c r="AU159" s="246" t="s">
        <v>86</v>
      </c>
      <c r="AV159" s="13" t="s">
        <v>84</v>
      </c>
      <c r="AW159" s="13" t="s">
        <v>32</v>
      </c>
      <c r="AX159" s="13" t="s">
        <v>76</v>
      </c>
      <c r="AY159" s="246" t="s">
        <v>140</v>
      </c>
    </row>
    <row r="160" s="14" customFormat="1">
      <c r="A160" s="14"/>
      <c r="B160" s="247"/>
      <c r="C160" s="248"/>
      <c r="D160" s="232" t="s">
        <v>152</v>
      </c>
      <c r="E160" s="249" t="s">
        <v>1</v>
      </c>
      <c r="F160" s="250" t="s">
        <v>148</v>
      </c>
      <c r="G160" s="248"/>
      <c r="H160" s="251">
        <v>4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152</v>
      </c>
      <c r="AU160" s="257" t="s">
        <v>86</v>
      </c>
      <c r="AV160" s="14" t="s">
        <v>86</v>
      </c>
      <c r="AW160" s="14" t="s">
        <v>32</v>
      </c>
      <c r="AX160" s="14" t="s">
        <v>84</v>
      </c>
      <c r="AY160" s="257" t="s">
        <v>140</v>
      </c>
    </row>
    <row r="161" s="12" customFormat="1" ht="22.8" customHeight="1">
      <c r="A161" s="12"/>
      <c r="B161" s="203"/>
      <c r="C161" s="204"/>
      <c r="D161" s="205" t="s">
        <v>75</v>
      </c>
      <c r="E161" s="217" t="s">
        <v>547</v>
      </c>
      <c r="F161" s="217" t="s">
        <v>548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SUM(P162:P245)</f>
        <v>0</v>
      </c>
      <c r="Q161" s="211"/>
      <c r="R161" s="212">
        <f>SUM(R162:R245)</f>
        <v>0.20218449999999999</v>
      </c>
      <c r="S161" s="211"/>
      <c r="T161" s="213">
        <f>SUM(T162:T245)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86</v>
      </c>
      <c r="AT161" s="215" t="s">
        <v>75</v>
      </c>
      <c r="AU161" s="215" t="s">
        <v>84</v>
      </c>
      <c r="AY161" s="214" t="s">
        <v>140</v>
      </c>
      <c r="BK161" s="216">
        <f>SUM(BK162:BK245)</f>
        <v>0</v>
      </c>
    </row>
    <row r="162" s="2" customFormat="1" ht="16.5" customHeight="1">
      <c r="A162" s="39"/>
      <c r="B162" s="40"/>
      <c r="C162" s="219" t="s">
        <v>244</v>
      </c>
      <c r="D162" s="219" t="s">
        <v>144</v>
      </c>
      <c r="E162" s="220" t="s">
        <v>1068</v>
      </c>
      <c r="F162" s="221" t="s">
        <v>1069</v>
      </c>
      <c r="G162" s="222" t="s">
        <v>319</v>
      </c>
      <c r="H162" s="223">
        <v>231</v>
      </c>
      <c r="I162" s="224"/>
      <c r="J162" s="225">
        <f>ROUND(I162*H162,2)</f>
        <v>0</v>
      </c>
      <c r="K162" s="221" t="s">
        <v>159</v>
      </c>
      <c r="L162" s="45"/>
      <c r="M162" s="226" t="s">
        <v>1</v>
      </c>
      <c r="N162" s="227" t="s">
        <v>41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257</v>
      </c>
      <c r="AT162" s="230" t="s">
        <v>144</v>
      </c>
      <c r="AU162" s="230" t="s">
        <v>86</v>
      </c>
      <c r="AY162" s="18" t="s">
        <v>140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84</v>
      </c>
      <c r="BK162" s="231">
        <f>ROUND(I162*H162,2)</f>
        <v>0</v>
      </c>
      <c r="BL162" s="18" t="s">
        <v>257</v>
      </c>
      <c r="BM162" s="230" t="s">
        <v>1070</v>
      </c>
    </row>
    <row r="163" s="2" customFormat="1">
      <c r="A163" s="39"/>
      <c r="B163" s="40"/>
      <c r="C163" s="41"/>
      <c r="D163" s="232" t="s">
        <v>150</v>
      </c>
      <c r="E163" s="41"/>
      <c r="F163" s="233" t="s">
        <v>1071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150</v>
      </c>
      <c r="AU163" s="18" t="s">
        <v>86</v>
      </c>
    </row>
    <row r="164" s="2" customFormat="1">
      <c r="A164" s="39"/>
      <c r="B164" s="40"/>
      <c r="C164" s="41"/>
      <c r="D164" s="258" t="s">
        <v>162</v>
      </c>
      <c r="E164" s="41"/>
      <c r="F164" s="259" t="s">
        <v>1072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162</v>
      </c>
      <c r="AU164" s="18" t="s">
        <v>86</v>
      </c>
    </row>
    <row r="165" s="2" customFormat="1" ht="24.15" customHeight="1">
      <c r="A165" s="39"/>
      <c r="B165" s="40"/>
      <c r="C165" s="286" t="s">
        <v>1073</v>
      </c>
      <c r="D165" s="286" t="s">
        <v>501</v>
      </c>
      <c r="E165" s="287" t="s">
        <v>1074</v>
      </c>
      <c r="F165" s="288" t="s">
        <v>1075</v>
      </c>
      <c r="G165" s="289" t="s">
        <v>319</v>
      </c>
      <c r="H165" s="290">
        <v>231</v>
      </c>
      <c r="I165" s="291"/>
      <c r="J165" s="292">
        <f>ROUND(I165*H165,2)</f>
        <v>0</v>
      </c>
      <c r="K165" s="288" t="s">
        <v>159</v>
      </c>
      <c r="L165" s="293"/>
      <c r="M165" s="294" t="s">
        <v>1</v>
      </c>
      <c r="N165" s="295" t="s">
        <v>41</v>
      </c>
      <c r="O165" s="92"/>
      <c r="P165" s="228">
        <f>O165*H165</f>
        <v>0</v>
      </c>
      <c r="Q165" s="228">
        <v>4.0000000000000003E-05</v>
      </c>
      <c r="R165" s="228">
        <f>Q165*H165</f>
        <v>0.0092399999999999999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143</v>
      </c>
      <c r="AT165" s="230" t="s">
        <v>501</v>
      </c>
      <c r="AU165" s="230" t="s">
        <v>86</v>
      </c>
      <c r="AY165" s="18" t="s">
        <v>140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84</v>
      </c>
      <c r="BK165" s="231">
        <f>ROUND(I165*H165,2)</f>
        <v>0</v>
      </c>
      <c r="BL165" s="18" t="s">
        <v>257</v>
      </c>
      <c r="BM165" s="230" t="s">
        <v>1076</v>
      </c>
    </row>
    <row r="166" s="2" customFormat="1">
      <c r="A166" s="39"/>
      <c r="B166" s="40"/>
      <c r="C166" s="41"/>
      <c r="D166" s="232" t="s">
        <v>150</v>
      </c>
      <c r="E166" s="41"/>
      <c r="F166" s="233" t="s">
        <v>1075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150</v>
      </c>
      <c r="AU166" s="18" t="s">
        <v>86</v>
      </c>
    </row>
    <row r="167" s="2" customFormat="1" ht="33" customHeight="1">
      <c r="A167" s="39"/>
      <c r="B167" s="40"/>
      <c r="C167" s="219" t="s">
        <v>855</v>
      </c>
      <c r="D167" s="219" t="s">
        <v>144</v>
      </c>
      <c r="E167" s="220" t="s">
        <v>1077</v>
      </c>
      <c r="F167" s="221" t="s">
        <v>1078</v>
      </c>
      <c r="G167" s="222" t="s">
        <v>363</v>
      </c>
      <c r="H167" s="223">
        <v>110</v>
      </c>
      <c r="I167" s="224"/>
      <c r="J167" s="225">
        <f>ROUND(I167*H167,2)</f>
        <v>0</v>
      </c>
      <c r="K167" s="221" t="s">
        <v>159</v>
      </c>
      <c r="L167" s="45"/>
      <c r="M167" s="226" t="s">
        <v>1</v>
      </c>
      <c r="N167" s="227" t="s">
        <v>41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257</v>
      </c>
      <c r="AT167" s="230" t="s">
        <v>144</v>
      </c>
      <c r="AU167" s="230" t="s">
        <v>86</v>
      </c>
      <c r="AY167" s="18" t="s">
        <v>140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84</v>
      </c>
      <c r="BK167" s="231">
        <f>ROUND(I167*H167,2)</f>
        <v>0</v>
      </c>
      <c r="BL167" s="18" t="s">
        <v>257</v>
      </c>
      <c r="BM167" s="230" t="s">
        <v>1079</v>
      </c>
    </row>
    <row r="168" s="2" customFormat="1">
      <c r="A168" s="39"/>
      <c r="B168" s="40"/>
      <c r="C168" s="41"/>
      <c r="D168" s="232" t="s">
        <v>150</v>
      </c>
      <c r="E168" s="41"/>
      <c r="F168" s="233" t="s">
        <v>1080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150</v>
      </c>
      <c r="AU168" s="18" t="s">
        <v>86</v>
      </c>
    </row>
    <row r="169" s="2" customFormat="1">
      <c r="A169" s="39"/>
      <c r="B169" s="40"/>
      <c r="C169" s="41"/>
      <c r="D169" s="258" t="s">
        <v>162</v>
      </c>
      <c r="E169" s="41"/>
      <c r="F169" s="259" t="s">
        <v>1081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162</v>
      </c>
      <c r="AU169" s="18" t="s">
        <v>86</v>
      </c>
    </row>
    <row r="170" s="13" customFormat="1">
      <c r="A170" s="13"/>
      <c r="B170" s="237"/>
      <c r="C170" s="238"/>
      <c r="D170" s="232" t="s">
        <v>152</v>
      </c>
      <c r="E170" s="239" t="s">
        <v>1</v>
      </c>
      <c r="F170" s="240" t="s">
        <v>1082</v>
      </c>
      <c r="G170" s="238"/>
      <c r="H170" s="239" t="s">
        <v>1</v>
      </c>
      <c r="I170" s="241"/>
      <c r="J170" s="238"/>
      <c r="K170" s="238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152</v>
      </c>
      <c r="AU170" s="246" t="s">
        <v>86</v>
      </c>
      <c r="AV170" s="13" t="s">
        <v>84</v>
      </c>
      <c r="AW170" s="13" t="s">
        <v>32</v>
      </c>
      <c r="AX170" s="13" t="s">
        <v>76</v>
      </c>
      <c r="AY170" s="246" t="s">
        <v>140</v>
      </c>
    </row>
    <row r="171" s="14" customFormat="1">
      <c r="A171" s="14"/>
      <c r="B171" s="247"/>
      <c r="C171" s="248"/>
      <c r="D171" s="232" t="s">
        <v>152</v>
      </c>
      <c r="E171" s="249" t="s">
        <v>1</v>
      </c>
      <c r="F171" s="250" t="s">
        <v>606</v>
      </c>
      <c r="G171" s="248"/>
      <c r="H171" s="251">
        <v>110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7" t="s">
        <v>152</v>
      </c>
      <c r="AU171" s="257" t="s">
        <v>86</v>
      </c>
      <c r="AV171" s="14" t="s">
        <v>86</v>
      </c>
      <c r="AW171" s="14" t="s">
        <v>32</v>
      </c>
      <c r="AX171" s="14" t="s">
        <v>84</v>
      </c>
      <c r="AY171" s="257" t="s">
        <v>140</v>
      </c>
    </row>
    <row r="172" s="2" customFormat="1" ht="24.15" customHeight="1">
      <c r="A172" s="39"/>
      <c r="B172" s="40"/>
      <c r="C172" s="286" t="s">
        <v>861</v>
      </c>
      <c r="D172" s="286" t="s">
        <v>501</v>
      </c>
      <c r="E172" s="287" t="s">
        <v>1083</v>
      </c>
      <c r="F172" s="288" t="s">
        <v>1084</v>
      </c>
      <c r="G172" s="289" t="s">
        <v>363</v>
      </c>
      <c r="H172" s="290">
        <v>126.5</v>
      </c>
      <c r="I172" s="291"/>
      <c r="J172" s="292">
        <f>ROUND(I172*H172,2)</f>
        <v>0</v>
      </c>
      <c r="K172" s="288" t="s">
        <v>159</v>
      </c>
      <c r="L172" s="293"/>
      <c r="M172" s="294" t="s">
        <v>1</v>
      </c>
      <c r="N172" s="295" t="s">
        <v>41</v>
      </c>
      <c r="O172" s="92"/>
      <c r="P172" s="228">
        <f>O172*H172</f>
        <v>0</v>
      </c>
      <c r="Q172" s="228">
        <v>2.0000000000000002E-05</v>
      </c>
      <c r="R172" s="228">
        <f>Q172*H172</f>
        <v>0.0025300000000000001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143</v>
      </c>
      <c r="AT172" s="230" t="s">
        <v>501</v>
      </c>
      <c r="AU172" s="230" t="s">
        <v>86</v>
      </c>
      <c r="AY172" s="18" t="s">
        <v>140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84</v>
      </c>
      <c r="BK172" s="231">
        <f>ROUND(I172*H172,2)</f>
        <v>0</v>
      </c>
      <c r="BL172" s="18" t="s">
        <v>257</v>
      </c>
      <c r="BM172" s="230" t="s">
        <v>1085</v>
      </c>
    </row>
    <row r="173" s="2" customFormat="1">
      <c r="A173" s="39"/>
      <c r="B173" s="40"/>
      <c r="C173" s="41"/>
      <c r="D173" s="232" t="s">
        <v>150</v>
      </c>
      <c r="E173" s="41"/>
      <c r="F173" s="233" t="s">
        <v>1084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150</v>
      </c>
      <c r="AU173" s="18" t="s">
        <v>86</v>
      </c>
    </row>
    <row r="174" s="14" customFormat="1">
      <c r="A174" s="14"/>
      <c r="B174" s="247"/>
      <c r="C174" s="248"/>
      <c r="D174" s="232" t="s">
        <v>152</v>
      </c>
      <c r="E174" s="249" t="s">
        <v>1</v>
      </c>
      <c r="F174" s="250" t="s">
        <v>1086</v>
      </c>
      <c r="G174" s="248"/>
      <c r="H174" s="251">
        <v>126.5</v>
      </c>
      <c r="I174" s="252"/>
      <c r="J174" s="248"/>
      <c r="K174" s="248"/>
      <c r="L174" s="253"/>
      <c r="M174" s="254"/>
      <c r="N174" s="255"/>
      <c r="O174" s="255"/>
      <c r="P174" s="255"/>
      <c r="Q174" s="255"/>
      <c r="R174" s="255"/>
      <c r="S174" s="255"/>
      <c r="T174" s="25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7" t="s">
        <v>152</v>
      </c>
      <c r="AU174" s="257" t="s">
        <v>86</v>
      </c>
      <c r="AV174" s="14" t="s">
        <v>86</v>
      </c>
      <c r="AW174" s="14" t="s">
        <v>32</v>
      </c>
      <c r="AX174" s="14" t="s">
        <v>84</v>
      </c>
      <c r="AY174" s="257" t="s">
        <v>140</v>
      </c>
    </row>
    <row r="175" s="2" customFormat="1" ht="24.15" customHeight="1">
      <c r="A175" s="39"/>
      <c r="B175" s="40"/>
      <c r="C175" s="219" t="s">
        <v>8</v>
      </c>
      <c r="D175" s="219" t="s">
        <v>144</v>
      </c>
      <c r="E175" s="220" t="s">
        <v>1087</v>
      </c>
      <c r="F175" s="221" t="s">
        <v>1088</v>
      </c>
      <c r="G175" s="222" t="s">
        <v>363</v>
      </c>
      <c r="H175" s="223">
        <v>140</v>
      </c>
      <c r="I175" s="224"/>
      <c r="J175" s="225">
        <f>ROUND(I175*H175,2)</f>
        <v>0</v>
      </c>
      <c r="K175" s="221" t="s">
        <v>159</v>
      </c>
      <c r="L175" s="45"/>
      <c r="M175" s="226" t="s">
        <v>1</v>
      </c>
      <c r="N175" s="227" t="s">
        <v>41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257</v>
      </c>
      <c r="AT175" s="230" t="s">
        <v>144</v>
      </c>
      <c r="AU175" s="230" t="s">
        <v>86</v>
      </c>
      <c r="AY175" s="18" t="s">
        <v>140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84</v>
      </c>
      <c r="BK175" s="231">
        <f>ROUND(I175*H175,2)</f>
        <v>0</v>
      </c>
      <c r="BL175" s="18" t="s">
        <v>257</v>
      </c>
      <c r="BM175" s="230" t="s">
        <v>1089</v>
      </c>
    </row>
    <row r="176" s="2" customFormat="1">
      <c r="A176" s="39"/>
      <c r="B176" s="40"/>
      <c r="C176" s="41"/>
      <c r="D176" s="232" t="s">
        <v>150</v>
      </c>
      <c r="E176" s="41"/>
      <c r="F176" s="233" t="s">
        <v>1088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150</v>
      </c>
      <c r="AU176" s="18" t="s">
        <v>86</v>
      </c>
    </row>
    <row r="177" s="2" customFormat="1">
      <c r="A177" s="39"/>
      <c r="B177" s="40"/>
      <c r="C177" s="41"/>
      <c r="D177" s="258" t="s">
        <v>162</v>
      </c>
      <c r="E177" s="41"/>
      <c r="F177" s="259" t="s">
        <v>1090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162</v>
      </c>
      <c r="AU177" s="18" t="s">
        <v>86</v>
      </c>
    </row>
    <row r="178" s="2" customFormat="1" ht="24.15" customHeight="1">
      <c r="A178" s="39"/>
      <c r="B178" s="40"/>
      <c r="C178" s="286" t="s">
        <v>263</v>
      </c>
      <c r="D178" s="286" t="s">
        <v>501</v>
      </c>
      <c r="E178" s="287" t="s">
        <v>1091</v>
      </c>
      <c r="F178" s="288" t="s">
        <v>1092</v>
      </c>
      <c r="G178" s="289" t="s">
        <v>363</v>
      </c>
      <c r="H178" s="290">
        <v>161</v>
      </c>
      <c r="I178" s="291"/>
      <c r="J178" s="292">
        <f>ROUND(I178*H178,2)</f>
        <v>0</v>
      </c>
      <c r="K178" s="288" t="s">
        <v>159</v>
      </c>
      <c r="L178" s="293"/>
      <c r="M178" s="294" t="s">
        <v>1</v>
      </c>
      <c r="N178" s="295" t="s">
        <v>41</v>
      </c>
      <c r="O178" s="92"/>
      <c r="P178" s="228">
        <f>O178*H178</f>
        <v>0</v>
      </c>
      <c r="Q178" s="228">
        <v>0.00012</v>
      </c>
      <c r="R178" s="228">
        <f>Q178*H178</f>
        <v>0.01932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143</v>
      </c>
      <c r="AT178" s="230" t="s">
        <v>501</v>
      </c>
      <c r="AU178" s="230" t="s">
        <v>86</v>
      </c>
      <c r="AY178" s="18" t="s">
        <v>140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84</v>
      </c>
      <c r="BK178" s="231">
        <f>ROUND(I178*H178,2)</f>
        <v>0</v>
      </c>
      <c r="BL178" s="18" t="s">
        <v>257</v>
      </c>
      <c r="BM178" s="230" t="s">
        <v>1093</v>
      </c>
    </row>
    <row r="179" s="2" customFormat="1">
      <c r="A179" s="39"/>
      <c r="B179" s="40"/>
      <c r="C179" s="41"/>
      <c r="D179" s="232" t="s">
        <v>150</v>
      </c>
      <c r="E179" s="41"/>
      <c r="F179" s="233" t="s">
        <v>1092</v>
      </c>
      <c r="G179" s="41"/>
      <c r="H179" s="41"/>
      <c r="I179" s="234"/>
      <c r="J179" s="41"/>
      <c r="K179" s="41"/>
      <c r="L179" s="45"/>
      <c r="M179" s="235"/>
      <c r="N179" s="236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150</v>
      </c>
      <c r="AU179" s="18" t="s">
        <v>86</v>
      </c>
    </row>
    <row r="180" s="14" customFormat="1">
      <c r="A180" s="14"/>
      <c r="B180" s="247"/>
      <c r="C180" s="248"/>
      <c r="D180" s="232" t="s">
        <v>152</v>
      </c>
      <c r="E180" s="249" t="s">
        <v>1</v>
      </c>
      <c r="F180" s="250" t="s">
        <v>1094</v>
      </c>
      <c r="G180" s="248"/>
      <c r="H180" s="251">
        <v>161</v>
      </c>
      <c r="I180" s="252"/>
      <c r="J180" s="248"/>
      <c r="K180" s="248"/>
      <c r="L180" s="253"/>
      <c r="M180" s="254"/>
      <c r="N180" s="255"/>
      <c r="O180" s="255"/>
      <c r="P180" s="255"/>
      <c r="Q180" s="255"/>
      <c r="R180" s="255"/>
      <c r="S180" s="255"/>
      <c r="T180" s="25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7" t="s">
        <v>152</v>
      </c>
      <c r="AU180" s="257" t="s">
        <v>86</v>
      </c>
      <c r="AV180" s="14" t="s">
        <v>86</v>
      </c>
      <c r="AW180" s="14" t="s">
        <v>32</v>
      </c>
      <c r="AX180" s="14" t="s">
        <v>84</v>
      </c>
      <c r="AY180" s="257" t="s">
        <v>140</v>
      </c>
    </row>
    <row r="181" s="2" customFormat="1" ht="33" customHeight="1">
      <c r="A181" s="39"/>
      <c r="B181" s="40"/>
      <c r="C181" s="219" t="s">
        <v>276</v>
      </c>
      <c r="D181" s="219" t="s">
        <v>144</v>
      </c>
      <c r="E181" s="220" t="s">
        <v>1095</v>
      </c>
      <c r="F181" s="221" t="s">
        <v>1096</v>
      </c>
      <c r="G181" s="222" t="s">
        <v>363</v>
      </c>
      <c r="H181" s="223">
        <v>539</v>
      </c>
      <c r="I181" s="224"/>
      <c r="J181" s="225">
        <f>ROUND(I181*H181,2)</f>
        <v>0</v>
      </c>
      <c r="K181" s="221" t="s">
        <v>159</v>
      </c>
      <c r="L181" s="45"/>
      <c r="M181" s="226" t="s">
        <v>1</v>
      </c>
      <c r="N181" s="227" t="s">
        <v>41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257</v>
      </c>
      <c r="AT181" s="230" t="s">
        <v>144</v>
      </c>
      <c r="AU181" s="230" t="s">
        <v>86</v>
      </c>
      <c r="AY181" s="18" t="s">
        <v>140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84</v>
      </c>
      <c r="BK181" s="231">
        <f>ROUND(I181*H181,2)</f>
        <v>0</v>
      </c>
      <c r="BL181" s="18" t="s">
        <v>257</v>
      </c>
      <c r="BM181" s="230" t="s">
        <v>1097</v>
      </c>
    </row>
    <row r="182" s="2" customFormat="1">
      <c r="A182" s="39"/>
      <c r="B182" s="40"/>
      <c r="C182" s="41"/>
      <c r="D182" s="232" t="s">
        <v>150</v>
      </c>
      <c r="E182" s="41"/>
      <c r="F182" s="233" t="s">
        <v>1098</v>
      </c>
      <c r="G182" s="41"/>
      <c r="H182" s="41"/>
      <c r="I182" s="234"/>
      <c r="J182" s="41"/>
      <c r="K182" s="41"/>
      <c r="L182" s="45"/>
      <c r="M182" s="235"/>
      <c r="N182" s="236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150</v>
      </c>
      <c r="AU182" s="18" t="s">
        <v>86</v>
      </c>
    </row>
    <row r="183" s="2" customFormat="1">
      <c r="A183" s="39"/>
      <c r="B183" s="40"/>
      <c r="C183" s="41"/>
      <c r="D183" s="258" t="s">
        <v>162</v>
      </c>
      <c r="E183" s="41"/>
      <c r="F183" s="259" t="s">
        <v>1099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162</v>
      </c>
      <c r="AU183" s="18" t="s">
        <v>86</v>
      </c>
    </row>
    <row r="184" s="2" customFormat="1" ht="24.15" customHeight="1">
      <c r="A184" s="39"/>
      <c r="B184" s="40"/>
      <c r="C184" s="286" t="s">
        <v>284</v>
      </c>
      <c r="D184" s="286" t="s">
        <v>501</v>
      </c>
      <c r="E184" s="287" t="s">
        <v>1100</v>
      </c>
      <c r="F184" s="288" t="s">
        <v>1101</v>
      </c>
      <c r="G184" s="289" t="s">
        <v>363</v>
      </c>
      <c r="H184" s="290">
        <v>619.85000000000002</v>
      </c>
      <c r="I184" s="291"/>
      <c r="J184" s="292">
        <f>ROUND(I184*H184,2)</f>
        <v>0</v>
      </c>
      <c r="K184" s="288" t="s">
        <v>159</v>
      </c>
      <c r="L184" s="293"/>
      <c r="M184" s="294" t="s">
        <v>1</v>
      </c>
      <c r="N184" s="295" t="s">
        <v>41</v>
      </c>
      <c r="O184" s="92"/>
      <c r="P184" s="228">
        <f>O184*H184</f>
        <v>0</v>
      </c>
      <c r="Q184" s="228">
        <v>0.00017000000000000001</v>
      </c>
      <c r="R184" s="228">
        <f>Q184*H184</f>
        <v>0.10537450000000001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143</v>
      </c>
      <c r="AT184" s="230" t="s">
        <v>501</v>
      </c>
      <c r="AU184" s="230" t="s">
        <v>86</v>
      </c>
      <c r="AY184" s="18" t="s">
        <v>140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84</v>
      </c>
      <c r="BK184" s="231">
        <f>ROUND(I184*H184,2)</f>
        <v>0</v>
      </c>
      <c r="BL184" s="18" t="s">
        <v>257</v>
      </c>
      <c r="BM184" s="230" t="s">
        <v>1102</v>
      </c>
    </row>
    <row r="185" s="2" customFormat="1">
      <c r="A185" s="39"/>
      <c r="B185" s="40"/>
      <c r="C185" s="41"/>
      <c r="D185" s="232" t="s">
        <v>150</v>
      </c>
      <c r="E185" s="41"/>
      <c r="F185" s="233" t="s">
        <v>1101</v>
      </c>
      <c r="G185" s="41"/>
      <c r="H185" s="41"/>
      <c r="I185" s="234"/>
      <c r="J185" s="41"/>
      <c r="K185" s="41"/>
      <c r="L185" s="45"/>
      <c r="M185" s="235"/>
      <c r="N185" s="236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150</v>
      </c>
      <c r="AU185" s="18" t="s">
        <v>86</v>
      </c>
    </row>
    <row r="186" s="14" customFormat="1">
      <c r="A186" s="14"/>
      <c r="B186" s="247"/>
      <c r="C186" s="248"/>
      <c r="D186" s="232" t="s">
        <v>152</v>
      </c>
      <c r="E186" s="249" t="s">
        <v>1</v>
      </c>
      <c r="F186" s="250" t="s">
        <v>1103</v>
      </c>
      <c r="G186" s="248"/>
      <c r="H186" s="251">
        <v>619.85000000000002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7" t="s">
        <v>152</v>
      </c>
      <c r="AU186" s="257" t="s">
        <v>86</v>
      </c>
      <c r="AV186" s="14" t="s">
        <v>86</v>
      </c>
      <c r="AW186" s="14" t="s">
        <v>32</v>
      </c>
      <c r="AX186" s="14" t="s">
        <v>84</v>
      </c>
      <c r="AY186" s="257" t="s">
        <v>140</v>
      </c>
    </row>
    <row r="187" s="2" customFormat="1" ht="33" customHeight="1">
      <c r="A187" s="39"/>
      <c r="B187" s="40"/>
      <c r="C187" s="219" t="s">
        <v>257</v>
      </c>
      <c r="D187" s="219" t="s">
        <v>144</v>
      </c>
      <c r="E187" s="220" t="s">
        <v>1104</v>
      </c>
      <c r="F187" s="221" t="s">
        <v>1105</v>
      </c>
      <c r="G187" s="222" t="s">
        <v>363</v>
      </c>
      <c r="H187" s="223">
        <v>130</v>
      </c>
      <c r="I187" s="224"/>
      <c r="J187" s="225">
        <f>ROUND(I187*H187,2)</f>
        <v>0</v>
      </c>
      <c r="K187" s="221" t="s">
        <v>159</v>
      </c>
      <c r="L187" s="45"/>
      <c r="M187" s="226" t="s">
        <v>1</v>
      </c>
      <c r="N187" s="227" t="s">
        <v>41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257</v>
      </c>
      <c r="AT187" s="230" t="s">
        <v>144</v>
      </c>
      <c r="AU187" s="230" t="s">
        <v>86</v>
      </c>
      <c r="AY187" s="18" t="s">
        <v>140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84</v>
      </c>
      <c r="BK187" s="231">
        <f>ROUND(I187*H187,2)</f>
        <v>0</v>
      </c>
      <c r="BL187" s="18" t="s">
        <v>257</v>
      </c>
      <c r="BM187" s="230" t="s">
        <v>1106</v>
      </c>
    </row>
    <row r="188" s="2" customFormat="1">
      <c r="A188" s="39"/>
      <c r="B188" s="40"/>
      <c r="C188" s="41"/>
      <c r="D188" s="232" t="s">
        <v>150</v>
      </c>
      <c r="E188" s="41"/>
      <c r="F188" s="233" t="s">
        <v>1107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150</v>
      </c>
      <c r="AU188" s="18" t="s">
        <v>86</v>
      </c>
    </row>
    <row r="189" s="2" customFormat="1">
      <c r="A189" s="39"/>
      <c r="B189" s="40"/>
      <c r="C189" s="41"/>
      <c r="D189" s="258" t="s">
        <v>162</v>
      </c>
      <c r="E189" s="41"/>
      <c r="F189" s="259" t="s">
        <v>1108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162</v>
      </c>
      <c r="AU189" s="18" t="s">
        <v>86</v>
      </c>
    </row>
    <row r="190" s="2" customFormat="1" ht="24.15" customHeight="1">
      <c r="A190" s="39"/>
      <c r="B190" s="40"/>
      <c r="C190" s="286" t="s">
        <v>298</v>
      </c>
      <c r="D190" s="286" t="s">
        <v>501</v>
      </c>
      <c r="E190" s="287" t="s">
        <v>1109</v>
      </c>
      <c r="F190" s="288" t="s">
        <v>1110</v>
      </c>
      <c r="G190" s="289" t="s">
        <v>363</v>
      </c>
      <c r="H190" s="290">
        <v>149.5</v>
      </c>
      <c r="I190" s="291"/>
      <c r="J190" s="292">
        <f>ROUND(I190*H190,2)</f>
        <v>0</v>
      </c>
      <c r="K190" s="288" t="s">
        <v>159</v>
      </c>
      <c r="L190" s="293"/>
      <c r="M190" s="294" t="s">
        <v>1</v>
      </c>
      <c r="N190" s="295" t="s">
        <v>41</v>
      </c>
      <c r="O190" s="92"/>
      <c r="P190" s="228">
        <f>O190*H190</f>
        <v>0</v>
      </c>
      <c r="Q190" s="228">
        <v>0.00016000000000000001</v>
      </c>
      <c r="R190" s="228">
        <f>Q190*H190</f>
        <v>0.02392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143</v>
      </c>
      <c r="AT190" s="230" t="s">
        <v>501</v>
      </c>
      <c r="AU190" s="230" t="s">
        <v>86</v>
      </c>
      <c r="AY190" s="18" t="s">
        <v>140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84</v>
      </c>
      <c r="BK190" s="231">
        <f>ROUND(I190*H190,2)</f>
        <v>0</v>
      </c>
      <c r="BL190" s="18" t="s">
        <v>257</v>
      </c>
      <c r="BM190" s="230" t="s">
        <v>1111</v>
      </c>
    </row>
    <row r="191" s="2" customFormat="1">
      <c r="A191" s="39"/>
      <c r="B191" s="40"/>
      <c r="C191" s="41"/>
      <c r="D191" s="232" t="s">
        <v>150</v>
      </c>
      <c r="E191" s="41"/>
      <c r="F191" s="233" t="s">
        <v>1110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150</v>
      </c>
      <c r="AU191" s="18" t="s">
        <v>86</v>
      </c>
    </row>
    <row r="192" s="14" customFormat="1">
      <c r="A192" s="14"/>
      <c r="B192" s="247"/>
      <c r="C192" s="248"/>
      <c r="D192" s="232" t="s">
        <v>152</v>
      </c>
      <c r="E192" s="249" t="s">
        <v>1</v>
      </c>
      <c r="F192" s="250" t="s">
        <v>1112</v>
      </c>
      <c r="G192" s="248"/>
      <c r="H192" s="251">
        <v>149.5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7" t="s">
        <v>152</v>
      </c>
      <c r="AU192" s="257" t="s">
        <v>86</v>
      </c>
      <c r="AV192" s="14" t="s">
        <v>86</v>
      </c>
      <c r="AW192" s="14" t="s">
        <v>32</v>
      </c>
      <c r="AX192" s="14" t="s">
        <v>84</v>
      </c>
      <c r="AY192" s="257" t="s">
        <v>140</v>
      </c>
    </row>
    <row r="193" s="2" customFormat="1" ht="24.15" customHeight="1">
      <c r="A193" s="39"/>
      <c r="B193" s="40"/>
      <c r="C193" s="219" t="s">
        <v>304</v>
      </c>
      <c r="D193" s="219" t="s">
        <v>144</v>
      </c>
      <c r="E193" s="220" t="s">
        <v>1113</v>
      </c>
      <c r="F193" s="221" t="s">
        <v>1114</v>
      </c>
      <c r="G193" s="222" t="s">
        <v>319</v>
      </c>
      <c r="H193" s="223">
        <v>18</v>
      </c>
      <c r="I193" s="224"/>
      <c r="J193" s="225">
        <f>ROUND(I193*H193,2)</f>
        <v>0</v>
      </c>
      <c r="K193" s="221" t="s">
        <v>159</v>
      </c>
      <c r="L193" s="45"/>
      <c r="M193" s="226" t="s">
        <v>1</v>
      </c>
      <c r="N193" s="227" t="s">
        <v>41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257</v>
      </c>
      <c r="AT193" s="230" t="s">
        <v>144</v>
      </c>
      <c r="AU193" s="230" t="s">
        <v>86</v>
      </c>
      <c r="AY193" s="18" t="s">
        <v>140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84</v>
      </c>
      <c r="BK193" s="231">
        <f>ROUND(I193*H193,2)</f>
        <v>0</v>
      </c>
      <c r="BL193" s="18" t="s">
        <v>257</v>
      </c>
      <c r="BM193" s="230" t="s">
        <v>1115</v>
      </c>
    </row>
    <row r="194" s="2" customFormat="1">
      <c r="A194" s="39"/>
      <c r="B194" s="40"/>
      <c r="C194" s="41"/>
      <c r="D194" s="232" t="s">
        <v>150</v>
      </c>
      <c r="E194" s="41"/>
      <c r="F194" s="233" t="s">
        <v>1116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150</v>
      </c>
      <c r="AU194" s="18" t="s">
        <v>86</v>
      </c>
    </row>
    <row r="195" s="2" customFormat="1">
      <c r="A195" s="39"/>
      <c r="B195" s="40"/>
      <c r="C195" s="41"/>
      <c r="D195" s="258" t="s">
        <v>162</v>
      </c>
      <c r="E195" s="41"/>
      <c r="F195" s="259" t="s">
        <v>1117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162</v>
      </c>
      <c r="AU195" s="18" t="s">
        <v>86</v>
      </c>
    </row>
    <row r="196" s="2" customFormat="1" ht="24.15" customHeight="1">
      <c r="A196" s="39"/>
      <c r="B196" s="40"/>
      <c r="C196" s="286" t="s">
        <v>310</v>
      </c>
      <c r="D196" s="286" t="s">
        <v>501</v>
      </c>
      <c r="E196" s="287" t="s">
        <v>1118</v>
      </c>
      <c r="F196" s="288" t="s">
        <v>1119</v>
      </c>
      <c r="G196" s="289" t="s">
        <v>319</v>
      </c>
      <c r="H196" s="290">
        <v>18</v>
      </c>
      <c r="I196" s="291"/>
      <c r="J196" s="292">
        <f>ROUND(I196*H196,2)</f>
        <v>0</v>
      </c>
      <c r="K196" s="288" t="s">
        <v>159</v>
      </c>
      <c r="L196" s="293"/>
      <c r="M196" s="294" t="s">
        <v>1</v>
      </c>
      <c r="N196" s="295" t="s">
        <v>41</v>
      </c>
      <c r="O196" s="92"/>
      <c r="P196" s="228">
        <f>O196*H196</f>
        <v>0</v>
      </c>
      <c r="Q196" s="228">
        <v>9.0000000000000006E-05</v>
      </c>
      <c r="R196" s="228">
        <f>Q196*H196</f>
        <v>0.0016200000000000001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143</v>
      </c>
      <c r="AT196" s="230" t="s">
        <v>501</v>
      </c>
      <c r="AU196" s="230" t="s">
        <v>86</v>
      </c>
      <c r="AY196" s="18" t="s">
        <v>140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84</v>
      </c>
      <c r="BK196" s="231">
        <f>ROUND(I196*H196,2)</f>
        <v>0</v>
      </c>
      <c r="BL196" s="18" t="s">
        <v>257</v>
      </c>
      <c r="BM196" s="230" t="s">
        <v>1120</v>
      </c>
    </row>
    <row r="197" s="2" customFormat="1">
      <c r="A197" s="39"/>
      <c r="B197" s="40"/>
      <c r="C197" s="41"/>
      <c r="D197" s="232" t="s">
        <v>150</v>
      </c>
      <c r="E197" s="41"/>
      <c r="F197" s="233" t="s">
        <v>1119</v>
      </c>
      <c r="G197" s="41"/>
      <c r="H197" s="41"/>
      <c r="I197" s="234"/>
      <c r="J197" s="41"/>
      <c r="K197" s="41"/>
      <c r="L197" s="45"/>
      <c r="M197" s="235"/>
      <c r="N197" s="236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150</v>
      </c>
      <c r="AU197" s="18" t="s">
        <v>86</v>
      </c>
    </row>
    <row r="198" s="2" customFormat="1" ht="24.15" customHeight="1">
      <c r="A198" s="39"/>
      <c r="B198" s="40"/>
      <c r="C198" s="219" t="s">
        <v>316</v>
      </c>
      <c r="D198" s="219" t="s">
        <v>144</v>
      </c>
      <c r="E198" s="220" t="s">
        <v>1121</v>
      </c>
      <c r="F198" s="221" t="s">
        <v>1122</v>
      </c>
      <c r="G198" s="222" t="s">
        <v>319</v>
      </c>
      <c r="H198" s="223">
        <v>6</v>
      </c>
      <c r="I198" s="224"/>
      <c r="J198" s="225">
        <f>ROUND(I198*H198,2)</f>
        <v>0</v>
      </c>
      <c r="K198" s="221" t="s">
        <v>159</v>
      </c>
      <c r="L198" s="45"/>
      <c r="M198" s="226" t="s">
        <v>1</v>
      </c>
      <c r="N198" s="227" t="s">
        <v>41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257</v>
      </c>
      <c r="AT198" s="230" t="s">
        <v>144</v>
      </c>
      <c r="AU198" s="230" t="s">
        <v>86</v>
      </c>
      <c r="AY198" s="18" t="s">
        <v>140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84</v>
      </c>
      <c r="BK198" s="231">
        <f>ROUND(I198*H198,2)</f>
        <v>0</v>
      </c>
      <c r="BL198" s="18" t="s">
        <v>257</v>
      </c>
      <c r="BM198" s="230" t="s">
        <v>1123</v>
      </c>
    </row>
    <row r="199" s="2" customFormat="1">
      <c r="A199" s="39"/>
      <c r="B199" s="40"/>
      <c r="C199" s="41"/>
      <c r="D199" s="232" t="s">
        <v>150</v>
      </c>
      <c r="E199" s="41"/>
      <c r="F199" s="233" t="s">
        <v>1124</v>
      </c>
      <c r="G199" s="41"/>
      <c r="H199" s="41"/>
      <c r="I199" s="234"/>
      <c r="J199" s="41"/>
      <c r="K199" s="41"/>
      <c r="L199" s="45"/>
      <c r="M199" s="235"/>
      <c r="N199" s="236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150</v>
      </c>
      <c r="AU199" s="18" t="s">
        <v>86</v>
      </c>
    </row>
    <row r="200" s="2" customFormat="1">
      <c r="A200" s="39"/>
      <c r="B200" s="40"/>
      <c r="C200" s="41"/>
      <c r="D200" s="258" t="s">
        <v>162</v>
      </c>
      <c r="E200" s="41"/>
      <c r="F200" s="259" t="s">
        <v>1125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162</v>
      </c>
      <c r="AU200" s="18" t="s">
        <v>86</v>
      </c>
    </row>
    <row r="201" s="2" customFormat="1" ht="24.15" customHeight="1">
      <c r="A201" s="39"/>
      <c r="B201" s="40"/>
      <c r="C201" s="286" t="s">
        <v>7</v>
      </c>
      <c r="D201" s="286" t="s">
        <v>501</v>
      </c>
      <c r="E201" s="287" t="s">
        <v>1126</v>
      </c>
      <c r="F201" s="288" t="s">
        <v>1127</v>
      </c>
      <c r="G201" s="289" t="s">
        <v>319</v>
      </c>
      <c r="H201" s="290">
        <v>6</v>
      </c>
      <c r="I201" s="291"/>
      <c r="J201" s="292">
        <f>ROUND(I201*H201,2)</f>
        <v>0</v>
      </c>
      <c r="K201" s="288" t="s">
        <v>159</v>
      </c>
      <c r="L201" s="293"/>
      <c r="M201" s="294" t="s">
        <v>1</v>
      </c>
      <c r="N201" s="295" t="s">
        <v>41</v>
      </c>
      <c r="O201" s="92"/>
      <c r="P201" s="228">
        <f>O201*H201</f>
        <v>0</v>
      </c>
      <c r="Q201" s="228">
        <v>9.0000000000000006E-05</v>
      </c>
      <c r="R201" s="228">
        <f>Q201*H201</f>
        <v>0.00054000000000000001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143</v>
      </c>
      <c r="AT201" s="230" t="s">
        <v>501</v>
      </c>
      <c r="AU201" s="230" t="s">
        <v>86</v>
      </c>
      <c r="AY201" s="18" t="s">
        <v>140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84</v>
      </c>
      <c r="BK201" s="231">
        <f>ROUND(I201*H201,2)</f>
        <v>0</v>
      </c>
      <c r="BL201" s="18" t="s">
        <v>257</v>
      </c>
      <c r="BM201" s="230" t="s">
        <v>1128</v>
      </c>
    </row>
    <row r="202" s="2" customFormat="1">
      <c r="A202" s="39"/>
      <c r="B202" s="40"/>
      <c r="C202" s="41"/>
      <c r="D202" s="232" t="s">
        <v>150</v>
      </c>
      <c r="E202" s="41"/>
      <c r="F202" s="233" t="s">
        <v>1127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150</v>
      </c>
      <c r="AU202" s="18" t="s">
        <v>86</v>
      </c>
    </row>
    <row r="203" s="2" customFormat="1" ht="24.15" customHeight="1">
      <c r="A203" s="39"/>
      <c r="B203" s="40"/>
      <c r="C203" s="219" t="s">
        <v>325</v>
      </c>
      <c r="D203" s="219" t="s">
        <v>144</v>
      </c>
      <c r="E203" s="220" t="s">
        <v>1129</v>
      </c>
      <c r="F203" s="221" t="s">
        <v>1130</v>
      </c>
      <c r="G203" s="222" t="s">
        <v>319</v>
      </c>
      <c r="H203" s="223">
        <v>87</v>
      </c>
      <c r="I203" s="224"/>
      <c r="J203" s="225">
        <f>ROUND(I203*H203,2)</f>
        <v>0</v>
      </c>
      <c r="K203" s="221" t="s">
        <v>159</v>
      </c>
      <c r="L203" s="45"/>
      <c r="M203" s="226" t="s">
        <v>1</v>
      </c>
      <c r="N203" s="227" t="s">
        <v>41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257</v>
      </c>
      <c r="AT203" s="230" t="s">
        <v>144</v>
      </c>
      <c r="AU203" s="230" t="s">
        <v>86</v>
      </c>
      <c r="AY203" s="18" t="s">
        <v>140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84</v>
      </c>
      <c r="BK203" s="231">
        <f>ROUND(I203*H203,2)</f>
        <v>0</v>
      </c>
      <c r="BL203" s="18" t="s">
        <v>257</v>
      </c>
      <c r="BM203" s="230" t="s">
        <v>1131</v>
      </c>
    </row>
    <row r="204" s="2" customFormat="1">
      <c r="A204" s="39"/>
      <c r="B204" s="40"/>
      <c r="C204" s="41"/>
      <c r="D204" s="232" t="s">
        <v>150</v>
      </c>
      <c r="E204" s="41"/>
      <c r="F204" s="233" t="s">
        <v>1132</v>
      </c>
      <c r="G204" s="41"/>
      <c r="H204" s="41"/>
      <c r="I204" s="234"/>
      <c r="J204" s="41"/>
      <c r="K204" s="41"/>
      <c r="L204" s="45"/>
      <c r="M204" s="235"/>
      <c r="N204" s="236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150</v>
      </c>
      <c r="AU204" s="18" t="s">
        <v>86</v>
      </c>
    </row>
    <row r="205" s="2" customFormat="1">
      <c r="A205" s="39"/>
      <c r="B205" s="40"/>
      <c r="C205" s="41"/>
      <c r="D205" s="258" t="s">
        <v>162</v>
      </c>
      <c r="E205" s="41"/>
      <c r="F205" s="259" t="s">
        <v>1133</v>
      </c>
      <c r="G205" s="41"/>
      <c r="H205" s="41"/>
      <c r="I205" s="234"/>
      <c r="J205" s="41"/>
      <c r="K205" s="41"/>
      <c r="L205" s="45"/>
      <c r="M205" s="235"/>
      <c r="N205" s="236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162</v>
      </c>
      <c r="AU205" s="18" t="s">
        <v>86</v>
      </c>
    </row>
    <row r="206" s="2" customFormat="1" ht="24.15" customHeight="1">
      <c r="A206" s="39"/>
      <c r="B206" s="40"/>
      <c r="C206" s="286" t="s">
        <v>331</v>
      </c>
      <c r="D206" s="286" t="s">
        <v>501</v>
      </c>
      <c r="E206" s="287" t="s">
        <v>1134</v>
      </c>
      <c r="F206" s="288" t="s">
        <v>1135</v>
      </c>
      <c r="G206" s="289" t="s">
        <v>319</v>
      </c>
      <c r="H206" s="290">
        <v>87</v>
      </c>
      <c r="I206" s="291"/>
      <c r="J206" s="292">
        <f>ROUND(I206*H206,2)</f>
        <v>0</v>
      </c>
      <c r="K206" s="288" t="s">
        <v>159</v>
      </c>
      <c r="L206" s="293"/>
      <c r="M206" s="294" t="s">
        <v>1</v>
      </c>
      <c r="N206" s="295" t="s">
        <v>41</v>
      </c>
      <c r="O206" s="92"/>
      <c r="P206" s="228">
        <f>O206*H206</f>
        <v>0</v>
      </c>
      <c r="Q206" s="228">
        <v>6.0000000000000002E-05</v>
      </c>
      <c r="R206" s="228">
        <f>Q206*H206</f>
        <v>0.0052199999999999998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143</v>
      </c>
      <c r="AT206" s="230" t="s">
        <v>501</v>
      </c>
      <c r="AU206" s="230" t="s">
        <v>86</v>
      </c>
      <c r="AY206" s="18" t="s">
        <v>140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84</v>
      </c>
      <c r="BK206" s="231">
        <f>ROUND(I206*H206,2)</f>
        <v>0</v>
      </c>
      <c r="BL206" s="18" t="s">
        <v>257</v>
      </c>
      <c r="BM206" s="230" t="s">
        <v>1136</v>
      </c>
    </row>
    <row r="207" s="2" customFormat="1">
      <c r="A207" s="39"/>
      <c r="B207" s="40"/>
      <c r="C207" s="41"/>
      <c r="D207" s="232" t="s">
        <v>150</v>
      </c>
      <c r="E207" s="41"/>
      <c r="F207" s="233" t="s">
        <v>1135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150</v>
      </c>
      <c r="AU207" s="18" t="s">
        <v>86</v>
      </c>
    </row>
    <row r="208" s="2" customFormat="1" ht="33" customHeight="1">
      <c r="A208" s="39"/>
      <c r="B208" s="40"/>
      <c r="C208" s="219" t="s">
        <v>345</v>
      </c>
      <c r="D208" s="219" t="s">
        <v>144</v>
      </c>
      <c r="E208" s="220" t="s">
        <v>1137</v>
      </c>
      <c r="F208" s="221" t="s">
        <v>1138</v>
      </c>
      <c r="G208" s="222" t="s">
        <v>319</v>
      </c>
      <c r="H208" s="223">
        <v>5</v>
      </c>
      <c r="I208" s="224"/>
      <c r="J208" s="225">
        <f>ROUND(I208*H208,2)</f>
        <v>0</v>
      </c>
      <c r="K208" s="221" t="s">
        <v>159</v>
      </c>
      <c r="L208" s="45"/>
      <c r="M208" s="226" t="s">
        <v>1</v>
      </c>
      <c r="N208" s="227" t="s">
        <v>41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257</v>
      </c>
      <c r="AT208" s="230" t="s">
        <v>144</v>
      </c>
      <c r="AU208" s="230" t="s">
        <v>86</v>
      </c>
      <c r="AY208" s="18" t="s">
        <v>140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84</v>
      </c>
      <c r="BK208" s="231">
        <f>ROUND(I208*H208,2)</f>
        <v>0</v>
      </c>
      <c r="BL208" s="18" t="s">
        <v>257</v>
      </c>
      <c r="BM208" s="230" t="s">
        <v>1139</v>
      </c>
    </row>
    <row r="209" s="2" customFormat="1">
      <c r="A209" s="39"/>
      <c r="B209" s="40"/>
      <c r="C209" s="41"/>
      <c r="D209" s="232" t="s">
        <v>150</v>
      </c>
      <c r="E209" s="41"/>
      <c r="F209" s="233" t="s">
        <v>1140</v>
      </c>
      <c r="G209" s="41"/>
      <c r="H209" s="41"/>
      <c r="I209" s="234"/>
      <c r="J209" s="41"/>
      <c r="K209" s="41"/>
      <c r="L209" s="45"/>
      <c r="M209" s="235"/>
      <c r="N209" s="236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150</v>
      </c>
      <c r="AU209" s="18" t="s">
        <v>86</v>
      </c>
    </row>
    <row r="210" s="2" customFormat="1">
      <c r="A210" s="39"/>
      <c r="B210" s="40"/>
      <c r="C210" s="41"/>
      <c r="D210" s="258" t="s">
        <v>162</v>
      </c>
      <c r="E210" s="41"/>
      <c r="F210" s="259" t="s">
        <v>1141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162</v>
      </c>
      <c r="AU210" s="18" t="s">
        <v>86</v>
      </c>
    </row>
    <row r="211" s="2" customFormat="1" ht="24.15" customHeight="1">
      <c r="A211" s="39"/>
      <c r="B211" s="40"/>
      <c r="C211" s="286" t="s">
        <v>353</v>
      </c>
      <c r="D211" s="286" t="s">
        <v>501</v>
      </c>
      <c r="E211" s="287" t="s">
        <v>1142</v>
      </c>
      <c r="F211" s="288" t="s">
        <v>1143</v>
      </c>
      <c r="G211" s="289" t="s">
        <v>319</v>
      </c>
      <c r="H211" s="290">
        <v>5</v>
      </c>
      <c r="I211" s="291"/>
      <c r="J211" s="292">
        <f>ROUND(I211*H211,2)</f>
        <v>0</v>
      </c>
      <c r="K211" s="288" t="s">
        <v>159</v>
      </c>
      <c r="L211" s="293"/>
      <c r="M211" s="294" t="s">
        <v>1</v>
      </c>
      <c r="N211" s="295" t="s">
        <v>41</v>
      </c>
      <c r="O211" s="92"/>
      <c r="P211" s="228">
        <f>O211*H211</f>
        <v>0</v>
      </c>
      <c r="Q211" s="228">
        <v>9.0000000000000006E-05</v>
      </c>
      <c r="R211" s="228">
        <f>Q211*H211</f>
        <v>0.00045000000000000004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143</v>
      </c>
      <c r="AT211" s="230" t="s">
        <v>501</v>
      </c>
      <c r="AU211" s="230" t="s">
        <v>86</v>
      </c>
      <c r="AY211" s="18" t="s">
        <v>140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84</v>
      </c>
      <c r="BK211" s="231">
        <f>ROUND(I211*H211,2)</f>
        <v>0</v>
      </c>
      <c r="BL211" s="18" t="s">
        <v>257</v>
      </c>
      <c r="BM211" s="230" t="s">
        <v>1144</v>
      </c>
    </row>
    <row r="212" s="2" customFormat="1">
      <c r="A212" s="39"/>
      <c r="B212" s="40"/>
      <c r="C212" s="41"/>
      <c r="D212" s="232" t="s">
        <v>150</v>
      </c>
      <c r="E212" s="41"/>
      <c r="F212" s="233" t="s">
        <v>1143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150</v>
      </c>
      <c r="AU212" s="18" t="s">
        <v>86</v>
      </c>
    </row>
    <row r="213" s="2" customFormat="1" ht="24.15" customHeight="1">
      <c r="A213" s="39"/>
      <c r="B213" s="40"/>
      <c r="C213" s="219" t="s">
        <v>360</v>
      </c>
      <c r="D213" s="219" t="s">
        <v>144</v>
      </c>
      <c r="E213" s="220" t="s">
        <v>1145</v>
      </c>
      <c r="F213" s="221" t="s">
        <v>1146</v>
      </c>
      <c r="G213" s="222" t="s">
        <v>319</v>
      </c>
      <c r="H213" s="223">
        <v>3</v>
      </c>
      <c r="I213" s="224"/>
      <c r="J213" s="225">
        <f>ROUND(I213*H213,2)</f>
        <v>0</v>
      </c>
      <c r="K213" s="221" t="s">
        <v>159</v>
      </c>
      <c r="L213" s="45"/>
      <c r="M213" s="226" t="s">
        <v>1</v>
      </c>
      <c r="N213" s="227" t="s">
        <v>41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257</v>
      </c>
      <c r="AT213" s="230" t="s">
        <v>144</v>
      </c>
      <c r="AU213" s="230" t="s">
        <v>86</v>
      </c>
      <c r="AY213" s="18" t="s">
        <v>140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84</v>
      </c>
      <c r="BK213" s="231">
        <f>ROUND(I213*H213,2)</f>
        <v>0</v>
      </c>
      <c r="BL213" s="18" t="s">
        <v>257</v>
      </c>
      <c r="BM213" s="230" t="s">
        <v>1147</v>
      </c>
    </row>
    <row r="214" s="2" customFormat="1">
      <c r="A214" s="39"/>
      <c r="B214" s="40"/>
      <c r="C214" s="41"/>
      <c r="D214" s="232" t="s">
        <v>150</v>
      </c>
      <c r="E214" s="41"/>
      <c r="F214" s="233" t="s">
        <v>1148</v>
      </c>
      <c r="G214" s="41"/>
      <c r="H214" s="41"/>
      <c r="I214" s="234"/>
      <c r="J214" s="41"/>
      <c r="K214" s="41"/>
      <c r="L214" s="45"/>
      <c r="M214" s="235"/>
      <c r="N214" s="236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150</v>
      </c>
      <c r="AU214" s="18" t="s">
        <v>86</v>
      </c>
    </row>
    <row r="215" s="2" customFormat="1">
      <c r="A215" s="39"/>
      <c r="B215" s="40"/>
      <c r="C215" s="41"/>
      <c r="D215" s="258" t="s">
        <v>162</v>
      </c>
      <c r="E215" s="41"/>
      <c r="F215" s="259" t="s">
        <v>1149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162</v>
      </c>
      <c r="AU215" s="18" t="s">
        <v>86</v>
      </c>
    </row>
    <row r="216" s="2" customFormat="1" ht="24.15" customHeight="1">
      <c r="A216" s="39"/>
      <c r="B216" s="40"/>
      <c r="C216" s="286" t="s">
        <v>370</v>
      </c>
      <c r="D216" s="286" t="s">
        <v>501</v>
      </c>
      <c r="E216" s="287" t="s">
        <v>1150</v>
      </c>
      <c r="F216" s="288" t="s">
        <v>1151</v>
      </c>
      <c r="G216" s="289" t="s">
        <v>319</v>
      </c>
      <c r="H216" s="290">
        <v>3</v>
      </c>
      <c r="I216" s="291"/>
      <c r="J216" s="292">
        <f>ROUND(I216*H216,2)</f>
        <v>0</v>
      </c>
      <c r="K216" s="288" t="s">
        <v>159</v>
      </c>
      <c r="L216" s="293"/>
      <c r="M216" s="294" t="s">
        <v>1</v>
      </c>
      <c r="N216" s="295" t="s">
        <v>41</v>
      </c>
      <c r="O216" s="92"/>
      <c r="P216" s="228">
        <f>O216*H216</f>
        <v>0</v>
      </c>
      <c r="Q216" s="228">
        <v>0.0010499999999999999</v>
      </c>
      <c r="R216" s="228">
        <f>Q216*H216</f>
        <v>0.00315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143</v>
      </c>
      <c r="AT216" s="230" t="s">
        <v>501</v>
      </c>
      <c r="AU216" s="230" t="s">
        <v>86</v>
      </c>
      <c r="AY216" s="18" t="s">
        <v>140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84</v>
      </c>
      <c r="BK216" s="231">
        <f>ROUND(I216*H216,2)</f>
        <v>0</v>
      </c>
      <c r="BL216" s="18" t="s">
        <v>257</v>
      </c>
      <c r="BM216" s="230" t="s">
        <v>1152</v>
      </c>
    </row>
    <row r="217" s="2" customFormat="1">
      <c r="A217" s="39"/>
      <c r="B217" s="40"/>
      <c r="C217" s="41"/>
      <c r="D217" s="232" t="s">
        <v>150</v>
      </c>
      <c r="E217" s="41"/>
      <c r="F217" s="233" t="s">
        <v>1151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150</v>
      </c>
      <c r="AU217" s="18" t="s">
        <v>86</v>
      </c>
    </row>
    <row r="218" s="2" customFormat="1" ht="24.15" customHeight="1">
      <c r="A218" s="39"/>
      <c r="B218" s="40"/>
      <c r="C218" s="219" t="s">
        <v>400</v>
      </c>
      <c r="D218" s="219" t="s">
        <v>144</v>
      </c>
      <c r="E218" s="220" t="s">
        <v>1153</v>
      </c>
      <c r="F218" s="221" t="s">
        <v>1154</v>
      </c>
      <c r="G218" s="222" t="s">
        <v>319</v>
      </c>
      <c r="H218" s="223">
        <v>34</v>
      </c>
      <c r="I218" s="224"/>
      <c r="J218" s="225">
        <f>ROUND(I218*H218,2)</f>
        <v>0</v>
      </c>
      <c r="K218" s="221" t="s">
        <v>159</v>
      </c>
      <c r="L218" s="45"/>
      <c r="M218" s="226" t="s">
        <v>1</v>
      </c>
      <c r="N218" s="227" t="s">
        <v>41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257</v>
      </c>
      <c r="AT218" s="230" t="s">
        <v>144</v>
      </c>
      <c r="AU218" s="230" t="s">
        <v>86</v>
      </c>
      <c r="AY218" s="18" t="s">
        <v>140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84</v>
      </c>
      <c r="BK218" s="231">
        <f>ROUND(I218*H218,2)</f>
        <v>0</v>
      </c>
      <c r="BL218" s="18" t="s">
        <v>257</v>
      </c>
      <c r="BM218" s="230" t="s">
        <v>1155</v>
      </c>
    </row>
    <row r="219" s="2" customFormat="1">
      <c r="A219" s="39"/>
      <c r="B219" s="40"/>
      <c r="C219" s="41"/>
      <c r="D219" s="232" t="s">
        <v>150</v>
      </c>
      <c r="E219" s="41"/>
      <c r="F219" s="233" t="s">
        <v>1156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150</v>
      </c>
      <c r="AU219" s="18" t="s">
        <v>86</v>
      </c>
    </row>
    <row r="220" s="2" customFormat="1">
      <c r="A220" s="39"/>
      <c r="B220" s="40"/>
      <c r="C220" s="41"/>
      <c r="D220" s="258" t="s">
        <v>162</v>
      </c>
      <c r="E220" s="41"/>
      <c r="F220" s="259" t="s">
        <v>1157</v>
      </c>
      <c r="G220" s="41"/>
      <c r="H220" s="41"/>
      <c r="I220" s="234"/>
      <c r="J220" s="41"/>
      <c r="K220" s="41"/>
      <c r="L220" s="45"/>
      <c r="M220" s="235"/>
      <c r="N220" s="236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162</v>
      </c>
      <c r="AU220" s="18" t="s">
        <v>86</v>
      </c>
    </row>
    <row r="221" s="2" customFormat="1" ht="16.5" customHeight="1">
      <c r="A221" s="39"/>
      <c r="B221" s="40"/>
      <c r="C221" s="286" t="s">
        <v>411</v>
      </c>
      <c r="D221" s="286" t="s">
        <v>501</v>
      </c>
      <c r="E221" s="287" t="s">
        <v>1158</v>
      </c>
      <c r="F221" s="288" t="s">
        <v>1159</v>
      </c>
      <c r="G221" s="289" t="s">
        <v>319</v>
      </c>
      <c r="H221" s="290">
        <v>10</v>
      </c>
      <c r="I221" s="291"/>
      <c r="J221" s="292">
        <f>ROUND(I221*H221,2)</f>
        <v>0</v>
      </c>
      <c r="K221" s="288" t="s">
        <v>159</v>
      </c>
      <c r="L221" s="293"/>
      <c r="M221" s="294" t="s">
        <v>1</v>
      </c>
      <c r="N221" s="295" t="s">
        <v>41</v>
      </c>
      <c r="O221" s="92"/>
      <c r="P221" s="228">
        <f>O221*H221</f>
        <v>0</v>
      </c>
      <c r="Q221" s="228">
        <v>0.00022000000000000001</v>
      </c>
      <c r="R221" s="228">
        <f>Q221*H221</f>
        <v>0.0022000000000000001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143</v>
      </c>
      <c r="AT221" s="230" t="s">
        <v>501</v>
      </c>
      <c r="AU221" s="230" t="s">
        <v>86</v>
      </c>
      <c r="AY221" s="18" t="s">
        <v>140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84</v>
      </c>
      <c r="BK221" s="231">
        <f>ROUND(I221*H221,2)</f>
        <v>0</v>
      </c>
      <c r="BL221" s="18" t="s">
        <v>257</v>
      </c>
      <c r="BM221" s="230" t="s">
        <v>1160</v>
      </c>
    </row>
    <row r="222" s="2" customFormat="1">
      <c r="A222" s="39"/>
      <c r="B222" s="40"/>
      <c r="C222" s="41"/>
      <c r="D222" s="232" t="s">
        <v>150</v>
      </c>
      <c r="E222" s="41"/>
      <c r="F222" s="233" t="s">
        <v>1161</v>
      </c>
      <c r="G222" s="41"/>
      <c r="H222" s="41"/>
      <c r="I222" s="234"/>
      <c r="J222" s="41"/>
      <c r="K222" s="41"/>
      <c r="L222" s="45"/>
      <c r="M222" s="235"/>
      <c r="N222" s="236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150</v>
      </c>
      <c r="AU222" s="18" t="s">
        <v>86</v>
      </c>
    </row>
    <row r="223" s="2" customFormat="1" ht="16.5" customHeight="1">
      <c r="A223" s="39"/>
      <c r="B223" s="40"/>
      <c r="C223" s="286" t="s">
        <v>416</v>
      </c>
      <c r="D223" s="286" t="s">
        <v>501</v>
      </c>
      <c r="E223" s="287" t="s">
        <v>1162</v>
      </c>
      <c r="F223" s="288" t="s">
        <v>1163</v>
      </c>
      <c r="G223" s="289" t="s">
        <v>319</v>
      </c>
      <c r="H223" s="290">
        <v>24</v>
      </c>
      <c r="I223" s="291"/>
      <c r="J223" s="292">
        <f>ROUND(I223*H223,2)</f>
        <v>0</v>
      </c>
      <c r="K223" s="288" t="s">
        <v>159</v>
      </c>
      <c r="L223" s="293"/>
      <c r="M223" s="294" t="s">
        <v>1</v>
      </c>
      <c r="N223" s="295" t="s">
        <v>41</v>
      </c>
      <c r="O223" s="92"/>
      <c r="P223" s="228">
        <f>O223*H223</f>
        <v>0</v>
      </c>
      <c r="Q223" s="228">
        <v>0.00022000000000000001</v>
      </c>
      <c r="R223" s="228">
        <f>Q223*H223</f>
        <v>0.00528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143</v>
      </c>
      <c r="AT223" s="230" t="s">
        <v>501</v>
      </c>
      <c r="AU223" s="230" t="s">
        <v>86</v>
      </c>
      <c r="AY223" s="18" t="s">
        <v>140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84</v>
      </c>
      <c r="BK223" s="231">
        <f>ROUND(I223*H223,2)</f>
        <v>0</v>
      </c>
      <c r="BL223" s="18" t="s">
        <v>257</v>
      </c>
      <c r="BM223" s="230" t="s">
        <v>1164</v>
      </c>
    </row>
    <row r="224" s="2" customFormat="1">
      <c r="A224" s="39"/>
      <c r="B224" s="40"/>
      <c r="C224" s="41"/>
      <c r="D224" s="232" t="s">
        <v>150</v>
      </c>
      <c r="E224" s="41"/>
      <c r="F224" s="233" t="s">
        <v>1165</v>
      </c>
      <c r="G224" s="41"/>
      <c r="H224" s="41"/>
      <c r="I224" s="234"/>
      <c r="J224" s="41"/>
      <c r="K224" s="41"/>
      <c r="L224" s="45"/>
      <c r="M224" s="235"/>
      <c r="N224" s="236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150</v>
      </c>
      <c r="AU224" s="18" t="s">
        <v>86</v>
      </c>
    </row>
    <row r="225" s="2" customFormat="1" ht="16.5" customHeight="1">
      <c r="A225" s="39"/>
      <c r="B225" s="40"/>
      <c r="C225" s="219" t="s">
        <v>421</v>
      </c>
      <c r="D225" s="219" t="s">
        <v>144</v>
      </c>
      <c r="E225" s="220" t="s">
        <v>1166</v>
      </c>
      <c r="F225" s="221" t="s">
        <v>1167</v>
      </c>
      <c r="G225" s="222" t="s">
        <v>319</v>
      </c>
      <c r="H225" s="223">
        <v>80</v>
      </c>
      <c r="I225" s="224"/>
      <c r="J225" s="225">
        <f>ROUND(I225*H225,2)</f>
        <v>0</v>
      </c>
      <c r="K225" s="221" t="s">
        <v>1</v>
      </c>
      <c r="L225" s="45"/>
      <c r="M225" s="226" t="s">
        <v>1</v>
      </c>
      <c r="N225" s="227" t="s">
        <v>41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257</v>
      </c>
      <c r="AT225" s="230" t="s">
        <v>144</v>
      </c>
      <c r="AU225" s="230" t="s">
        <v>86</v>
      </c>
      <c r="AY225" s="18" t="s">
        <v>140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84</v>
      </c>
      <c r="BK225" s="231">
        <f>ROUND(I225*H225,2)</f>
        <v>0</v>
      </c>
      <c r="BL225" s="18" t="s">
        <v>257</v>
      </c>
      <c r="BM225" s="230" t="s">
        <v>1168</v>
      </c>
    </row>
    <row r="226" s="2" customFormat="1">
      <c r="A226" s="39"/>
      <c r="B226" s="40"/>
      <c r="C226" s="41"/>
      <c r="D226" s="232" t="s">
        <v>150</v>
      </c>
      <c r="E226" s="41"/>
      <c r="F226" s="233" t="s">
        <v>1169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150</v>
      </c>
      <c r="AU226" s="18" t="s">
        <v>86</v>
      </c>
    </row>
    <row r="227" s="2" customFormat="1" ht="16.5" customHeight="1">
      <c r="A227" s="39"/>
      <c r="B227" s="40"/>
      <c r="C227" s="286" t="s">
        <v>143</v>
      </c>
      <c r="D227" s="286" t="s">
        <v>501</v>
      </c>
      <c r="E227" s="287" t="s">
        <v>1170</v>
      </c>
      <c r="F227" s="288" t="s">
        <v>1171</v>
      </c>
      <c r="G227" s="289" t="s">
        <v>319</v>
      </c>
      <c r="H227" s="290">
        <v>80</v>
      </c>
      <c r="I227" s="291"/>
      <c r="J227" s="292">
        <f>ROUND(I227*H227,2)</f>
        <v>0</v>
      </c>
      <c r="K227" s="288" t="s">
        <v>159</v>
      </c>
      <c r="L227" s="293"/>
      <c r="M227" s="294" t="s">
        <v>1</v>
      </c>
      <c r="N227" s="295" t="s">
        <v>41</v>
      </c>
      <c r="O227" s="92"/>
      <c r="P227" s="228">
        <f>O227*H227</f>
        <v>0</v>
      </c>
      <c r="Q227" s="228">
        <v>0.00023000000000000001</v>
      </c>
      <c r="R227" s="228">
        <f>Q227*H227</f>
        <v>0.0184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143</v>
      </c>
      <c r="AT227" s="230" t="s">
        <v>501</v>
      </c>
      <c r="AU227" s="230" t="s">
        <v>86</v>
      </c>
      <c r="AY227" s="18" t="s">
        <v>140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84</v>
      </c>
      <c r="BK227" s="231">
        <f>ROUND(I227*H227,2)</f>
        <v>0</v>
      </c>
      <c r="BL227" s="18" t="s">
        <v>257</v>
      </c>
      <c r="BM227" s="230" t="s">
        <v>1172</v>
      </c>
    </row>
    <row r="228" s="2" customFormat="1">
      <c r="A228" s="39"/>
      <c r="B228" s="40"/>
      <c r="C228" s="41"/>
      <c r="D228" s="232" t="s">
        <v>150</v>
      </c>
      <c r="E228" s="41"/>
      <c r="F228" s="233" t="s">
        <v>1173</v>
      </c>
      <c r="G228" s="41"/>
      <c r="H228" s="41"/>
      <c r="I228" s="234"/>
      <c r="J228" s="41"/>
      <c r="K228" s="41"/>
      <c r="L228" s="45"/>
      <c r="M228" s="235"/>
      <c r="N228" s="236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150</v>
      </c>
      <c r="AU228" s="18" t="s">
        <v>86</v>
      </c>
    </row>
    <row r="229" s="2" customFormat="1" ht="24.15" customHeight="1">
      <c r="A229" s="39"/>
      <c r="B229" s="40"/>
      <c r="C229" s="219" t="s">
        <v>390</v>
      </c>
      <c r="D229" s="219" t="s">
        <v>144</v>
      </c>
      <c r="E229" s="220" t="s">
        <v>1174</v>
      </c>
      <c r="F229" s="221" t="s">
        <v>1175</v>
      </c>
      <c r="G229" s="222" t="s">
        <v>319</v>
      </c>
      <c r="H229" s="223">
        <v>13</v>
      </c>
      <c r="I229" s="224"/>
      <c r="J229" s="225">
        <f>ROUND(I229*H229,2)</f>
        <v>0</v>
      </c>
      <c r="K229" s="221" t="s">
        <v>159</v>
      </c>
      <c r="L229" s="45"/>
      <c r="M229" s="226" t="s">
        <v>1</v>
      </c>
      <c r="N229" s="227" t="s">
        <v>41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257</v>
      </c>
      <c r="AT229" s="230" t="s">
        <v>144</v>
      </c>
      <c r="AU229" s="230" t="s">
        <v>86</v>
      </c>
      <c r="AY229" s="18" t="s">
        <v>140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84</v>
      </c>
      <c r="BK229" s="231">
        <f>ROUND(I229*H229,2)</f>
        <v>0</v>
      </c>
      <c r="BL229" s="18" t="s">
        <v>257</v>
      </c>
      <c r="BM229" s="230" t="s">
        <v>1176</v>
      </c>
    </row>
    <row r="230" s="2" customFormat="1">
      <c r="A230" s="39"/>
      <c r="B230" s="40"/>
      <c r="C230" s="41"/>
      <c r="D230" s="232" t="s">
        <v>150</v>
      </c>
      <c r="E230" s="41"/>
      <c r="F230" s="233" t="s">
        <v>1177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150</v>
      </c>
      <c r="AU230" s="18" t="s">
        <v>86</v>
      </c>
    </row>
    <row r="231" s="2" customFormat="1">
      <c r="A231" s="39"/>
      <c r="B231" s="40"/>
      <c r="C231" s="41"/>
      <c r="D231" s="258" t="s">
        <v>162</v>
      </c>
      <c r="E231" s="41"/>
      <c r="F231" s="259" t="s">
        <v>1178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162</v>
      </c>
      <c r="AU231" s="18" t="s">
        <v>86</v>
      </c>
    </row>
    <row r="232" s="2" customFormat="1" ht="24.15" customHeight="1">
      <c r="A232" s="39"/>
      <c r="B232" s="40"/>
      <c r="C232" s="286" t="s">
        <v>337</v>
      </c>
      <c r="D232" s="286" t="s">
        <v>501</v>
      </c>
      <c r="E232" s="287" t="s">
        <v>1179</v>
      </c>
      <c r="F232" s="288" t="s">
        <v>1180</v>
      </c>
      <c r="G232" s="289" t="s">
        <v>319</v>
      </c>
      <c r="H232" s="290">
        <v>13</v>
      </c>
      <c r="I232" s="291"/>
      <c r="J232" s="292">
        <f>ROUND(I232*H232,2)</f>
        <v>0</v>
      </c>
      <c r="K232" s="288" t="s">
        <v>159</v>
      </c>
      <c r="L232" s="293"/>
      <c r="M232" s="294" t="s">
        <v>1</v>
      </c>
      <c r="N232" s="295" t="s">
        <v>41</v>
      </c>
      <c r="O232" s="92"/>
      <c r="P232" s="228">
        <f>O232*H232</f>
        <v>0</v>
      </c>
      <c r="Q232" s="228">
        <v>0.00038000000000000002</v>
      </c>
      <c r="R232" s="228">
        <f>Q232*H232</f>
        <v>0.0049399999999999999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143</v>
      </c>
      <c r="AT232" s="230" t="s">
        <v>501</v>
      </c>
      <c r="AU232" s="230" t="s">
        <v>86</v>
      </c>
      <c r="AY232" s="18" t="s">
        <v>140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84</v>
      </c>
      <c r="BK232" s="231">
        <f>ROUND(I232*H232,2)</f>
        <v>0</v>
      </c>
      <c r="BL232" s="18" t="s">
        <v>257</v>
      </c>
      <c r="BM232" s="230" t="s">
        <v>1181</v>
      </c>
    </row>
    <row r="233" s="2" customFormat="1">
      <c r="A233" s="39"/>
      <c r="B233" s="40"/>
      <c r="C233" s="41"/>
      <c r="D233" s="232" t="s">
        <v>150</v>
      </c>
      <c r="E233" s="41"/>
      <c r="F233" s="233" t="s">
        <v>1180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150</v>
      </c>
      <c r="AU233" s="18" t="s">
        <v>86</v>
      </c>
    </row>
    <row r="234" s="2" customFormat="1" ht="24.15" customHeight="1">
      <c r="A234" s="39"/>
      <c r="B234" s="40"/>
      <c r="C234" s="219" t="s">
        <v>407</v>
      </c>
      <c r="D234" s="219" t="s">
        <v>144</v>
      </c>
      <c r="E234" s="220" t="s">
        <v>1182</v>
      </c>
      <c r="F234" s="221" t="s">
        <v>1183</v>
      </c>
      <c r="G234" s="222" t="s">
        <v>319</v>
      </c>
      <c r="H234" s="223">
        <v>1</v>
      </c>
      <c r="I234" s="224"/>
      <c r="J234" s="225">
        <f>ROUND(I234*H234,2)</f>
        <v>0</v>
      </c>
      <c r="K234" s="221" t="s">
        <v>159</v>
      </c>
      <c r="L234" s="45"/>
      <c r="M234" s="226" t="s">
        <v>1</v>
      </c>
      <c r="N234" s="227" t="s">
        <v>41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257</v>
      </c>
      <c r="AT234" s="230" t="s">
        <v>144</v>
      </c>
      <c r="AU234" s="230" t="s">
        <v>86</v>
      </c>
      <c r="AY234" s="18" t="s">
        <v>140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84</v>
      </c>
      <c r="BK234" s="231">
        <f>ROUND(I234*H234,2)</f>
        <v>0</v>
      </c>
      <c r="BL234" s="18" t="s">
        <v>257</v>
      </c>
      <c r="BM234" s="230" t="s">
        <v>1184</v>
      </c>
    </row>
    <row r="235" s="2" customFormat="1">
      <c r="A235" s="39"/>
      <c r="B235" s="40"/>
      <c r="C235" s="41"/>
      <c r="D235" s="232" t="s">
        <v>150</v>
      </c>
      <c r="E235" s="41"/>
      <c r="F235" s="233" t="s">
        <v>1185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150</v>
      </c>
      <c r="AU235" s="18" t="s">
        <v>86</v>
      </c>
    </row>
    <row r="236" s="2" customFormat="1">
      <c r="A236" s="39"/>
      <c r="B236" s="40"/>
      <c r="C236" s="41"/>
      <c r="D236" s="258" t="s">
        <v>162</v>
      </c>
      <c r="E236" s="41"/>
      <c r="F236" s="259" t="s">
        <v>1186</v>
      </c>
      <c r="G236" s="41"/>
      <c r="H236" s="41"/>
      <c r="I236" s="234"/>
      <c r="J236" s="41"/>
      <c r="K236" s="41"/>
      <c r="L236" s="45"/>
      <c r="M236" s="235"/>
      <c r="N236" s="236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162</v>
      </c>
      <c r="AU236" s="18" t="s">
        <v>86</v>
      </c>
    </row>
    <row r="237" s="2" customFormat="1" ht="24.15" customHeight="1">
      <c r="A237" s="39"/>
      <c r="B237" s="40"/>
      <c r="C237" s="219" t="s">
        <v>1187</v>
      </c>
      <c r="D237" s="219" t="s">
        <v>144</v>
      </c>
      <c r="E237" s="220" t="s">
        <v>1188</v>
      </c>
      <c r="F237" s="221" t="s">
        <v>1189</v>
      </c>
      <c r="G237" s="222" t="s">
        <v>319</v>
      </c>
      <c r="H237" s="223">
        <v>2</v>
      </c>
      <c r="I237" s="224"/>
      <c r="J237" s="225">
        <f>ROUND(I237*H237,2)</f>
        <v>0</v>
      </c>
      <c r="K237" s="221" t="s">
        <v>159</v>
      </c>
      <c r="L237" s="45"/>
      <c r="M237" s="226" t="s">
        <v>1</v>
      </c>
      <c r="N237" s="227" t="s">
        <v>41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257</v>
      </c>
      <c r="AT237" s="230" t="s">
        <v>144</v>
      </c>
      <c r="AU237" s="230" t="s">
        <v>86</v>
      </c>
      <c r="AY237" s="18" t="s">
        <v>140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84</v>
      </c>
      <c r="BK237" s="231">
        <f>ROUND(I237*H237,2)</f>
        <v>0</v>
      </c>
      <c r="BL237" s="18" t="s">
        <v>257</v>
      </c>
      <c r="BM237" s="230" t="s">
        <v>1190</v>
      </c>
    </row>
    <row r="238" s="2" customFormat="1">
      <c r="A238" s="39"/>
      <c r="B238" s="40"/>
      <c r="C238" s="41"/>
      <c r="D238" s="232" t="s">
        <v>150</v>
      </c>
      <c r="E238" s="41"/>
      <c r="F238" s="233" t="s">
        <v>1191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150</v>
      </c>
      <c r="AU238" s="18" t="s">
        <v>86</v>
      </c>
    </row>
    <row r="239" s="2" customFormat="1">
      <c r="A239" s="39"/>
      <c r="B239" s="40"/>
      <c r="C239" s="41"/>
      <c r="D239" s="258" t="s">
        <v>162</v>
      </c>
      <c r="E239" s="41"/>
      <c r="F239" s="259" t="s">
        <v>1192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162</v>
      </c>
      <c r="AU239" s="18" t="s">
        <v>86</v>
      </c>
    </row>
    <row r="240" s="2" customFormat="1" ht="16.5" customHeight="1">
      <c r="A240" s="39"/>
      <c r="B240" s="40"/>
      <c r="C240" s="219" t="s">
        <v>1193</v>
      </c>
      <c r="D240" s="219" t="s">
        <v>144</v>
      </c>
      <c r="E240" s="220" t="s">
        <v>1194</v>
      </c>
      <c r="F240" s="221" t="s">
        <v>1195</v>
      </c>
      <c r="G240" s="222" t="s">
        <v>256</v>
      </c>
      <c r="H240" s="223">
        <v>1</v>
      </c>
      <c r="I240" s="224"/>
      <c r="J240" s="225">
        <f>ROUND(I240*H240,2)</f>
        <v>0</v>
      </c>
      <c r="K240" s="221" t="s">
        <v>159</v>
      </c>
      <c r="L240" s="45"/>
      <c r="M240" s="226" t="s">
        <v>1</v>
      </c>
      <c r="N240" s="227" t="s">
        <v>41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257</v>
      </c>
      <c r="AT240" s="230" t="s">
        <v>144</v>
      </c>
      <c r="AU240" s="230" t="s">
        <v>86</v>
      </c>
      <c r="AY240" s="18" t="s">
        <v>140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84</v>
      </c>
      <c r="BK240" s="231">
        <f>ROUND(I240*H240,2)</f>
        <v>0</v>
      </c>
      <c r="BL240" s="18" t="s">
        <v>257</v>
      </c>
      <c r="BM240" s="230" t="s">
        <v>1196</v>
      </c>
    </row>
    <row r="241" s="2" customFormat="1">
      <c r="A241" s="39"/>
      <c r="B241" s="40"/>
      <c r="C241" s="41"/>
      <c r="D241" s="232" t="s">
        <v>150</v>
      </c>
      <c r="E241" s="41"/>
      <c r="F241" s="233" t="s">
        <v>1197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150</v>
      </c>
      <c r="AU241" s="18" t="s">
        <v>86</v>
      </c>
    </row>
    <row r="242" s="2" customFormat="1">
      <c r="A242" s="39"/>
      <c r="B242" s="40"/>
      <c r="C242" s="41"/>
      <c r="D242" s="258" t="s">
        <v>162</v>
      </c>
      <c r="E242" s="41"/>
      <c r="F242" s="259" t="s">
        <v>1198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162</v>
      </c>
      <c r="AU242" s="18" t="s">
        <v>86</v>
      </c>
    </row>
    <row r="243" s="2" customFormat="1" ht="24.15" customHeight="1">
      <c r="A243" s="39"/>
      <c r="B243" s="40"/>
      <c r="C243" s="219" t="s">
        <v>1199</v>
      </c>
      <c r="D243" s="219" t="s">
        <v>144</v>
      </c>
      <c r="E243" s="220" t="s">
        <v>1200</v>
      </c>
      <c r="F243" s="221" t="s">
        <v>1201</v>
      </c>
      <c r="G243" s="222" t="s">
        <v>1202</v>
      </c>
      <c r="H243" s="296"/>
      <c r="I243" s="224"/>
      <c r="J243" s="225">
        <f>ROUND(I243*H243,2)</f>
        <v>0</v>
      </c>
      <c r="K243" s="221" t="s">
        <v>159</v>
      </c>
      <c r="L243" s="45"/>
      <c r="M243" s="226" t="s">
        <v>1</v>
      </c>
      <c r="N243" s="227" t="s">
        <v>41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257</v>
      </c>
      <c r="AT243" s="230" t="s">
        <v>144</v>
      </c>
      <c r="AU243" s="230" t="s">
        <v>86</v>
      </c>
      <c r="AY243" s="18" t="s">
        <v>140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84</v>
      </c>
      <c r="BK243" s="231">
        <f>ROUND(I243*H243,2)</f>
        <v>0</v>
      </c>
      <c r="BL243" s="18" t="s">
        <v>257</v>
      </c>
      <c r="BM243" s="230" t="s">
        <v>1203</v>
      </c>
    </row>
    <row r="244" s="2" customFormat="1">
      <c r="A244" s="39"/>
      <c r="B244" s="40"/>
      <c r="C244" s="41"/>
      <c r="D244" s="232" t="s">
        <v>150</v>
      </c>
      <c r="E244" s="41"/>
      <c r="F244" s="233" t="s">
        <v>1204</v>
      </c>
      <c r="G244" s="41"/>
      <c r="H244" s="41"/>
      <c r="I244" s="234"/>
      <c r="J244" s="41"/>
      <c r="K244" s="41"/>
      <c r="L244" s="45"/>
      <c r="M244" s="235"/>
      <c r="N244" s="236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150</v>
      </c>
      <c r="AU244" s="18" t="s">
        <v>86</v>
      </c>
    </row>
    <row r="245" s="2" customFormat="1">
      <c r="A245" s="39"/>
      <c r="B245" s="40"/>
      <c r="C245" s="41"/>
      <c r="D245" s="258" t="s">
        <v>162</v>
      </c>
      <c r="E245" s="41"/>
      <c r="F245" s="259" t="s">
        <v>1205</v>
      </c>
      <c r="G245" s="41"/>
      <c r="H245" s="41"/>
      <c r="I245" s="234"/>
      <c r="J245" s="41"/>
      <c r="K245" s="41"/>
      <c r="L245" s="45"/>
      <c r="M245" s="235"/>
      <c r="N245" s="23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162</v>
      </c>
      <c r="AU245" s="18" t="s">
        <v>86</v>
      </c>
    </row>
    <row r="246" s="12" customFormat="1" ht="22.8" customHeight="1">
      <c r="A246" s="12"/>
      <c r="B246" s="203"/>
      <c r="C246" s="204"/>
      <c r="D246" s="205" t="s">
        <v>75</v>
      </c>
      <c r="E246" s="217" t="s">
        <v>1206</v>
      </c>
      <c r="F246" s="217" t="s">
        <v>1207</v>
      </c>
      <c r="G246" s="204"/>
      <c r="H246" s="204"/>
      <c r="I246" s="207"/>
      <c r="J246" s="218">
        <f>BK246</f>
        <v>0</v>
      </c>
      <c r="K246" s="204"/>
      <c r="L246" s="209"/>
      <c r="M246" s="210"/>
      <c r="N246" s="211"/>
      <c r="O246" s="211"/>
      <c r="P246" s="212">
        <f>SUM(P247:P291)</f>
        <v>0</v>
      </c>
      <c r="Q246" s="211"/>
      <c r="R246" s="212">
        <f>SUM(R247:R291)</f>
        <v>0.37100000000000005</v>
      </c>
      <c r="S246" s="211"/>
      <c r="T246" s="213">
        <f>SUM(T247:T291)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4" t="s">
        <v>86</v>
      </c>
      <c r="AT246" s="215" t="s">
        <v>75</v>
      </c>
      <c r="AU246" s="215" t="s">
        <v>84</v>
      </c>
      <c r="AY246" s="214" t="s">
        <v>140</v>
      </c>
      <c r="BK246" s="216">
        <f>SUM(BK247:BK291)</f>
        <v>0</v>
      </c>
    </row>
    <row r="247" s="2" customFormat="1" ht="24.15" customHeight="1">
      <c r="A247" s="39"/>
      <c r="B247" s="40"/>
      <c r="C247" s="219" t="s">
        <v>1208</v>
      </c>
      <c r="D247" s="219" t="s">
        <v>144</v>
      </c>
      <c r="E247" s="220" t="s">
        <v>1209</v>
      </c>
      <c r="F247" s="221" t="s">
        <v>1210</v>
      </c>
      <c r="G247" s="222" t="s">
        <v>363</v>
      </c>
      <c r="H247" s="223">
        <v>4640</v>
      </c>
      <c r="I247" s="224"/>
      <c r="J247" s="225">
        <f>ROUND(I247*H247,2)</f>
        <v>0</v>
      </c>
      <c r="K247" s="221" t="s">
        <v>159</v>
      </c>
      <c r="L247" s="45"/>
      <c r="M247" s="226" t="s">
        <v>1</v>
      </c>
      <c r="N247" s="227" t="s">
        <v>41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257</v>
      </c>
      <c r="AT247" s="230" t="s">
        <v>144</v>
      </c>
      <c r="AU247" s="230" t="s">
        <v>86</v>
      </c>
      <c r="AY247" s="18" t="s">
        <v>140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84</v>
      </c>
      <c r="BK247" s="231">
        <f>ROUND(I247*H247,2)</f>
        <v>0</v>
      </c>
      <c r="BL247" s="18" t="s">
        <v>257</v>
      </c>
      <c r="BM247" s="230" t="s">
        <v>1211</v>
      </c>
    </row>
    <row r="248" s="2" customFormat="1">
      <c r="A248" s="39"/>
      <c r="B248" s="40"/>
      <c r="C248" s="41"/>
      <c r="D248" s="232" t="s">
        <v>150</v>
      </c>
      <c r="E248" s="41"/>
      <c r="F248" s="233" t="s">
        <v>1212</v>
      </c>
      <c r="G248" s="41"/>
      <c r="H248" s="41"/>
      <c r="I248" s="234"/>
      <c r="J248" s="41"/>
      <c r="K248" s="41"/>
      <c r="L248" s="45"/>
      <c r="M248" s="235"/>
      <c r="N248" s="236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150</v>
      </c>
      <c r="AU248" s="18" t="s">
        <v>86</v>
      </c>
    </row>
    <row r="249" s="2" customFormat="1">
      <c r="A249" s="39"/>
      <c r="B249" s="40"/>
      <c r="C249" s="41"/>
      <c r="D249" s="258" t="s">
        <v>162</v>
      </c>
      <c r="E249" s="41"/>
      <c r="F249" s="259" t="s">
        <v>1213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162</v>
      </c>
      <c r="AU249" s="18" t="s">
        <v>86</v>
      </c>
    </row>
    <row r="250" s="14" customFormat="1">
      <c r="A250" s="14"/>
      <c r="B250" s="247"/>
      <c r="C250" s="248"/>
      <c r="D250" s="232" t="s">
        <v>152</v>
      </c>
      <c r="E250" s="249" t="s">
        <v>1</v>
      </c>
      <c r="F250" s="250" t="s">
        <v>1214</v>
      </c>
      <c r="G250" s="248"/>
      <c r="H250" s="251">
        <v>4640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7" t="s">
        <v>152</v>
      </c>
      <c r="AU250" s="257" t="s">
        <v>86</v>
      </c>
      <c r="AV250" s="14" t="s">
        <v>86</v>
      </c>
      <c r="AW250" s="14" t="s">
        <v>32</v>
      </c>
      <c r="AX250" s="14" t="s">
        <v>84</v>
      </c>
      <c r="AY250" s="257" t="s">
        <v>140</v>
      </c>
    </row>
    <row r="251" s="2" customFormat="1" ht="24.15" customHeight="1">
      <c r="A251" s="39"/>
      <c r="B251" s="40"/>
      <c r="C251" s="286" t="s">
        <v>1215</v>
      </c>
      <c r="D251" s="286" t="s">
        <v>501</v>
      </c>
      <c r="E251" s="287" t="s">
        <v>1216</v>
      </c>
      <c r="F251" s="288" t="s">
        <v>1217</v>
      </c>
      <c r="G251" s="289" t="s">
        <v>363</v>
      </c>
      <c r="H251" s="290">
        <v>5336</v>
      </c>
      <c r="I251" s="291"/>
      <c r="J251" s="292">
        <f>ROUND(I251*H251,2)</f>
        <v>0</v>
      </c>
      <c r="K251" s="288" t="s">
        <v>159</v>
      </c>
      <c r="L251" s="293"/>
      <c r="M251" s="294" t="s">
        <v>1</v>
      </c>
      <c r="N251" s="295" t="s">
        <v>41</v>
      </c>
      <c r="O251" s="92"/>
      <c r="P251" s="228">
        <f>O251*H251</f>
        <v>0</v>
      </c>
      <c r="Q251" s="228">
        <v>4.0000000000000003E-05</v>
      </c>
      <c r="R251" s="228">
        <f>Q251*H251</f>
        <v>0.21344000000000002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143</v>
      </c>
      <c r="AT251" s="230" t="s">
        <v>501</v>
      </c>
      <c r="AU251" s="230" t="s">
        <v>86</v>
      </c>
      <c r="AY251" s="18" t="s">
        <v>140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84</v>
      </c>
      <c r="BK251" s="231">
        <f>ROUND(I251*H251,2)</f>
        <v>0</v>
      </c>
      <c r="BL251" s="18" t="s">
        <v>257</v>
      </c>
      <c r="BM251" s="230" t="s">
        <v>1218</v>
      </c>
    </row>
    <row r="252" s="2" customFormat="1">
      <c r="A252" s="39"/>
      <c r="B252" s="40"/>
      <c r="C252" s="41"/>
      <c r="D252" s="232" t="s">
        <v>150</v>
      </c>
      <c r="E252" s="41"/>
      <c r="F252" s="233" t="s">
        <v>1217</v>
      </c>
      <c r="G252" s="41"/>
      <c r="H252" s="41"/>
      <c r="I252" s="234"/>
      <c r="J252" s="41"/>
      <c r="K252" s="41"/>
      <c r="L252" s="45"/>
      <c r="M252" s="235"/>
      <c r="N252" s="236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150</v>
      </c>
      <c r="AU252" s="18" t="s">
        <v>86</v>
      </c>
    </row>
    <row r="253" s="14" customFormat="1">
      <c r="A253" s="14"/>
      <c r="B253" s="247"/>
      <c r="C253" s="248"/>
      <c r="D253" s="232" t="s">
        <v>152</v>
      </c>
      <c r="E253" s="249" t="s">
        <v>1</v>
      </c>
      <c r="F253" s="250" t="s">
        <v>1219</v>
      </c>
      <c r="G253" s="248"/>
      <c r="H253" s="251">
        <v>5336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152</v>
      </c>
      <c r="AU253" s="257" t="s">
        <v>86</v>
      </c>
      <c r="AV253" s="14" t="s">
        <v>86</v>
      </c>
      <c r="AW253" s="14" t="s">
        <v>32</v>
      </c>
      <c r="AX253" s="14" t="s">
        <v>84</v>
      </c>
      <c r="AY253" s="257" t="s">
        <v>140</v>
      </c>
    </row>
    <row r="254" s="2" customFormat="1" ht="24.15" customHeight="1">
      <c r="A254" s="39"/>
      <c r="B254" s="40"/>
      <c r="C254" s="219" t="s">
        <v>635</v>
      </c>
      <c r="D254" s="219" t="s">
        <v>144</v>
      </c>
      <c r="E254" s="220" t="s">
        <v>1220</v>
      </c>
      <c r="F254" s="221" t="s">
        <v>1221</v>
      </c>
      <c r="G254" s="222" t="s">
        <v>363</v>
      </c>
      <c r="H254" s="223">
        <v>5100</v>
      </c>
      <c r="I254" s="224"/>
      <c r="J254" s="225">
        <f>ROUND(I254*H254,2)</f>
        <v>0</v>
      </c>
      <c r="K254" s="221" t="s">
        <v>159</v>
      </c>
      <c r="L254" s="45"/>
      <c r="M254" s="226" t="s">
        <v>1</v>
      </c>
      <c r="N254" s="227" t="s">
        <v>41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257</v>
      </c>
      <c r="AT254" s="230" t="s">
        <v>144</v>
      </c>
      <c r="AU254" s="230" t="s">
        <v>86</v>
      </c>
      <c r="AY254" s="18" t="s">
        <v>140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84</v>
      </c>
      <c r="BK254" s="231">
        <f>ROUND(I254*H254,2)</f>
        <v>0</v>
      </c>
      <c r="BL254" s="18" t="s">
        <v>257</v>
      </c>
      <c r="BM254" s="230" t="s">
        <v>1222</v>
      </c>
    </row>
    <row r="255" s="2" customFormat="1">
      <c r="A255" s="39"/>
      <c r="B255" s="40"/>
      <c r="C255" s="41"/>
      <c r="D255" s="232" t="s">
        <v>150</v>
      </c>
      <c r="E255" s="41"/>
      <c r="F255" s="233" t="s">
        <v>1221</v>
      </c>
      <c r="G255" s="41"/>
      <c r="H255" s="41"/>
      <c r="I255" s="234"/>
      <c r="J255" s="41"/>
      <c r="K255" s="41"/>
      <c r="L255" s="45"/>
      <c r="M255" s="235"/>
      <c r="N255" s="236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150</v>
      </c>
      <c r="AU255" s="18" t="s">
        <v>86</v>
      </c>
    </row>
    <row r="256" s="2" customFormat="1">
      <c r="A256" s="39"/>
      <c r="B256" s="40"/>
      <c r="C256" s="41"/>
      <c r="D256" s="258" t="s">
        <v>162</v>
      </c>
      <c r="E256" s="41"/>
      <c r="F256" s="259" t="s">
        <v>1223</v>
      </c>
      <c r="G256" s="41"/>
      <c r="H256" s="41"/>
      <c r="I256" s="234"/>
      <c r="J256" s="41"/>
      <c r="K256" s="41"/>
      <c r="L256" s="45"/>
      <c r="M256" s="235"/>
      <c r="N256" s="236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162</v>
      </c>
      <c r="AU256" s="18" t="s">
        <v>86</v>
      </c>
    </row>
    <row r="257" s="14" customFormat="1">
      <c r="A257" s="14"/>
      <c r="B257" s="247"/>
      <c r="C257" s="248"/>
      <c r="D257" s="232" t="s">
        <v>152</v>
      </c>
      <c r="E257" s="249" t="s">
        <v>1</v>
      </c>
      <c r="F257" s="250" t="s">
        <v>1224</v>
      </c>
      <c r="G257" s="248"/>
      <c r="H257" s="251">
        <v>5100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152</v>
      </c>
      <c r="AU257" s="257" t="s">
        <v>86</v>
      </c>
      <c r="AV257" s="14" t="s">
        <v>86</v>
      </c>
      <c r="AW257" s="14" t="s">
        <v>32</v>
      </c>
      <c r="AX257" s="14" t="s">
        <v>84</v>
      </c>
      <c r="AY257" s="257" t="s">
        <v>140</v>
      </c>
    </row>
    <row r="258" s="2" customFormat="1" ht="33" customHeight="1">
      <c r="A258" s="39"/>
      <c r="B258" s="40"/>
      <c r="C258" s="286" t="s">
        <v>847</v>
      </c>
      <c r="D258" s="286" t="s">
        <v>501</v>
      </c>
      <c r="E258" s="287" t="s">
        <v>1225</v>
      </c>
      <c r="F258" s="288" t="s">
        <v>1226</v>
      </c>
      <c r="G258" s="289" t="s">
        <v>363</v>
      </c>
      <c r="H258" s="290">
        <v>5610</v>
      </c>
      <c r="I258" s="291"/>
      <c r="J258" s="292">
        <f>ROUND(I258*H258,2)</f>
        <v>0</v>
      </c>
      <c r="K258" s="288" t="s">
        <v>159</v>
      </c>
      <c r="L258" s="293"/>
      <c r="M258" s="294" t="s">
        <v>1</v>
      </c>
      <c r="N258" s="295" t="s">
        <v>41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143</v>
      </c>
      <c r="AT258" s="230" t="s">
        <v>501</v>
      </c>
      <c r="AU258" s="230" t="s">
        <v>86</v>
      </c>
      <c r="AY258" s="18" t="s">
        <v>140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84</v>
      </c>
      <c r="BK258" s="231">
        <f>ROUND(I258*H258,2)</f>
        <v>0</v>
      </c>
      <c r="BL258" s="18" t="s">
        <v>257</v>
      </c>
      <c r="BM258" s="230" t="s">
        <v>1227</v>
      </c>
    </row>
    <row r="259" s="2" customFormat="1">
      <c r="A259" s="39"/>
      <c r="B259" s="40"/>
      <c r="C259" s="41"/>
      <c r="D259" s="232" t="s">
        <v>150</v>
      </c>
      <c r="E259" s="41"/>
      <c r="F259" s="233" t="s">
        <v>1226</v>
      </c>
      <c r="G259" s="41"/>
      <c r="H259" s="41"/>
      <c r="I259" s="234"/>
      <c r="J259" s="41"/>
      <c r="K259" s="41"/>
      <c r="L259" s="45"/>
      <c r="M259" s="235"/>
      <c r="N259" s="236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150</v>
      </c>
      <c r="AU259" s="18" t="s">
        <v>86</v>
      </c>
    </row>
    <row r="260" s="2" customFormat="1" ht="16.5" customHeight="1">
      <c r="A260" s="39"/>
      <c r="B260" s="40"/>
      <c r="C260" s="219" t="s">
        <v>1228</v>
      </c>
      <c r="D260" s="219" t="s">
        <v>144</v>
      </c>
      <c r="E260" s="220" t="s">
        <v>1229</v>
      </c>
      <c r="F260" s="221" t="s">
        <v>1230</v>
      </c>
      <c r="G260" s="222" t="s">
        <v>319</v>
      </c>
      <c r="H260" s="223">
        <v>7</v>
      </c>
      <c r="I260" s="224"/>
      <c r="J260" s="225">
        <f>ROUND(I260*H260,2)</f>
        <v>0</v>
      </c>
      <c r="K260" s="221" t="s">
        <v>159</v>
      </c>
      <c r="L260" s="45"/>
      <c r="M260" s="226" t="s">
        <v>1</v>
      </c>
      <c r="N260" s="227" t="s">
        <v>41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257</v>
      </c>
      <c r="AT260" s="230" t="s">
        <v>144</v>
      </c>
      <c r="AU260" s="230" t="s">
        <v>86</v>
      </c>
      <c r="AY260" s="18" t="s">
        <v>140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84</v>
      </c>
      <c r="BK260" s="231">
        <f>ROUND(I260*H260,2)</f>
        <v>0</v>
      </c>
      <c r="BL260" s="18" t="s">
        <v>257</v>
      </c>
      <c r="BM260" s="230" t="s">
        <v>1231</v>
      </c>
    </row>
    <row r="261" s="2" customFormat="1">
      <c r="A261" s="39"/>
      <c r="B261" s="40"/>
      <c r="C261" s="41"/>
      <c r="D261" s="232" t="s">
        <v>150</v>
      </c>
      <c r="E261" s="41"/>
      <c r="F261" s="233" t="s">
        <v>1230</v>
      </c>
      <c r="G261" s="41"/>
      <c r="H261" s="41"/>
      <c r="I261" s="234"/>
      <c r="J261" s="41"/>
      <c r="K261" s="41"/>
      <c r="L261" s="45"/>
      <c r="M261" s="235"/>
      <c r="N261" s="236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150</v>
      </c>
      <c r="AU261" s="18" t="s">
        <v>86</v>
      </c>
    </row>
    <row r="262" s="2" customFormat="1">
      <c r="A262" s="39"/>
      <c r="B262" s="40"/>
      <c r="C262" s="41"/>
      <c r="D262" s="258" t="s">
        <v>162</v>
      </c>
      <c r="E262" s="41"/>
      <c r="F262" s="259" t="s">
        <v>1232</v>
      </c>
      <c r="G262" s="41"/>
      <c r="H262" s="41"/>
      <c r="I262" s="234"/>
      <c r="J262" s="41"/>
      <c r="K262" s="41"/>
      <c r="L262" s="45"/>
      <c r="M262" s="235"/>
      <c r="N262" s="236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162</v>
      </c>
      <c r="AU262" s="18" t="s">
        <v>86</v>
      </c>
    </row>
    <row r="263" s="2" customFormat="1" ht="24.15" customHeight="1">
      <c r="A263" s="39"/>
      <c r="B263" s="40"/>
      <c r="C263" s="286" t="s">
        <v>1233</v>
      </c>
      <c r="D263" s="286" t="s">
        <v>501</v>
      </c>
      <c r="E263" s="287" t="s">
        <v>1234</v>
      </c>
      <c r="F263" s="288" t="s">
        <v>1235</v>
      </c>
      <c r="G263" s="289" t="s">
        <v>319</v>
      </c>
      <c r="H263" s="290">
        <v>5</v>
      </c>
      <c r="I263" s="291"/>
      <c r="J263" s="292">
        <f>ROUND(I263*H263,2)</f>
        <v>0</v>
      </c>
      <c r="K263" s="288" t="s">
        <v>1</v>
      </c>
      <c r="L263" s="293"/>
      <c r="M263" s="294" t="s">
        <v>1</v>
      </c>
      <c r="N263" s="295" t="s">
        <v>41</v>
      </c>
      <c r="O263" s="92"/>
      <c r="P263" s="228">
        <f>O263*H263</f>
        <v>0</v>
      </c>
      <c r="Q263" s="228">
        <v>0.00050000000000000001</v>
      </c>
      <c r="R263" s="228">
        <f>Q263*H263</f>
        <v>0.0025000000000000001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143</v>
      </c>
      <c r="AT263" s="230" t="s">
        <v>501</v>
      </c>
      <c r="AU263" s="230" t="s">
        <v>86</v>
      </c>
      <c r="AY263" s="18" t="s">
        <v>140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84</v>
      </c>
      <c r="BK263" s="231">
        <f>ROUND(I263*H263,2)</f>
        <v>0</v>
      </c>
      <c r="BL263" s="18" t="s">
        <v>257</v>
      </c>
      <c r="BM263" s="230" t="s">
        <v>1236</v>
      </c>
    </row>
    <row r="264" s="2" customFormat="1">
      <c r="A264" s="39"/>
      <c r="B264" s="40"/>
      <c r="C264" s="41"/>
      <c r="D264" s="232" t="s">
        <v>150</v>
      </c>
      <c r="E264" s="41"/>
      <c r="F264" s="233" t="s">
        <v>1235</v>
      </c>
      <c r="G264" s="41"/>
      <c r="H264" s="41"/>
      <c r="I264" s="234"/>
      <c r="J264" s="41"/>
      <c r="K264" s="41"/>
      <c r="L264" s="45"/>
      <c r="M264" s="235"/>
      <c r="N264" s="236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150</v>
      </c>
      <c r="AU264" s="18" t="s">
        <v>86</v>
      </c>
    </row>
    <row r="265" s="2" customFormat="1" ht="24.15" customHeight="1">
      <c r="A265" s="39"/>
      <c r="B265" s="40"/>
      <c r="C265" s="286" t="s">
        <v>1237</v>
      </c>
      <c r="D265" s="286" t="s">
        <v>501</v>
      </c>
      <c r="E265" s="287" t="s">
        <v>1238</v>
      </c>
      <c r="F265" s="288" t="s">
        <v>1239</v>
      </c>
      <c r="G265" s="289" t="s">
        <v>319</v>
      </c>
      <c r="H265" s="290">
        <v>2</v>
      </c>
      <c r="I265" s="291"/>
      <c r="J265" s="292">
        <f>ROUND(I265*H265,2)</f>
        <v>0</v>
      </c>
      <c r="K265" s="288" t="s">
        <v>1</v>
      </c>
      <c r="L265" s="293"/>
      <c r="M265" s="294" t="s">
        <v>1</v>
      </c>
      <c r="N265" s="295" t="s">
        <v>41</v>
      </c>
      <c r="O265" s="92"/>
      <c r="P265" s="228">
        <f>O265*H265</f>
        <v>0</v>
      </c>
      <c r="Q265" s="228">
        <v>0.00050000000000000001</v>
      </c>
      <c r="R265" s="228">
        <f>Q265*H265</f>
        <v>0.001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143</v>
      </c>
      <c r="AT265" s="230" t="s">
        <v>501</v>
      </c>
      <c r="AU265" s="230" t="s">
        <v>86</v>
      </c>
      <c r="AY265" s="18" t="s">
        <v>140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84</v>
      </c>
      <c r="BK265" s="231">
        <f>ROUND(I265*H265,2)</f>
        <v>0</v>
      </c>
      <c r="BL265" s="18" t="s">
        <v>257</v>
      </c>
      <c r="BM265" s="230" t="s">
        <v>1240</v>
      </c>
    </row>
    <row r="266" s="2" customFormat="1">
      <c r="A266" s="39"/>
      <c r="B266" s="40"/>
      <c r="C266" s="41"/>
      <c r="D266" s="232" t="s">
        <v>150</v>
      </c>
      <c r="E266" s="41"/>
      <c r="F266" s="233" t="s">
        <v>1239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150</v>
      </c>
      <c r="AU266" s="18" t="s">
        <v>86</v>
      </c>
    </row>
    <row r="267" s="2" customFormat="1" ht="16.5" customHeight="1">
      <c r="A267" s="39"/>
      <c r="B267" s="40"/>
      <c r="C267" s="219" t="s">
        <v>1241</v>
      </c>
      <c r="D267" s="219" t="s">
        <v>144</v>
      </c>
      <c r="E267" s="220" t="s">
        <v>1242</v>
      </c>
      <c r="F267" s="221" t="s">
        <v>1243</v>
      </c>
      <c r="G267" s="222" t="s">
        <v>319</v>
      </c>
      <c r="H267" s="223">
        <v>4</v>
      </c>
      <c r="I267" s="224"/>
      <c r="J267" s="225">
        <f>ROUND(I267*H267,2)</f>
        <v>0</v>
      </c>
      <c r="K267" s="221" t="s">
        <v>159</v>
      </c>
      <c r="L267" s="45"/>
      <c r="M267" s="226" t="s">
        <v>1</v>
      </c>
      <c r="N267" s="227" t="s">
        <v>41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257</v>
      </c>
      <c r="AT267" s="230" t="s">
        <v>144</v>
      </c>
      <c r="AU267" s="230" t="s">
        <v>86</v>
      </c>
      <c r="AY267" s="18" t="s">
        <v>140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84</v>
      </c>
      <c r="BK267" s="231">
        <f>ROUND(I267*H267,2)</f>
        <v>0</v>
      </c>
      <c r="BL267" s="18" t="s">
        <v>257</v>
      </c>
      <c r="BM267" s="230" t="s">
        <v>1244</v>
      </c>
    </row>
    <row r="268" s="2" customFormat="1">
      <c r="A268" s="39"/>
      <c r="B268" s="40"/>
      <c r="C268" s="41"/>
      <c r="D268" s="232" t="s">
        <v>150</v>
      </c>
      <c r="E268" s="41"/>
      <c r="F268" s="233" t="s">
        <v>1245</v>
      </c>
      <c r="G268" s="41"/>
      <c r="H268" s="41"/>
      <c r="I268" s="234"/>
      <c r="J268" s="41"/>
      <c r="K268" s="41"/>
      <c r="L268" s="45"/>
      <c r="M268" s="235"/>
      <c r="N268" s="236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150</v>
      </c>
      <c r="AU268" s="18" t="s">
        <v>86</v>
      </c>
    </row>
    <row r="269" s="2" customFormat="1">
      <c r="A269" s="39"/>
      <c r="B269" s="40"/>
      <c r="C269" s="41"/>
      <c r="D269" s="258" t="s">
        <v>162</v>
      </c>
      <c r="E269" s="41"/>
      <c r="F269" s="259" t="s">
        <v>1246</v>
      </c>
      <c r="G269" s="41"/>
      <c r="H269" s="41"/>
      <c r="I269" s="234"/>
      <c r="J269" s="41"/>
      <c r="K269" s="41"/>
      <c r="L269" s="45"/>
      <c r="M269" s="235"/>
      <c r="N269" s="236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162</v>
      </c>
      <c r="AU269" s="18" t="s">
        <v>86</v>
      </c>
    </row>
    <row r="270" s="2" customFormat="1" ht="37.8" customHeight="1">
      <c r="A270" s="39"/>
      <c r="B270" s="40"/>
      <c r="C270" s="286" t="s">
        <v>1247</v>
      </c>
      <c r="D270" s="286" t="s">
        <v>501</v>
      </c>
      <c r="E270" s="287" t="s">
        <v>1248</v>
      </c>
      <c r="F270" s="288" t="s">
        <v>1249</v>
      </c>
      <c r="G270" s="289" t="s">
        <v>319</v>
      </c>
      <c r="H270" s="290">
        <v>4</v>
      </c>
      <c r="I270" s="291"/>
      <c r="J270" s="292">
        <f>ROUND(I270*H270,2)</f>
        <v>0</v>
      </c>
      <c r="K270" s="288" t="s">
        <v>1</v>
      </c>
      <c r="L270" s="293"/>
      <c r="M270" s="294" t="s">
        <v>1</v>
      </c>
      <c r="N270" s="295" t="s">
        <v>41</v>
      </c>
      <c r="O270" s="92"/>
      <c r="P270" s="228">
        <f>O270*H270</f>
        <v>0</v>
      </c>
      <c r="Q270" s="228">
        <v>0.00095</v>
      </c>
      <c r="R270" s="228">
        <f>Q270*H270</f>
        <v>0.0038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143</v>
      </c>
      <c r="AT270" s="230" t="s">
        <v>501</v>
      </c>
      <c r="AU270" s="230" t="s">
        <v>86</v>
      </c>
      <c r="AY270" s="18" t="s">
        <v>140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84</v>
      </c>
      <c r="BK270" s="231">
        <f>ROUND(I270*H270,2)</f>
        <v>0</v>
      </c>
      <c r="BL270" s="18" t="s">
        <v>257</v>
      </c>
      <c r="BM270" s="230" t="s">
        <v>1250</v>
      </c>
    </row>
    <row r="271" s="2" customFormat="1">
      <c r="A271" s="39"/>
      <c r="B271" s="40"/>
      <c r="C271" s="41"/>
      <c r="D271" s="232" t="s">
        <v>150</v>
      </c>
      <c r="E271" s="41"/>
      <c r="F271" s="233" t="s">
        <v>1249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150</v>
      </c>
      <c r="AU271" s="18" t="s">
        <v>86</v>
      </c>
    </row>
    <row r="272" s="2" customFormat="1" ht="24.15" customHeight="1">
      <c r="A272" s="39"/>
      <c r="B272" s="40"/>
      <c r="C272" s="219" t="s">
        <v>677</v>
      </c>
      <c r="D272" s="219" t="s">
        <v>144</v>
      </c>
      <c r="E272" s="220" t="s">
        <v>1251</v>
      </c>
      <c r="F272" s="221" t="s">
        <v>1252</v>
      </c>
      <c r="G272" s="222" t="s">
        <v>319</v>
      </c>
      <c r="H272" s="223">
        <v>26</v>
      </c>
      <c r="I272" s="224"/>
      <c r="J272" s="225">
        <f>ROUND(I272*H272,2)</f>
        <v>0</v>
      </c>
      <c r="K272" s="221" t="s">
        <v>159</v>
      </c>
      <c r="L272" s="45"/>
      <c r="M272" s="226" t="s">
        <v>1</v>
      </c>
      <c r="N272" s="227" t="s">
        <v>41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257</v>
      </c>
      <c r="AT272" s="230" t="s">
        <v>144</v>
      </c>
      <c r="AU272" s="230" t="s">
        <v>86</v>
      </c>
      <c r="AY272" s="18" t="s">
        <v>140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84</v>
      </c>
      <c r="BK272" s="231">
        <f>ROUND(I272*H272,2)</f>
        <v>0</v>
      </c>
      <c r="BL272" s="18" t="s">
        <v>257</v>
      </c>
      <c r="BM272" s="230" t="s">
        <v>1253</v>
      </c>
    </row>
    <row r="273" s="2" customFormat="1">
      <c r="A273" s="39"/>
      <c r="B273" s="40"/>
      <c r="C273" s="41"/>
      <c r="D273" s="232" t="s">
        <v>150</v>
      </c>
      <c r="E273" s="41"/>
      <c r="F273" s="233" t="s">
        <v>1254</v>
      </c>
      <c r="G273" s="41"/>
      <c r="H273" s="41"/>
      <c r="I273" s="234"/>
      <c r="J273" s="41"/>
      <c r="K273" s="41"/>
      <c r="L273" s="45"/>
      <c r="M273" s="235"/>
      <c r="N273" s="236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150</v>
      </c>
      <c r="AU273" s="18" t="s">
        <v>86</v>
      </c>
    </row>
    <row r="274" s="2" customFormat="1">
      <c r="A274" s="39"/>
      <c r="B274" s="40"/>
      <c r="C274" s="41"/>
      <c r="D274" s="258" t="s">
        <v>162</v>
      </c>
      <c r="E274" s="41"/>
      <c r="F274" s="259" t="s">
        <v>1255</v>
      </c>
      <c r="G274" s="41"/>
      <c r="H274" s="41"/>
      <c r="I274" s="234"/>
      <c r="J274" s="41"/>
      <c r="K274" s="41"/>
      <c r="L274" s="45"/>
      <c r="M274" s="235"/>
      <c r="N274" s="236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162</v>
      </c>
      <c r="AU274" s="18" t="s">
        <v>86</v>
      </c>
    </row>
    <row r="275" s="2" customFormat="1" ht="16.5" customHeight="1">
      <c r="A275" s="39"/>
      <c r="B275" s="40"/>
      <c r="C275" s="286" t="s">
        <v>779</v>
      </c>
      <c r="D275" s="286" t="s">
        <v>501</v>
      </c>
      <c r="E275" s="287" t="s">
        <v>1256</v>
      </c>
      <c r="F275" s="288" t="s">
        <v>1257</v>
      </c>
      <c r="G275" s="289" t="s">
        <v>319</v>
      </c>
      <c r="H275" s="290">
        <v>15</v>
      </c>
      <c r="I275" s="291"/>
      <c r="J275" s="292">
        <f>ROUND(I275*H275,2)</f>
        <v>0</v>
      </c>
      <c r="K275" s="288" t="s">
        <v>1</v>
      </c>
      <c r="L275" s="293"/>
      <c r="M275" s="294" t="s">
        <v>1</v>
      </c>
      <c r="N275" s="295" t="s">
        <v>41</v>
      </c>
      <c r="O275" s="92"/>
      <c r="P275" s="228">
        <f>O275*H275</f>
        <v>0</v>
      </c>
      <c r="Q275" s="228">
        <v>0.00298</v>
      </c>
      <c r="R275" s="228">
        <f>Q275*H275</f>
        <v>0.044700000000000004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143</v>
      </c>
      <c r="AT275" s="230" t="s">
        <v>501</v>
      </c>
      <c r="AU275" s="230" t="s">
        <v>86</v>
      </c>
      <c r="AY275" s="18" t="s">
        <v>140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84</v>
      </c>
      <c r="BK275" s="231">
        <f>ROUND(I275*H275,2)</f>
        <v>0</v>
      </c>
      <c r="BL275" s="18" t="s">
        <v>257</v>
      </c>
      <c r="BM275" s="230" t="s">
        <v>1258</v>
      </c>
    </row>
    <row r="276" s="2" customFormat="1">
      <c r="A276" s="39"/>
      <c r="B276" s="40"/>
      <c r="C276" s="41"/>
      <c r="D276" s="232" t="s">
        <v>150</v>
      </c>
      <c r="E276" s="41"/>
      <c r="F276" s="233" t="s">
        <v>1259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150</v>
      </c>
      <c r="AU276" s="18" t="s">
        <v>86</v>
      </c>
    </row>
    <row r="277" s="2" customFormat="1" ht="24.15" customHeight="1">
      <c r="A277" s="39"/>
      <c r="B277" s="40"/>
      <c r="C277" s="286" t="s">
        <v>786</v>
      </c>
      <c r="D277" s="286" t="s">
        <v>501</v>
      </c>
      <c r="E277" s="287" t="s">
        <v>1260</v>
      </c>
      <c r="F277" s="288" t="s">
        <v>1261</v>
      </c>
      <c r="G277" s="289" t="s">
        <v>319</v>
      </c>
      <c r="H277" s="290">
        <v>2</v>
      </c>
      <c r="I277" s="291"/>
      <c r="J277" s="292">
        <f>ROUND(I277*H277,2)</f>
        <v>0</v>
      </c>
      <c r="K277" s="288" t="s">
        <v>159</v>
      </c>
      <c r="L277" s="293"/>
      <c r="M277" s="294" t="s">
        <v>1</v>
      </c>
      <c r="N277" s="295" t="s">
        <v>41</v>
      </c>
      <c r="O277" s="92"/>
      <c r="P277" s="228">
        <f>O277*H277</f>
        <v>0</v>
      </c>
      <c r="Q277" s="228">
        <v>0.0086</v>
      </c>
      <c r="R277" s="228">
        <f>Q277*H277</f>
        <v>0.0172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143</v>
      </c>
      <c r="AT277" s="230" t="s">
        <v>501</v>
      </c>
      <c r="AU277" s="230" t="s">
        <v>86</v>
      </c>
      <c r="AY277" s="18" t="s">
        <v>140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84</v>
      </c>
      <c r="BK277" s="231">
        <f>ROUND(I277*H277,2)</f>
        <v>0</v>
      </c>
      <c r="BL277" s="18" t="s">
        <v>257</v>
      </c>
      <c r="BM277" s="230" t="s">
        <v>1262</v>
      </c>
    </row>
    <row r="278" s="2" customFormat="1">
      <c r="A278" s="39"/>
      <c r="B278" s="40"/>
      <c r="C278" s="41"/>
      <c r="D278" s="232" t="s">
        <v>150</v>
      </c>
      <c r="E278" s="41"/>
      <c r="F278" s="233" t="s">
        <v>1261</v>
      </c>
      <c r="G278" s="41"/>
      <c r="H278" s="41"/>
      <c r="I278" s="234"/>
      <c r="J278" s="41"/>
      <c r="K278" s="41"/>
      <c r="L278" s="45"/>
      <c r="M278" s="235"/>
      <c r="N278" s="236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150</v>
      </c>
      <c r="AU278" s="18" t="s">
        <v>86</v>
      </c>
    </row>
    <row r="279" s="2" customFormat="1" ht="16.5" customHeight="1">
      <c r="A279" s="39"/>
      <c r="B279" s="40"/>
      <c r="C279" s="286" t="s">
        <v>792</v>
      </c>
      <c r="D279" s="286" t="s">
        <v>501</v>
      </c>
      <c r="E279" s="287" t="s">
        <v>1263</v>
      </c>
      <c r="F279" s="288" t="s">
        <v>1264</v>
      </c>
      <c r="G279" s="289" t="s">
        <v>319</v>
      </c>
      <c r="H279" s="290">
        <v>8</v>
      </c>
      <c r="I279" s="291"/>
      <c r="J279" s="292">
        <f>ROUND(I279*H279,2)</f>
        <v>0</v>
      </c>
      <c r="K279" s="288" t="s">
        <v>1</v>
      </c>
      <c r="L279" s="293"/>
      <c r="M279" s="294" t="s">
        <v>1</v>
      </c>
      <c r="N279" s="295" t="s">
        <v>41</v>
      </c>
      <c r="O279" s="92"/>
      <c r="P279" s="228">
        <f>O279*H279</f>
        <v>0</v>
      </c>
      <c r="Q279" s="228">
        <v>0.0086</v>
      </c>
      <c r="R279" s="228">
        <f>Q279*H279</f>
        <v>0.0688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143</v>
      </c>
      <c r="AT279" s="230" t="s">
        <v>501</v>
      </c>
      <c r="AU279" s="230" t="s">
        <v>86</v>
      </c>
      <c r="AY279" s="18" t="s">
        <v>140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84</v>
      </c>
      <c r="BK279" s="231">
        <f>ROUND(I279*H279,2)</f>
        <v>0</v>
      </c>
      <c r="BL279" s="18" t="s">
        <v>257</v>
      </c>
      <c r="BM279" s="230" t="s">
        <v>1265</v>
      </c>
    </row>
    <row r="280" s="2" customFormat="1">
      <c r="A280" s="39"/>
      <c r="B280" s="40"/>
      <c r="C280" s="41"/>
      <c r="D280" s="232" t="s">
        <v>150</v>
      </c>
      <c r="E280" s="41"/>
      <c r="F280" s="233" t="s">
        <v>1264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150</v>
      </c>
      <c r="AU280" s="18" t="s">
        <v>86</v>
      </c>
    </row>
    <row r="281" s="2" customFormat="1" ht="16.5" customHeight="1">
      <c r="A281" s="39"/>
      <c r="B281" s="40"/>
      <c r="C281" s="286" t="s">
        <v>800</v>
      </c>
      <c r="D281" s="286" t="s">
        <v>501</v>
      </c>
      <c r="E281" s="287" t="s">
        <v>1266</v>
      </c>
      <c r="F281" s="288" t="s">
        <v>1267</v>
      </c>
      <c r="G281" s="289" t="s">
        <v>319</v>
      </c>
      <c r="H281" s="290">
        <v>2</v>
      </c>
      <c r="I281" s="291"/>
      <c r="J281" s="292">
        <f>ROUND(I281*H281,2)</f>
        <v>0</v>
      </c>
      <c r="K281" s="288" t="s">
        <v>1</v>
      </c>
      <c r="L281" s="293"/>
      <c r="M281" s="294" t="s">
        <v>1</v>
      </c>
      <c r="N281" s="295" t="s">
        <v>41</v>
      </c>
      <c r="O281" s="92"/>
      <c r="P281" s="228">
        <f>O281*H281</f>
        <v>0</v>
      </c>
      <c r="Q281" s="228">
        <v>0.0086</v>
      </c>
      <c r="R281" s="228">
        <f>Q281*H281</f>
        <v>0.0172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143</v>
      </c>
      <c r="AT281" s="230" t="s">
        <v>501</v>
      </c>
      <c r="AU281" s="230" t="s">
        <v>86</v>
      </c>
      <c r="AY281" s="18" t="s">
        <v>140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84</v>
      </c>
      <c r="BK281" s="231">
        <f>ROUND(I281*H281,2)</f>
        <v>0</v>
      </c>
      <c r="BL281" s="18" t="s">
        <v>257</v>
      </c>
      <c r="BM281" s="230" t="s">
        <v>1268</v>
      </c>
    </row>
    <row r="282" s="2" customFormat="1">
      <c r="A282" s="39"/>
      <c r="B282" s="40"/>
      <c r="C282" s="41"/>
      <c r="D282" s="232" t="s">
        <v>150</v>
      </c>
      <c r="E282" s="41"/>
      <c r="F282" s="233" t="s">
        <v>1269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150</v>
      </c>
      <c r="AU282" s="18" t="s">
        <v>86</v>
      </c>
    </row>
    <row r="283" s="2" customFormat="1" ht="16.5" customHeight="1">
      <c r="A283" s="39"/>
      <c r="B283" s="40"/>
      <c r="C283" s="219" t="s">
        <v>806</v>
      </c>
      <c r="D283" s="219" t="s">
        <v>144</v>
      </c>
      <c r="E283" s="220" t="s">
        <v>1270</v>
      </c>
      <c r="F283" s="221" t="s">
        <v>1271</v>
      </c>
      <c r="G283" s="222" t="s">
        <v>319</v>
      </c>
      <c r="H283" s="223">
        <v>8</v>
      </c>
      <c r="I283" s="224"/>
      <c r="J283" s="225">
        <f>ROUND(I283*H283,2)</f>
        <v>0</v>
      </c>
      <c r="K283" s="221" t="s">
        <v>1</v>
      </c>
      <c r="L283" s="45"/>
      <c r="M283" s="226" t="s">
        <v>1</v>
      </c>
      <c r="N283" s="227" t="s">
        <v>41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257</v>
      </c>
      <c r="AT283" s="230" t="s">
        <v>144</v>
      </c>
      <c r="AU283" s="230" t="s">
        <v>86</v>
      </c>
      <c r="AY283" s="18" t="s">
        <v>140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84</v>
      </c>
      <c r="BK283" s="231">
        <f>ROUND(I283*H283,2)</f>
        <v>0</v>
      </c>
      <c r="BL283" s="18" t="s">
        <v>257</v>
      </c>
      <c r="BM283" s="230" t="s">
        <v>1272</v>
      </c>
    </row>
    <row r="284" s="2" customFormat="1">
      <c r="A284" s="39"/>
      <c r="B284" s="40"/>
      <c r="C284" s="41"/>
      <c r="D284" s="232" t="s">
        <v>150</v>
      </c>
      <c r="E284" s="41"/>
      <c r="F284" s="233" t="s">
        <v>1271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150</v>
      </c>
      <c r="AU284" s="18" t="s">
        <v>86</v>
      </c>
    </row>
    <row r="285" s="2" customFormat="1" ht="16.5" customHeight="1">
      <c r="A285" s="39"/>
      <c r="B285" s="40"/>
      <c r="C285" s="286" t="s">
        <v>812</v>
      </c>
      <c r="D285" s="286" t="s">
        <v>501</v>
      </c>
      <c r="E285" s="287" t="s">
        <v>1273</v>
      </c>
      <c r="F285" s="288" t="s">
        <v>1274</v>
      </c>
      <c r="G285" s="289" t="s">
        <v>319</v>
      </c>
      <c r="H285" s="290">
        <v>8</v>
      </c>
      <c r="I285" s="291"/>
      <c r="J285" s="292">
        <f>ROUND(I285*H285,2)</f>
        <v>0</v>
      </c>
      <c r="K285" s="288" t="s">
        <v>159</v>
      </c>
      <c r="L285" s="293"/>
      <c r="M285" s="294" t="s">
        <v>1</v>
      </c>
      <c r="N285" s="295" t="s">
        <v>41</v>
      </c>
      <c r="O285" s="92"/>
      <c r="P285" s="228">
        <f>O285*H285</f>
        <v>0</v>
      </c>
      <c r="Q285" s="228">
        <v>0.00017000000000000001</v>
      </c>
      <c r="R285" s="228">
        <f>Q285*H285</f>
        <v>0.0013600000000000001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143</v>
      </c>
      <c r="AT285" s="230" t="s">
        <v>501</v>
      </c>
      <c r="AU285" s="230" t="s">
        <v>86</v>
      </c>
      <c r="AY285" s="18" t="s">
        <v>140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84</v>
      </c>
      <c r="BK285" s="231">
        <f>ROUND(I285*H285,2)</f>
        <v>0</v>
      </c>
      <c r="BL285" s="18" t="s">
        <v>257</v>
      </c>
      <c r="BM285" s="230" t="s">
        <v>1275</v>
      </c>
    </row>
    <row r="286" s="2" customFormat="1">
      <c r="A286" s="39"/>
      <c r="B286" s="40"/>
      <c r="C286" s="41"/>
      <c r="D286" s="232" t="s">
        <v>150</v>
      </c>
      <c r="E286" s="41"/>
      <c r="F286" s="233" t="s">
        <v>1274</v>
      </c>
      <c r="G286" s="41"/>
      <c r="H286" s="41"/>
      <c r="I286" s="234"/>
      <c r="J286" s="41"/>
      <c r="K286" s="41"/>
      <c r="L286" s="45"/>
      <c r="M286" s="235"/>
      <c r="N286" s="236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150</v>
      </c>
      <c r="AU286" s="18" t="s">
        <v>86</v>
      </c>
    </row>
    <row r="287" s="2" customFormat="1" ht="16.5" customHeight="1">
      <c r="A287" s="39"/>
      <c r="B287" s="40"/>
      <c r="C287" s="219" t="s">
        <v>819</v>
      </c>
      <c r="D287" s="219" t="s">
        <v>144</v>
      </c>
      <c r="E287" s="220" t="s">
        <v>1276</v>
      </c>
      <c r="F287" s="221" t="s">
        <v>1277</v>
      </c>
      <c r="G287" s="222" t="s">
        <v>319</v>
      </c>
      <c r="H287" s="223">
        <v>5</v>
      </c>
      <c r="I287" s="224"/>
      <c r="J287" s="225">
        <f>ROUND(I287*H287,2)</f>
        <v>0</v>
      </c>
      <c r="K287" s="221" t="s">
        <v>159</v>
      </c>
      <c r="L287" s="45"/>
      <c r="M287" s="226" t="s">
        <v>1</v>
      </c>
      <c r="N287" s="227" t="s">
        <v>41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257</v>
      </c>
      <c r="AT287" s="230" t="s">
        <v>144</v>
      </c>
      <c r="AU287" s="230" t="s">
        <v>86</v>
      </c>
      <c r="AY287" s="18" t="s">
        <v>140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84</v>
      </c>
      <c r="BK287" s="231">
        <f>ROUND(I287*H287,2)</f>
        <v>0</v>
      </c>
      <c r="BL287" s="18" t="s">
        <v>257</v>
      </c>
      <c r="BM287" s="230" t="s">
        <v>1278</v>
      </c>
    </row>
    <row r="288" s="2" customFormat="1">
      <c r="A288" s="39"/>
      <c r="B288" s="40"/>
      <c r="C288" s="41"/>
      <c r="D288" s="232" t="s">
        <v>150</v>
      </c>
      <c r="E288" s="41"/>
      <c r="F288" s="233" t="s">
        <v>1279</v>
      </c>
      <c r="G288" s="41"/>
      <c r="H288" s="41"/>
      <c r="I288" s="234"/>
      <c r="J288" s="41"/>
      <c r="K288" s="41"/>
      <c r="L288" s="45"/>
      <c r="M288" s="235"/>
      <c r="N288" s="236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150</v>
      </c>
      <c r="AU288" s="18" t="s">
        <v>86</v>
      </c>
    </row>
    <row r="289" s="2" customFormat="1">
      <c r="A289" s="39"/>
      <c r="B289" s="40"/>
      <c r="C289" s="41"/>
      <c r="D289" s="258" t="s">
        <v>162</v>
      </c>
      <c r="E289" s="41"/>
      <c r="F289" s="259" t="s">
        <v>1280</v>
      </c>
      <c r="G289" s="41"/>
      <c r="H289" s="41"/>
      <c r="I289" s="234"/>
      <c r="J289" s="41"/>
      <c r="K289" s="41"/>
      <c r="L289" s="45"/>
      <c r="M289" s="235"/>
      <c r="N289" s="236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162</v>
      </c>
      <c r="AU289" s="18" t="s">
        <v>86</v>
      </c>
    </row>
    <row r="290" s="2" customFormat="1" ht="24.15" customHeight="1">
      <c r="A290" s="39"/>
      <c r="B290" s="40"/>
      <c r="C290" s="286" t="s">
        <v>824</v>
      </c>
      <c r="D290" s="286" t="s">
        <v>501</v>
      </c>
      <c r="E290" s="287" t="s">
        <v>1281</v>
      </c>
      <c r="F290" s="288" t="s">
        <v>1282</v>
      </c>
      <c r="G290" s="289" t="s">
        <v>319</v>
      </c>
      <c r="H290" s="290">
        <v>5</v>
      </c>
      <c r="I290" s="291"/>
      <c r="J290" s="292">
        <f>ROUND(I290*H290,2)</f>
        <v>0</v>
      </c>
      <c r="K290" s="288" t="s">
        <v>159</v>
      </c>
      <c r="L290" s="293"/>
      <c r="M290" s="294" t="s">
        <v>1</v>
      </c>
      <c r="N290" s="295" t="s">
        <v>41</v>
      </c>
      <c r="O290" s="92"/>
      <c r="P290" s="228">
        <f>O290*H290</f>
        <v>0</v>
      </c>
      <c r="Q290" s="228">
        <v>0.00020000000000000001</v>
      </c>
      <c r="R290" s="228">
        <f>Q290*H290</f>
        <v>0.001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143</v>
      </c>
      <c r="AT290" s="230" t="s">
        <v>501</v>
      </c>
      <c r="AU290" s="230" t="s">
        <v>86</v>
      </c>
      <c r="AY290" s="18" t="s">
        <v>140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84</v>
      </c>
      <c r="BK290" s="231">
        <f>ROUND(I290*H290,2)</f>
        <v>0</v>
      </c>
      <c r="BL290" s="18" t="s">
        <v>257</v>
      </c>
      <c r="BM290" s="230" t="s">
        <v>1283</v>
      </c>
    </row>
    <row r="291" s="2" customFormat="1">
      <c r="A291" s="39"/>
      <c r="B291" s="40"/>
      <c r="C291" s="41"/>
      <c r="D291" s="232" t="s">
        <v>150</v>
      </c>
      <c r="E291" s="41"/>
      <c r="F291" s="233" t="s">
        <v>1282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150</v>
      </c>
      <c r="AU291" s="18" t="s">
        <v>86</v>
      </c>
    </row>
    <row r="292" s="12" customFormat="1" ht="25.92" customHeight="1">
      <c r="A292" s="12"/>
      <c r="B292" s="203"/>
      <c r="C292" s="204"/>
      <c r="D292" s="205" t="s">
        <v>75</v>
      </c>
      <c r="E292" s="206" t="s">
        <v>501</v>
      </c>
      <c r="F292" s="206" t="s">
        <v>1284</v>
      </c>
      <c r="G292" s="204"/>
      <c r="H292" s="204"/>
      <c r="I292" s="207"/>
      <c r="J292" s="208">
        <f>BK292</f>
        <v>0</v>
      </c>
      <c r="K292" s="204"/>
      <c r="L292" s="209"/>
      <c r="M292" s="210"/>
      <c r="N292" s="211"/>
      <c r="O292" s="211"/>
      <c r="P292" s="212">
        <f>P293</f>
        <v>0</v>
      </c>
      <c r="Q292" s="211"/>
      <c r="R292" s="212">
        <f>R293</f>
        <v>0.012400000000000001</v>
      </c>
      <c r="S292" s="211"/>
      <c r="T292" s="213">
        <f>T293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4" t="s">
        <v>172</v>
      </c>
      <c r="AT292" s="215" t="s">
        <v>75</v>
      </c>
      <c r="AU292" s="215" t="s">
        <v>76</v>
      </c>
      <c r="AY292" s="214" t="s">
        <v>140</v>
      </c>
      <c r="BK292" s="216">
        <f>BK293</f>
        <v>0</v>
      </c>
    </row>
    <row r="293" s="12" customFormat="1" ht="22.8" customHeight="1">
      <c r="A293" s="12"/>
      <c r="B293" s="203"/>
      <c r="C293" s="204"/>
      <c r="D293" s="205" t="s">
        <v>75</v>
      </c>
      <c r="E293" s="217" t="s">
        <v>1285</v>
      </c>
      <c r="F293" s="217" t="s">
        <v>1286</v>
      </c>
      <c r="G293" s="204"/>
      <c r="H293" s="204"/>
      <c r="I293" s="207"/>
      <c r="J293" s="218">
        <f>BK293</f>
        <v>0</v>
      </c>
      <c r="K293" s="204"/>
      <c r="L293" s="209"/>
      <c r="M293" s="210"/>
      <c r="N293" s="211"/>
      <c r="O293" s="211"/>
      <c r="P293" s="212">
        <f>SUM(P294:P298)</f>
        <v>0</v>
      </c>
      <c r="Q293" s="211"/>
      <c r="R293" s="212">
        <f>SUM(R294:R298)</f>
        <v>0.012400000000000001</v>
      </c>
      <c r="S293" s="211"/>
      <c r="T293" s="213">
        <f>SUM(T294:T298)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4" t="s">
        <v>172</v>
      </c>
      <c r="AT293" s="215" t="s">
        <v>75</v>
      </c>
      <c r="AU293" s="215" t="s">
        <v>84</v>
      </c>
      <c r="AY293" s="214" t="s">
        <v>140</v>
      </c>
      <c r="BK293" s="216">
        <f>SUM(BK294:BK298)</f>
        <v>0</v>
      </c>
    </row>
    <row r="294" s="2" customFormat="1" ht="24.15" customHeight="1">
      <c r="A294" s="39"/>
      <c r="B294" s="40"/>
      <c r="C294" s="219" t="s">
        <v>830</v>
      </c>
      <c r="D294" s="219" t="s">
        <v>144</v>
      </c>
      <c r="E294" s="220" t="s">
        <v>1287</v>
      </c>
      <c r="F294" s="221" t="s">
        <v>1288</v>
      </c>
      <c r="G294" s="222" t="s">
        <v>319</v>
      </c>
      <c r="H294" s="223">
        <v>124</v>
      </c>
      <c r="I294" s="224"/>
      <c r="J294" s="225">
        <f>ROUND(I294*H294,2)</f>
        <v>0</v>
      </c>
      <c r="K294" s="221" t="s">
        <v>159</v>
      </c>
      <c r="L294" s="45"/>
      <c r="M294" s="226" t="s">
        <v>1</v>
      </c>
      <c r="N294" s="227" t="s">
        <v>41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257</v>
      </c>
      <c r="AT294" s="230" t="s">
        <v>144</v>
      </c>
      <c r="AU294" s="230" t="s">
        <v>86</v>
      </c>
      <c r="AY294" s="18" t="s">
        <v>140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84</v>
      </c>
      <c r="BK294" s="231">
        <f>ROUND(I294*H294,2)</f>
        <v>0</v>
      </c>
      <c r="BL294" s="18" t="s">
        <v>257</v>
      </c>
      <c r="BM294" s="230" t="s">
        <v>1289</v>
      </c>
    </row>
    <row r="295" s="2" customFormat="1">
      <c r="A295" s="39"/>
      <c r="B295" s="40"/>
      <c r="C295" s="41"/>
      <c r="D295" s="232" t="s">
        <v>150</v>
      </c>
      <c r="E295" s="41"/>
      <c r="F295" s="233" t="s">
        <v>1290</v>
      </c>
      <c r="G295" s="41"/>
      <c r="H295" s="41"/>
      <c r="I295" s="234"/>
      <c r="J295" s="41"/>
      <c r="K295" s="41"/>
      <c r="L295" s="45"/>
      <c r="M295" s="235"/>
      <c r="N295" s="236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150</v>
      </c>
      <c r="AU295" s="18" t="s">
        <v>86</v>
      </c>
    </row>
    <row r="296" s="2" customFormat="1">
      <c r="A296" s="39"/>
      <c r="B296" s="40"/>
      <c r="C296" s="41"/>
      <c r="D296" s="258" t="s">
        <v>162</v>
      </c>
      <c r="E296" s="41"/>
      <c r="F296" s="259" t="s">
        <v>1291</v>
      </c>
      <c r="G296" s="41"/>
      <c r="H296" s="41"/>
      <c r="I296" s="234"/>
      <c r="J296" s="41"/>
      <c r="K296" s="41"/>
      <c r="L296" s="45"/>
      <c r="M296" s="235"/>
      <c r="N296" s="236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162</v>
      </c>
      <c r="AU296" s="18" t="s">
        <v>86</v>
      </c>
    </row>
    <row r="297" s="2" customFormat="1" ht="24.15" customHeight="1">
      <c r="A297" s="39"/>
      <c r="B297" s="40"/>
      <c r="C297" s="286" t="s">
        <v>836</v>
      </c>
      <c r="D297" s="286" t="s">
        <v>501</v>
      </c>
      <c r="E297" s="287" t="s">
        <v>1292</v>
      </c>
      <c r="F297" s="288" t="s">
        <v>1293</v>
      </c>
      <c r="G297" s="289" t="s">
        <v>319</v>
      </c>
      <c r="H297" s="290">
        <v>124</v>
      </c>
      <c r="I297" s="291"/>
      <c r="J297" s="292">
        <f>ROUND(I297*H297,2)</f>
        <v>0</v>
      </c>
      <c r="K297" s="288" t="s">
        <v>159</v>
      </c>
      <c r="L297" s="293"/>
      <c r="M297" s="294" t="s">
        <v>1</v>
      </c>
      <c r="N297" s="295" t="s">
        <v>41</v>
      </c>
      <c r="O297" s="92"/>
      <c r="P297" s="228">
        <f>O297*H297</f>
        <v>0</v>
      </c>
      <c r="Q297" s="228">
        <v>0.00010000000000000001</v>
      </c>
      <c r="R297" s="228">
        <f>Q297*H297</f>
        <v>0.012400000000000001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1294</v>
      </c>
      <c r="AT297" s="230" t="s">
        <v>501</v>
      </c>
      <c r="AU297" s="230" t="s">
        <v>86</v>
      </c>
      <c r="AY297" s="18" t="s">
        <v>140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84</v>
      </c>
      <c r="BK297" s="231">
        <f>ROUND(I297*H297,2)</f>
        <v>0</v>
      </c>
      <c r="BL297" s="18" t="s">
        <v>876</v>
      </c>
      <c r="BM297" s="230" t="s">
        <v>1295</v>
      </c>
    </row>
    <row r="298" s="2" customFormat="1">
      <c r="A298" s="39"/>
      <c r="B298" s="40"/>
      <c r="C298" s="41"/>
      <c r="D298" s="232" t="s">
        <v>150</v>
      </c>
      <c r="E298" s="41"/>
      <c r="F298" s="233" t="s">
        <v>1293</v>
      </c>
      <c r="G298" s="41"/>
      <c r="H298" s="41"/>
      <c r="I298" s="234"/>
      <c r="J298" s="41"/>
      <c r="K298" s="41"/>
      <c r="L298" s="45"/>
      <c r="M298" s="235"/>
      <c r="N298" s="236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150</v>
      </c>
      <c r="AU298" s="18" t="s">
        <v>86</v>
      </c>
    </row>
    <row r="299" s="12" customFormat="1" ht="25.92" customHeight="1">
      <c r="A299" s="12"/>
      <c r="B299" s="203"/>
      <c r="C299" s="204"/>
      <c r="D299" s="205" t="s">
        <v>75</v>
      </c>
      <c r="E299" s="206" t="s">
        <v>1296</v>
      </c>
      <c r="F299" s="206" t="s">
        <v>103</v>
      </c>
      <c r="G299" s="204"/>
      <c r="H299" s="204"/>
      <c r="I299" s="207"/>
      <c r="J299" s="208">
        <f>BK299</f>
        <v>0</v>
      </c>
      <c r="K299" s="204"/>
      <c r="L299" s="209"/>
      <c r="M299" s="210"/>
      <c r="N299" s="211"/>
      <c r="O299" s="211"/>
      <c r="P299" s="212">
        <f>P300</f>
        <v>0</v>
      </c>
      <c r="Q299" s="211"/>
      <c r="R299" s="212">
        <f>R300</f>
        <v>0</v>
      </c>
      <c r="S299" s="211"/>
      <c r="T299" s="213">
        <f>T300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4" t="s">
        <v>214</v>
      </c>
      <c r="AT299" s="215" t="s">
        <v>75</v>
      </c>
      <c r="AU299" s="215" t="s">
        <v>76</v>
      </c>
      <c r="AY299" s="214" t="s">
        <v>140</v>
      </c>
      <c r="BK299" s="216">
        <f>BK300</f>
        <v>0</v>
      </c>
    </row>
    <row r="300" s="12" customFormat="1" ht="22.8" customHeight="1">
      <c r="A300" s="12"/>
      <c r="B300" s="203"/>
      <c r="C300" s="204"/>
      <c r="D300" s="205" t="s">
        <v>75</v>
      </c>
      <c r="E300" s="217" t="s">
        <v>1297</v>
      </c>
      <c r="F300" s="217" t="s">
        <v>1298</v>
      </c>
      <c r="G300" s="204"/>
      <c r="H300" s="204"/>
      <c r="I300" s="207"/>
      <c r="J300" s="218">
        <f>BK300</f>
        <v>0</v>
      </c>
      <c r="K300" s="204"/>
      <c r="L300" s="209"/>
      <c r="M300" s="210"/>
      <c r="N300" s="211"/>
      <c r="O300" s="211"/>
      <c r="P300" s="212">
        <f>SUM(P301:P303)</f>
        <v>0</v>
      </c>
      <c r="Q300" s="211"/>
      <c r="R300" s="212">
        <f>SUM(R301:R303)</f>
        <v>0</v>
      </c>
      <c r="S300" s="211"/>
      <c r="T300" s="213">
        <f>SUM(T301:T303)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4" t="s">
        <v>214</v>
      </c>
      <c r="AT300" s="215" t="s">
        <v>75</v>
      </c>
      <c r="AU300" s="215" t="s">
        <v>84</v>
      </c>
      <c r="AY300" s="214" t="s">
        <v>140</v>
      </c>
      <c r="BK300" s="216">
        <f>SUM(BK301:BK303)</f>
        <v>0</v>
      </c>
    </row>
    <row r="301" s="2" customFormat="1" ht="16.5" customHeight="1">
      <c r="A301" s="39"/>
      <c r="B301" s="40"/>
      <c r="C301" s="219" t="s">
        <v>842</v>
      </c>
      <c r="D301" s="219" t="s">
        <v>144</v>
      </c>
      <c r="E301" s="220" t="s">
        <v>1299</v>
      </c>
      <c r="F301" s="221" t="s">
        <v>1300</v>
      </c>
      <c r="G301" s="222" t="s">
        <v>1301</v>
      </c>
      <c r="H301" s="223">
        <v>1</v>
      </c>
      <c r="I301" s="224"/>
      <c r="J301" s="225">
        <f>ROUND(I301*H301,2)</f>
        <v>0</v>
      </c>
      <c r="K301" s="221" t="s">
        <v>159</v>
      </c>
      <c r="L301" s="45"/>
      <c r="M301" s="226" t="s">
        <v>1</v>
      </c>
      <c r="N301" s="227" t="s">
        <v>41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1302</v>
      </c>
      <c r="AT301" s="230" t="s">
        <v>144</v>
      </c>
      <c r="AU301" s="230" t="s">
        <v>86</v>
      </c>
      <c r="AY301" s="18" t="s">
        <v>140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84</v>
      </c>
      <c r="BK301" s="231">
        <f>ROUND(I301*H301,2)</f>
        <v>0</v>
      </c>
      <c r="BL301" s="18" t="s">
        <v>1302</v>
      </c>
      <c r="BM301" s="230" t="s">
        <v>1303</v>
      </c>
    </row>
    <row r="302" s="2" customFormat="1">
      <c r="A302" s="39"/>
      <c r="B302" s="40"/>
      <c r="C302" s="41"/>
      <c r="D302" s="232" t="s">
        <v>150</v>
      </c>
      <c r="E302" s="41"/>
      <c r="F302" s="233" t="s">
        <v>1300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150</v>
      </c>
      <c r="AU302" s="18" t="s">
        <v>86</v>
      </c>
    </row>
    <row r="303" s="2" customFormat="1">
      <c r="A303" s="39"/>
      <c r="B303" s="40"/>
      <c r="C303" s="41"/>
      <c r="D303" s="258" t="s">
        <v>162</v>
      </c>
      <c r="E303" s="41"/>
      <c r="F303" s="259" t="s">
        <v>1304</v>
      </c>
      <c r="G303" s="41"/>
      <c r="H303" s="41"/>
      <c r="I303" s="234"/>
      <c r="J303" s="41"/>
      <c r="K303" s="41"/>
      <c r="L303" s="45"/>
      <c r="M303" s="271"/>
      <c r="N303" s="272"/>
      <c r="O303" s="273"/>
      <c r="P303" s="273"/>
      <c r="Q303" s="273"/>
      <c r="R303" s="273"/>
      <c r="S303" s="273"/>
      <c r="T303" s="274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162</v>
      </c>
      <c r="AU303" s="18" t="s">
        <v>86</v>
      </c>
    </row>
    <row r="304" s="2" customFormat="1" ht="6.96" customHeight="1">
      <c r="A304" s="39"/>
      <c r="B304" s="67"/>
      <c r="C304" s="68"/>
      <c r="D304" s="68"/>
      <c r="E304" s="68"/>
      <c r="F304" s="68"/>
      <c r="G304" s="68"/>
      <c r="H304" s="68"/>
      <c r="I304" s="68"/>
      <c r="J304" s="68"/>
      <c r="K304" s="68"/>
      <c r="L304" s="45"/>
      <c r="M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</row>
  </sheetData>
  <sheetProtection sheet="1" autoFilter="0" formatColumns="0" formatRows="0" objects="1" scenarios="1" spinCount="100000" saltValue="mtatmWvNyqCADSbkBpC/w2KLO6nefZD4L1CgW1IrdBqVCk3P1uMvfV6R9Z8SBWmVrs4ePo3Eaa4ODY1vx+efPA==" hashValue="/ZC0Pa11sRWkM+ehQYUh+ZXEiXRbcQXoLzhGRotONgUDSU3TLXUKoH0sir3ngiwCz+6MIjbfC5iVCY/W6+F2Vw==" algorithmName="SHA-512" password="CC63"/>
  <autoFilter ref="C126:K303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2" r:id="rId1" display="https://podminky.urs.cz/item/CS_URS_2025_01/612135101"/>
    <hyperlink ref="F136" r:id="rId2" display="https://podminky.urs.cz/item/CS_URS_2025_01/612315201"/>
    <hyperlink ref="F139" r:id="rId3" display="https://podminky.urs.cz/item/CS_URS_2025_01/612315202"/>
    <hyperlink ref="F143" r:id="rId4" display="https://podminky.urs.cz/item/CS_URS_2025_01/974031121"/>
    <hyperlink ref="F146" r:id="rId5" display="https://podminky.urs.cz/item/CS_URS_2025_01/977132131"/>
    <hyperlink ref="F149" r:id="rId6" display="https://podminky.urs.cz/item/CS_URS_2025_01/977142111"/>
    <hyperlink ref="F154" r:id="rId7" display="https://podminky.urs.cz/item/CS_URS_2025_01/736130251.R"/>
    <hyperlink ref="F164" r:id="rId8" display="https://podminky.urs.cz/item/CS_URS_2025_01/741112001"/>
    <hyperlink ref="F169" r:id="rId9" display="https://podminky.urs.cz/item/CS_URS_2025_01/741120201"/>
    <hyperlink ref="F177" r:id="rId10" display="https://podminky.urs.cz/item/CS_URS_2025_01/741122015"/>
    <hyperlink ref="F183" r:id="rId11" display="https://podminky.urs.cz/item/CS_URS_2025_01/741122016"/>
    <hyperlink ref="F189" r:id="rId12" display="https://podminky.urs.cz/item/CS_URS_2025_01/741122031"/>
    <hyperlink ref="F195" r:id="rId13" display="https://podminky.urs.cz/item/CS_URS_2025_01/741310001"/>
    <hyperlink ref="F200" r:id="rId14" display="https://podminky.urs.cz/item/CS_URS_2025_01/741310022"/>
    <hyperlink ref="F205" r:id="rId15" display="https://podminky.urs.cz/item/CS_URS_2025_01/741313001"/>
    <hyperlink ref="F210" r:id="rId16" display="https://podminky.urs.cz/item/CS_URS_2025_01/741313003"/>
    <hyperlink ref="F215" r:id="rId17" display="https://podminky.urs.cz/item/CS_URS_2025_01/741320171"/>
    <hyperlink ref="F220" r:id="rId18" display="https://podminky.urs.cz/item/CS_URS_2025_01/741321001"/>
    <hyperlink ref="F231" r:id="rId19" display="https://podminky.urs.cz/item/CS_URS_2025_01/741372072"/>
    <hyperlink ref="F236" r:id="rId20" display="https://podminky.urs.cz/item/CS_URS_2025_01/741810003"/>
    <hyperlink ref="F239" r:id="rId21" display="https://podminky.urs.cz/item/CS_URS_2025_01/741810011"/>
    <hyperlink ref="F242" r:id="rId22" display="https://podminky.urs.cz/item/CS_URS_2025_01/741820102"/>
    <hyperlink ref="F245" r:id="rId23" display="https://podminky.urs.cz/item/CS_URS_2025_01/998741311"/>
    <hyperlink ref="F249" r:id="rId24" display="https://podminky.urs.cz/item/CS_URS_2025_01/742110002"/>
    <hyperlink ref="F256" r:id="rId25" display="https://podminky.urs.cz/item/CS_URS_2025_01/742124003"/>
    <hyperlink ref="F262" r:id="rId26" display="https://podminky.urs.cz/item/CS_URS_2025_01/742220081"/>
    <hyperlink ref="F269" r:id="rId27" display="https://podminky.urs.cz/item/CS_URS_2025_01/742230004"/>
    <hyperlink ref="F274" r:id="rId28" display="https://podminky.urs.cz/item/CS_URS_2025_01/742330012"/>
    <hyperlink ref="F289" r:id="rId29" display="https://podminky.urs.cz/item/CS_URS_2025_01/742420121"/>
    <hyperlink ref="F296" r:id="rId30" display="https://podminky.urs.cz/item/CS_URS_2025_01/742330045"/>
    <hyperlink ref="F303" r:id="rId31" display="https://podminky.urs.cz/item/CS_URS_2025_01/0132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105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ADAPTACE LŮŽKOVÉ STANICE F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1305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ROUND((SUM(BE126:BE370)),  2)</f>
        <v>0</v>
      </c>
      <c r="G33" s="39"/>
      <c r="H33" s="39"/>
      <c r="I33" s="156">
        <v>0.20999999999999999</v>
      </c>
      <c r="J33" s="155">
        <f>ROUND(((SUM(BE126:BE370))*I33),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ROUND((SUM(BF126:BF370)),  2)</f>
        <v>0</v>
      </c>
      <c r="G34" s="39"/>
      <c r="H34" s="39"/>
      <c r="I34" s="156">
        <v>0.12</v>
      </c>
      <c r="J34" s="155">
        <f>ROUND(((SUM(BF126:BF370))*I34),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ROUND((SUM(BG126:BG370)),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ROUND((SUM(BH126:BH370)),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ROUND((SUM(BI126:BI370)),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ADAPTACE LŮŽKOVÉ STANICE F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04 - Zdravotně technické 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Teplice</v>
      </c>
      <c r="G89" s="41"/>
      <c r="H89" s="41"/>
      <c r="I89" s="33" t="s">
        <v>22</v>
      </c>
      <c r="J89" s="80" t="str">
        <f>IF(J12="","",J12)</f>
        <v>3. 4. 2025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30</v>
      </c>
      <c r="J91" s="37" t="str">
        <f>E21</f>
        <v>Ing. Ondřej Hampejs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Hampejs projekty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J126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112</v>
      </c>
    </row>
    <row r="97" s="9" customFormat="1" ht="24.96" customHeight="1">
      <c r="A97" s="9"/>
      <c r="B97" s="180"/>
      <c r="C97" s="181"/>
      <c r="D97" s="182" t="s">
        <v>117</v>
      </c>
      <c r="E97" s="183"/>
      <c r="F97" s="183"/>
      <c r="G97" s="183"/>
      <c r="H97" s="183"/>
      <c r="I97" s="183"/>
      <c r="J97" s="184">
        <f>J127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1306</v>
      </c>
      <c r="E98" s="189"/>
      <c r="F98" s="189"/>
      <c r="G98" s="189"/>
      <c r="H98" s="189"/>
      <c r="I98" s="189"/>
      <c r="J98" s="190">
        <f>J128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1307</v>
      </c>
      <c r="E99" s="189"/>
      <c r="F99" s="189"/>
      <c r="G99" s="189"/>
      <c r="H99" s="189"/>
      <c r="I99" s="189"/>
      <c r="J99" s="190">
        <f>J149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118</v>
      </c>
      <c r="E100" s="189"/>
      <c r="F100" s="189"/>
      <c r="G100" s="189"/>
      <c r="H100" s="189"/>
      <c r="I100" s="189"/>
      <c r="J100" s="190">
        <f>J177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1308</v>
      </c>
      <c r="E101" s="189"/>
      <c r="F101" s="189"/>
      <c r="G101" s="189"/>
      <c r="H101" s="189"/>
      <c r="I101" s="189"/>
      <c r="J101" s="190">
        <f>J272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1309</v>
      </c>
      <c r="E102" s="189"/>
      <c r="F102" s="189"/>
      <c r="G102" s="189"/>
      <c r="H102" s="189"/>
      <c r="I102" s="189"/>
      <c r="J102" s="190">
        <f>J289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432</v>
      </c>
      <c r="E103" s="189"/>
      <c r="F103" s="189"/>
      <c r="G103" s="189"/>
      <c r="H103" s="189"/>
      <c r="I103" s="189"/>
      <c r="J103" s="190">
        <f>J340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122</v>
      </c>
      <c r="E104" s="189"/>
      <c r="F104" s="189"/>
      <c r="G104" s="189"/>
      <c r="H104" s="189"/>
      <c r="I104" s="189"/>
      <c r="J104" s="190">
        <f>J346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1019</v>
      </c>
      <c r="E105" s="183"/>
      <c r="F105" s="183"/>
      <c r="G105" s="183"/>
      <c r="H105" s="183"/>
      <c r="I105" s="183"/>
      <c r="J105" s="184">
        <f>J361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1310</v>
      </c>
      <c r="E106" s="189"/>
      <c r="F106" s="189"/>
      <c r="G106" s="189"/>
      <c r="H106" s="189"/>
      <c r="I106" s="189"/>
      <c r="J106" s="190">
        <f>J362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125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75" t="str">
        <f>E7</f>
        <v>ADAPTACE LŮŽKOVÉ STANICE F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106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E9</f>
        <v>04 - Zdravotně technické instalace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F12</f>
        <v>Teplice</v>
      </c>
      <c r="G120" s="41"/>
      <c r="H120" s="41"/>
      <c r="I120" s="33" t="s">
        <v>22</v>
      </c>
      <c r="J120" s="80" t="str">
        <f>IF(J12="","",J12)</f>
        <v>3. 4. 2025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E15</f>
        <v>Krajská zdravotní, a.s.</v>
      </c>
      <c r="G122" s="41"/>
      <c r="H122" s="41"/>
      <c r="I122" s="33" t="s">
        <v>30</v>
      </c>
      <c r="J122" s="37" t="str">
        <f>E21</f>
        <v>Ing. Ondřej Hampejs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5.65" customHeight="1">
      <c r="A123" s="39"/>
      <c r="B123" s="40"/>
      <c r="C123" s="33" t="s">
        <v>28</v>
      </c>
      <c r="D123" s="41"/>
      <c r="E123" s="41"/>
      <c r="F123" s="28" t="str">
        <f>IF(E18="","",E18)</f>
        <v>Vyplň údaj</v>
      </c>
      <c r="G123" s="41"/>
      <c r="H123" s="41"/>
      <c r="I123" s="33" t="s">
        <v>33</v>
      </c>
      <c r="J123" s="37" t="str">
        <f>E24</f>
        <v>Hampejs projekty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192"/>
      <c r="B125" s="193"/>
      <c r="C125" s="194" t="s">
        <v>126</v>
      </c>
      <c r="D125" s="195" t="s">
        <v>61</v>
      </c>
      <c r="E125" s="195" t="s">
        <v>57</v>
      </c>
      <c r="F125" s="195" t="s">
        <v>58</v>
      </c>
      <c r="G125" s="195" t="s">
        <v>127</v>
      </c>
      <c r="H125" s="195" t="s">
        <v>128</v>
      </c>
      <c r="I125" s="195" t="s">
        <v>129</v>
      </c>
      <c r="J125" s="195" t="s">
        <v>110</v>
      </c>
      <c r="K125" s="196" t="s">
        <v>130</v>
      </c>
      <c r="L125" s="197"/>
      <c r="M125" s="101" t="s">
        <v>1</v>
      </c>
      <c r="N125" s="102" t="s">
        <v>40</v>
      </c>
      <c r="O125" s="102" t="s">
        <v>131</v>
      </c>
      <c r="P125" s="102" t="s">
        <v>132</v>
      </c>
      <c r="Q125" s="102" t="s">
        <v>133</v>
      </c>
      <c r="R125" s="102" t="s">
        <v>134</v>
      </c>
      <c r="S125" s="102" t="s">
        <v>135</v>
      </c>
      <c r="T125" s="103" t="s">
        <v>136</v>
      </c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</row>
    <row r="126" s="2" customFormat="1" ht="22.8" customHeight="1">
      <c r="A126" s="39"/>
      <c r="B126" s="40"/>
      <c r="C126" s="108" t="s">
        <v>137</v>
      </c>
      <c r="D126" s="41"/>
      <c r="E126" s="41"/>
      <c r="F126" s="41"/>
      <c r="G126" s="41"/>
      <c r="H126" s="41"/>
      <c r="I126" s="41"/>
      <c r="J126" s="198">
        <f>BK126</f>
        <v>0</v>
      </c>
      <c r="K126" s="41"/>
      <c r="L126" s="45"/>
      <c r="M126" s="104"/>
      <c r="N126" s="199"/>
      <c r="O126" s="105"/>
      <c r="P126" s="200">
        <f>P127+P361</f>
        <v>0</v>
      </c>
      <c r="Q126" s="105"/>
      <c r="R126" s="200">
        <f>R127+R361</f>
        <v>1.5810233999999996</v>
      </c>
      <c r="S126" s="105"/>
      <c r="T126" s="201">
        <f>T127+T361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112</v>
      </c>
      <c r="BK126" s="202">
        <f>BK127+BK361</f>
        <v>0</v>
      </c>
    </row>
    <row r="127" s="12" customFormat="1" ht="25.92" customHeight="1">
      <c r="A127" s="12"/>
      <c r="B127" s="203"/>
      <c r="C127" s="204"/>
      <c r="D127" s="205" t="s">
        <v>75</v>
      </c>
      <c r="E127" s="206" t="s">
        <v>250</v>
      </c>
      <c r="F127" s="206" t="s">
        <v>251</v>
      </c>
      <c r="G127" s="204"/>
      <c r="H127" s="204"/>
      <c r="I127" s="207"/>
      <c r="J127" s="208">
        <f>BK127</f>
        <v>0</v>
      </c>
      <c r="K127" s="204"/>
      <c r="L127" s="209"/>
      <c r="M127" s="210"/>
      <c r="N127" s="211"/>
      <c r="O127" s="211"/>
      <c r="P127" s="212">
        <f>P128+P149+P177+P272+P289+P340+P346</f>
        <v>0</v>
      </c>
      <c r="Q127" s="211"/>
      <c r="R127" s="212">
        <f>R128+R149+R177+R272+R289+R340+R346</f>
        <v>1.5255833999999997</v>
      </c>
      <c r="S127" s="211"/>
      <c r="T127" s="213">
        <f>T128+T149+T177+T272+T289+T340+T346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86</v>
      </c>
      <c r="AT127" s="215" t="s">
        <v>75</v>
      </c>
      <c r="AU127" s="215" t="s">
        <v>76</v>
      </c>
      <c r="AY127" s="214" t="s">
        <v>140</v>
      </c>
      <c r="BK127" s="216">
        <f>BK128+BK149+BK177+BK272+BK289+BK340+BK346</f>
        <v>0</v>
      </c>
    </row>
    <row r="128" s="12" customFormat="1" ht="22.8" customHeight="1">
      <c r="A128" s="12"/>
      <c r="B128" s="203"/>
      <c r="C128" s="204"/>
      <c r="D128" s="205" t="s">
        <v>75</v>
      </c>
      <c r="E128" s="217" t="s">
        <v>1311</v>
      </c>
      <c r="F128" s="217" t="s">
        <v>1312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SUM(P129:P148)</f>
        <v>0</v>
      </c>
      <c r="Q128" s="211"/>
      <c r="R128" s="212">
        <f>SUM(R129:R148)</f>
        <v>0.10281000000000001</v>
      </c>
      <c r="S128" s="211"/>
      <c r="T128" s="213">
        <f>SUM(T129:T148)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86</v>
      </c>
      <c r="AT128" s="215" t="s">
        <v>75</v>
      </c>
      <c r="AU128" s="215" t="s">
        <v>84</v>
      </c>
      <c r="AY128" s="214" t="s">
        <v>140</v>
      </c>
      <c r="BK128" s="216">
        <f>SUM(BK129:BK148)</f>
        <v>0</v>
      </c>
    </row>
    <row r="129" s="2" customFormat="1" ht="24.15" customHeight="1">
      <c r="A129" s="39"/>
      <c r="B129" s="40"/>
      <c r="C129" s="219" t="s">
        <v>84</v>
      </c>
      <c r="D129" s="219" t="s">
        <v>144</v>
      </c>
      <c r="E129" s="220" t="s">
        <v>1313</v>
      </c>
      <c r="F129" s="221" t="s">
        <v>1314</v>
      </c>
      <c r="G129" s="222" t="s">
        <v>363</v>
      </c>
      <c r="H129" s="223">
        <v>19</v>
      </c>
      <c r="I129" s="224"/>
      <c r="J129" s="225">
        <f>ROUND(I129*H129,2)</f>
        <v>0</v>
      </c>
      <c r="K129" s="221" t="s">
        <v>159</v>
      </c>
      <c r="L129" s="45"/>
      <c r="M129" s="226" t="s">
        <v>1</v>
      </c>
      <c r="N129" s="227" t="s">
        <v>41</v>
      </c>
      <c r="O129" s="92"/>
      <c r="P129" s="228">
        <f>O129*H129</f>
        <v>0</v>
      </c>
      <c r="Q129" s="228">
        <v>0.00085999999999999998</v>
      </c>
      <c r="R129" s="228">
        <f>Q129*H129</f>
        <v>0.01634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257</v>
      </c>
      <c r="AT129" s="230" t="s">
        <v>144</v>
      </c>
      <c r="AU129" s="230" t="s">
        <v>86</v>
      </c>
      <c r="AY129" s="18" t="s">
        <v>140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84</v>
      </c>
      <c r="BK129" s="231">
        <f>ROUND(I129*H129,2)</f>
        <v>0</v>
      </c>
      <c r="BL129" s="18" t="s">
        <v>257</v>
      </c>
      <c r="BM129" s="230" t="s">
        <v>1315</v>
      </c>
    </row>
    <row r="130" s="2" customFormat="1">
      <c r="A130" s="39"/>
      <c r="B130" s="40"/>
      <c r="C130" s="41"/>
      <c r="D130" s="232" t="s">
        <v>150</v>
      </c>
      <c r="E130" s="41"/>
      <c r="F130" s="233" t="s">
        <v>1316</v>
      </c>
      <c r="G130" s="41"/>
      <c r="H130" s="41"/>
      <c r="I130" s="234"/>
      <c r="J130" s="41"/>
      <c r="K130" s="41"/>
      <c r="L130" s="45"/>
      <c r="M130" s="235"/>
      <c r="N130" s="23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150</v>
      </c>
      <c r="AU130" s="18" t="s">
        <v>86</v>
      </c>
    </row>
    <row r="131" s="2" customFormat="1">
      <c r="A131" s="39"/>
      <c r="B131" s="40"/>
      <c r="C131" s="41"/>
      <c r="D131" s="258" t="s">
        <v>162</v>
      </c>
      <c r="E131" s="41"/>
      <c r="F131" s="259" t="s">
        <v>1317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162</v>
      </c>
      <c r="AU131" s="18" t="s">
        <v>86</v>
      </c>
    </row>
    <row r="132" s="2" customFormat="1" ht="24.15" customHeight="1">
      <c r="A132" s="39"/>
      <c r="B132" s="40"/>
      <c r="C132" s="219" t="s">
        <v>86</v>
      </c>
      <c r="D132" s="219" t="s">
        <v>144</v>
      </c>
      <c r="E132" s="220" t="s">
        <v>1318</v>
      </c>
      <c r="F132" s="221" t="s">
        <v>1319</v>
      </c>
      <c r="G132" s="222" t="s">
        <v>363</v>
      </c>
      <c r="H132" s="223">
        <v>3</v>
      </c>
      <c r="I132" s="224"/>
      <c r="J132" s="225">
        <f>ROUND(I132*H132,2)</f>
        <v>0</v>
      </c>
      <c r="K132" s="221" t="s">
        <v>159</v>
      </c>
      <c r="L132" s="45"/>
      <c r="M132" s="226" t="s">
        <v>1</v>
      </c>
      <c r="N132" s="227" t="s">
        <v>41</v>
      </c>
      <c r="O132" s="92"/>
      <c r="P132" s="228">
        <f>O132*H132</f>
        <v>0</v>
      </c>
      <c r="Q132" s="228">
        <v>0.0032599999999999999</v>
      </c>
      <c r="R132" s="228">
        <f>Q132*H132</f>
        <v>0.0097800000000000005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257</v>
      </c>
      <c r="AT132" s="230" t="s">
        <v>144</v>
      </c>
      <c r="AU132" s="230" t="s">
        <v>86</v>
      </c>
      <c r="AY132" s="18" t="s">
        <v>140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84</v>
      </c>
      <c r="BK132" s="231">
        <f>ROUND(I132*H132,2)</f>
        <v>0</v>
      </c>
      <c r="BL132" s="18" t="s">
        <v>257</v>
      </c>
      <c r="BM132" s="230" t="s">
        <v>1320</v>
      </c>
    </row>
    <row r="133" s="2" customFormat="1">
      <c r="A133" s="39"/>
      <c r="B133" s="40"/>
      <c r="C133" s="41"/>
      <c r="D133" s="232" t="s">
        <v>150</v>
      </c>
      <c r="E133" s="41"/>
      <c r="F133" s="233" t="s">
        <v>1321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150</v>
      </c>
      <c r="AU133" s="18" t="s">
        <v>86</v>
      </c>
    </row>
    <row r="134" s="2" customFormat="1">
      <c r="A134" s="39"/>
      <c r="B134" s="40"/>
      <c r="C134" s="41"/>
      <c r="D134" s="258" t="s">
        <v>162</v>
      </c>
      <c r="E134" s="41"/>
      <c r="F134" s="259" t="s">
        <v>1322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162</v>
      </c>
      <c r="AU134" s="18" t="s">
        <v>86</v>
      </c>
    </row>
    <row r="135" s="2" customFormat="1" ht="24.15" customHeight="1">
      <c r="A135" s="39"/>
      <c r="B135" s="40"/>
      <c r="C135" s="219" t="s">
        <v>172</v>
      </c>
      <c r="D135" s="219" t="s">
        <v>144</v>
      </c>
      <c r="E135" s="220" t="s">
        <v>1323</v>
      </c>
      <c r="F135" s="221" t="s">
        <v>1324</v>
      </c>
      <c r="G135" s="222" t="s">
        <v>363</v>
      </c>
      <c r="H135" s="223">
        <v>14</v>
      </c>
      <c r="I135" s="224"/>
      <c r="J135" s="225">
        <f>ROUND(I135*H135,2)</f>
        <v>0</v>
      </c>
      <c r="K135" s="221" t="s">
        <v>159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0.0047600000000000003</v>
      </c>
      <c r="R135" s="228">
        <f>Q135*H135</f>
        <v>0.066640000000000005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257</v>
      </c>
      <c r="AT135" s="230" t="s">
        <v>144</v>
      </c>
      <c r="AU135" s="230" t="s">
        <v>86</v>
      </c>
      <c r="AY135" s="18" t="s">
        <v>140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257</v>
      </c>
      <c r="BM135" s="230" t="s">
        <v>1325</v>
      </c>
    </row>
    <row r="136" s="2" customFormat="1">
      <c r="A136" s="39"/>
      <c r="B136" s="40"/>
      <c r="C136" s="41"/>
      <c r="D136" s="232" t="s">
        <v>150</v>
      </c>
      <c r="E136" s="41"/>
      <c r="F136" s="233" t="s">
        <v>1326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150</v>
      </c>
      <c r="AU136" s="18" t="s">
        <v>86</v>
      </c>
    </row>
    <row r="137" s="2" customFormat="1">
      <c r="A137" s="39"/>
      <c r="B137" s="40"/>
      <c r="C137" s="41"/>
      <c r="D137" s="258" t="s">
        <v>162</v>
      </c>
      <c r="E137" s="41"/>
      <c r="F137" s="259" t="s">
        <v>1327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162</v>
      </c>
      <c r="AU137" s="18" t="s">
        <v>86</v>
      </c>
    </row>
    <row r="138" s="2" customFormat="1" ht="37.8" customHeight="1">
      <c r="A138" s="39"/>
      <c r="B138" s="40"/>
      <c r="C138" s="219" t="s">
        <v>148</v>
      </c>
      <c r="D138" s="219" t="s">
        <v>144</v>
      </c>
      <c r="E138" s="220" t="s">
        <v>1328</v>
      </c>
      <c r="F138" s="221" t="s">
        <v>1329</v>
      </c>
      <c r="G138" s="222" t="s">
        <v>319</v>
      </c>
      <c r="H138" s="223">
        <v>1</v>
      </c>
      <c r="I138" s="224"/>
      <c r="J138" s="225">
        <f>ROUND(I138*H138,2)</f>
        <v>0</v>
      </c>
      <c r="K138" s="221" t="s">
        <v>159</v>
      </c>
      <c r="L138" s="45"/>
      <c r="M138" s="226" t="s">
        <v>1</v>
      </c>
      <c r="N138" s="227" t="s">
        <v>41</v>
      </c>
      <c r="O138" s="92"/>
      <c r="P138" s="228">
        <f>O138*H138</f>
        <v>0</v>
      </c>
      <c r="Q138" s="228">
        <v>0.0059500000000000004</v>
      </c>
      <c r="R138" s="228">
        <f>Q138*H138</f>
        <v>0.0059500000000000004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257</v>
      </c>
      <c r="AT138" s="230" t="s">
        <v>144</v>
      </c>
      <c r="AU138" s="230" t="s">
        <v>86</v>
      </c>
      <c r="AY138" s="18" t="s">
        <v>140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84</v>
      </c>
      <c r="BK138" s="231">
        <f>ROUND(I138*H138,2)</f>
        <v>0</v>
      </c>
      <c r="BL138" s="18" t="s">
        <v>257</v>
      </c>
      <c r="BM138" s="230" t="s">
        <v>1330</v>
      </c>
    </row>
    <row r="139" s="2" customFormat="1">
      <c r="A139" s="39"/>
      <c r="B139" s="40"/>
      <c r="C139" s="41"/>
      <c r="D139" s="232" t="s">
        <v>150</v>
      </c>
      <c r="E139" s="41"/>
      <c r="F139" s="233" t="s">
        <v>1329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150</v>
      </c>
      <c r="AU139" s="18" t="s">
        <v>86</v>
      </c>
    </row>
    <row r="140" s="2" customFormat="1">
      <c r="A140" s="39"/>
      <c r="B140" s="40"/>
      <c r="C140" s="41"/>
      <c r="D140" s="258" t="s">
        <v>162</v>
      </c>
      <c r="E140" s="41"/>
      <c r="F140" s="259" t="s">
        <v>1331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162</v>
      </c>
      <c r="AU140" s="18" t="s">
        <v>86</v>
      </c>
    </row>
    <row r="141" s="2" customFormat="1" ht="24.15" customHeight="1">
      <c r="A141" s="39"/>
      <c r="B141" s="40"/>
      <c r="C141" s="286" t="s">
        <v>214</v>
      </c>
      <c r="D141" s="286" t="s">
        <v>501</v>
      </c>
      <c r="E141" s="287" t="s">
        <v>1332</v>
      </c>
      <c r="F141" s="288" t="s">
        <v>1333</v>
      </c>
      <c r="G141" s="289" t="s">
        <v>319</v>
      </c>
      <c r="H141" s="290">
        <v>1</v>
      </c>
      <c r="I141" s="291"/>
      <c r="J141" s="292">
        <f>ROUND(I141*H141,2)</f>
        <v>0</v>
      </c>
      <c r="K141" s="288" t="s">
        <v>159</v>
      </c>
      <c r="L141" s="293"/>
      <c r="M141" s="294" t="s">
        <v>1</v>
      </c>
      <c r="N141" s="295" t="s">
        <v>41</v>
      </c>
      <c r="O141" s="92"/>
      <c r="P141" s="228">
        <f>O141*H141</f>
        <v>0</v>
      </c>
      <c r="Q141" s="228">
        <v>0.0041000000000000003</v>
      </c>
      <c r="R141" s="228">
        <f>Q141*H141</f>
        <v>0.0041000000000000003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143</v>
      </c>
      <c r="AT141" s="230" t="s">
        <v>501</v>
      </c>
      <c r="AU141" s="230" t="s">
        <v>86</v>
      </c>
      <c r="AY141" s="18" t="s">
        <v>140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84</v>
      </c>
      <c r="BK141" s="231">
        <f>ROUND(I141*H141,2)</f>
        <v>0</v>
      </c>
      <c r="BL141" s="18" t="s">
        <v>257</v>
      </c>
      <c r="BM141" s="230" t="s">
        <v>1334</v>
      </c>
    </row>
    <row r="142" s="2" customFormat="1">
      <c r="A142" s="39"/>
      <c r="B142" s="40"/>
      <c r="C142" s="41"/>
      <c r="D142" s="232" t="s">
        <v>150</v>
      </c>
      <c r="E142" s="41"/>
      <c r="F142" s="233" t="s">
        <v>1335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150</v>
      </c>
      <c r="AU142" s="18" t="s">
        <v>86</v>
      </c>
    </row>
    <row r="143" s="2" customFormat="1" ht="21.75" customHeight="1">
      <c r="A143" s="39"/>
      <c r="B143" s="40"/>
      <c r="C143" s="219" t="s">
        <v>141</v>
      </c>
      <c r="D143" s="219" t="s">
        <v>144</v>
      </c>
      <c r="E143" s="220" t="s">
        <v>1336</v>
      </c>
      <c r="F143" s="221" t="s">
        <v>1337</v>
      </c>
      <c r="G143" s="222" t="s">
        <v>363</v>
      </c>
      <c r="H143" s="223">
        <v>36</v>
      </c>
      <c r="I143" s="224"/>
      <c r="J143" s="225">
        <f>ROUND(I143*H143,2)</f>
        <v>0</v>
      </c>
      <c r="K143" s="221" t="s">
        <v>159</v>
      </c>
      <c r="L143" s="45"/>
      <c r="M143" s="226" t="s">
        <v>1</v>
      </c>
      <c r="N143" s="227" t="s">
        <v>41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257</v>
      </c>
      <c r="AT143" s="230" t="s">
        <v>144</v>
      </c>
      <c r="AU143" s="230" t="s">
        <v>86</v>
      </c>
      <c r="AY143" s="18" t="s">
        <v>140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257</v>
      </c>
      <c r="BM143" s="230" t="s">
        <v>1338</v>
      </c>
    </row>
    <row r="144" s="2" customFormat="1">
      <c r="A144" s="39"/>
      <c r="B144" s="40"/>
      <c r="C144" s="41"/>
      <c r="D144" s="232" t="s">
        <v>150</v>
      </c>
      <c r="E144" s="41"/>
      <c r="F144" s="233" t="s">
        <v>1339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150</v>
      </c>
      <c r="AU144" s="18" t="s">
        <v>86</v>
      </c>
    </row>
    <row r="145" s="2" customFormat="1">
      <c r="A145" s="39"/>
      <c r="B145" s="40"/>
      <c r="C145" s="41"/>
      <c r="D145" s="258" t="s">
        <v>162</v>
      </c>
      <c r="E145" s="41"/>
      <c r="F145" s="259" t="s">
        <v>1340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162</v>
      </c>
      <c r="AU145" s="18" t="s">
        <v>86</v>
      </c>
    </row>
    <row r="146" s="2" customFormat="1" ht="24.15" customHeight="1">
      <c r="A146" s="39"/>
      <c r="B146" s="40"/>
      <c r="C146" s="219" t="s">
        <v>226</v>
      </c>
      <c r="D146" s="219" t="s">
        <v>144</v>
      </c>
      <c r="E146" s="220" t="s">
        <v>1341</v>
      </c>
      <c r="F146" s="221" t="s">
        <v>1342</v>
      </c>
      <c r="G146" s="222" t="s">
        <v>1202</v>
      </c>
      <c r="H146" s="296"/>
      <c r="I146" s="224"/>
      <c r="J146" s="225">
        <f>ROUND(I146*H146,2)</f>
        <v>0</v>
      </c>
      <c r="K146" s="221" t="s">
        <v>159</v>
      </c>
      <c r="L146" s="45"/>
      <c r="M146" s="226" t="s">
        <v>1</v>
      </c>
      <c r="N146" s="227" t="s">
        <v>41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257</v>
      </c>
      <c r="AT146" s="230" t="s">
        <v>144</v>
      </c>
      <c r="AU146" s="230" t="s">
        <v>86</v>
      </c>
      <c r="AY146" s="18" t="s">
        <v>140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84</v>
      </c>
      <c r="BK146" s="231">
        <f>ROUND(I146*H146,2)</f>
        <v>0</v>
      </c>
      <c r="BL146" s="18" t="s">
        <v>257</v>
      </c>
      <c r="BM146" s="230" t="s">
        <v>1343</v>
      </c>
    </row>
    <row r="147" s="2" customFormat="1">
      <c r="A147" s="39"/>
      <c r="B147" s="40"/>
      <c r="C147" s="41"/>
      <c r="D147" s="232" t="s">
        <v>150</v>
      </c>
      <c r="E147" s="41"/>
      <c r="F147" s="233" t="s">
        <v>1344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150</v>
      </c>
      <c r="AU147" s="18" t="s">
        <v>86</v>
      </c>
    </row>
    <row r="148" s="2" customFormat="1">
      <c r="A148" s="39"/>
      <c r="B148" s="40"/>
      <c r="C148" s="41"/>
      <c r="D148" s="258" t="s">
        <v>162</v>
      </c>
      <c r="E148" s="41"/>
      <c r="F148" s="259" t="s">
        <v>1345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162</v>
      </c>
      <c r="AU148" s="18" t="s">
        <v>86</v>
      </c>
    </row>
    <row r="149" s="12" customFormat="1" ht="22.8" customHeight="1">
      <c r="A149" s="12"/>
      <c r="B149" s="203"/>
      <c r="C149" s="204"/>
      <c r="D149" s="205" t="s">
        <v>75</v>
      </c>
      <c r="E149" s="217" t="s">
        <v>1346</v>
      </c>
      <c r="F149" s="217" t="s">
        <v>1347</v>
      </c>
      <c r="G149" s="204"/>
      <c r="H149" s="204"/>
      <c r="I149" s="207"/>
      <c r="J149" s="218">
        <f>BK149</f>
        <v>0</v>
      </c>
      <c r="K149" s="204"/>
      <c r="L149" s="209"/>
      <c r="M149" s="210"/>
      <c r="N149" s="211"/>
      <c r="O149" s="211"/>
      <c r="P149" s="212">
        <f>SUM(P150:P176)</f>
        <v>0</v>
      </c>
      <c r="Q149" s="211"/>
      <c r="R149" s="212">
        <f>SUM(R150:R176)</f>
        <v>0.065390000000000004</v>
      </c>
      <c r="S149" s="211"/>
      <c r="T149" s="213">
        <f>SUM(T150:T176)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4" t="s">
        <v>86</v>
      </c>
      <c r="AT149" s="215" t="s">
        <v>75</v>
      </c>
      <c r="AU149" s="215" t="s">
        <v>84</v>
      </c>
      <c r="AY149" s="214" t="s">
        <v>140</v>
      </c>
      <c r="BK149" s="216">
        <f>SUM(BK150:BK176)</f>
        <v>0</v>
      </c>
    </row>
    <row r="150" s="2" customFormat="1" ht="24.15" customHeight="1">
      <c r="A150" s="39"/>
      <c r="B150" s="40"/>
      <c r="C150" s="219" t="s">
        <v>233</v>
      </c>
      <c r="D150" s="219" t="s">
        <v>144</v>
      </c>
      <c r="E150" s="220" t="s">
        <v>1348</v>
      </c>
      <c r="F150" s="221" t="s">
        <v>1349</v>
      </c>
      <c r="G150" s="222" t="s">
        <v>363</v>
      </c>
      <c r="H150" s="223">
        <v>35</v>
      </c>
      <c r="I150" s="224"/>
      <c r="J150" s="225">
        <f>ROUND(I150*H150,2)</f>
        <v>0</v>
      </c>
      <c r="K150" s="221" t="s">
        <v>159</v>
      </c>
      <c r="L150" s="45"/>
      <c r="M150" s="226" t="s">
        <v>1</v>
      </c>
      <c r="N150" s="227" t="s">
        <v>41</v>
      </c>
      <c r="O150" s="92"/>
      <c r="P150" s="228">
        <f>O150*H150</f>
        <v>0</v>
      </c>
      <c r="Q150" s="228">
        <v>0.00075000000000000002</v>
      </c>
      <c r="R150" s="228">
        <f>Q150*H150</f>
        <v>0.026249999999999999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257</v>
      </c>
      <c r="AT150" s="230" t="s">
        <v>144</v>
      </c>
      <c r="AU150" s="230" t="s">
        <v>86</v>
      </c>
      <c r="AY150" s="18" t="s">
        <v>140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84</v>
      </c>
      <c r="BK150" s="231">
        <f>ROUND(I150*H150,2)</f>
        <v>0</v>
      </c>
      <c r="BL150" s="18" t="s">
        <v>257</v>
      </c>
      <c r="BM150" s="230" t="s">
        <v>1350</v>
      </c>
    </row>
    <row r="151" s="2" customFormat="1">
      <c r="A151" s="39"/>
      <c r="B151" s="40"/>
      <c r="C151" s="41"/>
      <c r="D151" s="232" t="s">
        <v>150</v>
      </c>
      <c r="E151" s="41"/>
      <c r="F151" s="233" t="s">
        <v>1351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150</v>
      </c>
      <c r="AU151" s="18" t="s">
        <v>86</v>
      </c>
    </row>
    <row r="152" s="2" customFormat="1">
      <c r="A152" s="39"/>
      <c r="B152" s="40"/>
      <c r="C152" s="41"/>
      <c r="D152" s="258" t="s">
        <v>162</v>
      </c>
      <c r="E152" s="41"/>
      <c r="F152" s="259" t="s">
        <v>1352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162</v>
      </c>
      <c r="AU152" s="18" t="s">
        <v>86</v>
      </c>
    </row>
    <row r="153" s="2" customFormat="1" ht="24.15" customHeight="1">
      <c r="A153" s="39"/>
      <c r="B153" s="40"/>
      <c r="C153" s="219" t="s">
        <v>155</v>
      </c>
      <c r="D153" s="219" t="s">
        <v>144</v>
      </c>
      <c r="E153" s="220" t="s">
        <v>1353</v>
      </c>
      <c r="F153" s="221" t="s">
        <v>1354</v>
      </c>
      <c r="G153" s="222" t="s">
        <v>363</v>
      </c>
      <c r="H153" s="223">
        <v>35</v>
      </c>
      <c r="I153" s="224"/>
      <c r="J153" s="225">
        <f>ROUND(I153*H153,2)</f>
        <v>0</v>
      </c>
      <c r="K153" s="221" t="s">
        <v>159</v>
      </c>
      <c r="L153" s="45"/>
      <c r="M153" s="226" t="s">
        <v>1</v>
      </c>
      <c r="N153" s="227" t="s">
        <v>41</v>
      </c>
      <c r="O153" s="92"/>
      <c r="P153" s="228">
        <f>O153*H153</f>
        <v>0</v>
      </c>
      <c r="Q153" s="228">
        <v>0.00072999999999999996</v>
      </c>
      <c r="R153" s="228">
        <f>Q153*H153</f>
        <v>0.02555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257</v>
      </c>
      <c r="AT153" s="230" t="s">
        <v>144</v>
      </c>
      <c r="AU153" s="230" t="s">
        <v>86</v>
      </c>
      <c r="AY153" s="18" t="s">
        <v>140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84</v>
      </c>
      <c r="BK153" s="231">
        <f>ROUND(I153*H153,2)</f>
        <v>0</v>
      </c>
      <c r="BL153" s="18" t="s">
        <v>257</v>
      </c>
      <c r="BM153" s="230" t="s">
        <v>1355</v>
      </c>
    </row>
    <row r="154" s="2" customFormat="1">
      <c r="A154" s="39"/>
      <c r="B154" s="40"/>
      <c r="C154" s="41"/>
      <c r="D154" s="232" t="s">
        <v>150</v>
      </c>
      <c r="E154" s="41"/>
      <c r="F154" s="233" t="s">
        <v>1356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150</v>
      </c>
      <c r="AU154" s="18" t="s">
        <v>86</v>
      </c>
    </row>
    <row r="155" s="2" customFormat="1">
      <c r="A155" s="39"/>
      <c r="B155" s="40"/>
      <c r="C155" s="41"/>
      <c r="D155" s="258" t="s">
        <v>162</v>
      </c>
      <c r="E155" s="41"/>
      <c r="F155" s="259" t="s">
        <v>1357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162</v>
      </c>
      <c r="AU155" s="18" t="s">
        <v>86</v>
      </c>
    </row>
    <row r="156" s="2" customFormat="1" ht="37.8" customHeight="1">
      <c r="A156" s="39"/>
      <c r="B156" s="40"/>
      <c r="C156" s="219" t="s">
        <v>244</v>
      </c>
      <c r="D156" s="219" t="s">
        <v>144</v>
      </c>
      <c r="E156" s="220" t="s">
        <v>1358</v>
      </c>
      <c r="F156" s="221" t="s">
        <v>1359</v>
      </c>
      <c r="G156" s="222" t="s">
        <v>363</v>
      </c>
      <c r="H156" s="223">
        <v>35</v>
      </c>
      <c r="I156" s="224"/>
      <c r="J156" s="225">
        <f>ROUND(I156*H156,2)</f>
        <v>0</v>
      </c>
      <c r="K156" s="221" t="s">
        <v>159</v>
      </c>
      <c r="L156" s="45"/>
      <c r="M156" s="226" t="s">
        <v>1</v>
      </c>
      <c r="N156" s="227" t="s">
        <v>41</v>
      </c>
      <c r="O156" s="92"/>
      <c r="P156" s="228">
        <f>O156*H156</f>
        <v>0</v>
      </c>
      <c r="Q156" s="228">
        <v>6.9999999999999994E-05</v>
      </c>
      <c r="R156" s="228">
        <f>Q156*H156</f>
        <v>0.0024499999999999999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257</v>
      </c>
      <c r="AT156" s="230" t="s">
        <v>144</v>
      </c>
      <c r="AU156" s="230" t="s">
        <v>86</v>
      </c>
      <c r="AY156" s="18" t="s">
        <v>140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257</v>
      </c>
      <c r="BM156" s="230" t="s">
        <v>1360</v>
      </c>
    </row>
    <row r="157" s="2" customFormat="1">
      <c r="A157" s="39"/>
      <c r="B157" s="40"/>
      <c r="C157" s="41"/>
      <c r="D157" s="232" t="s">
        <v>150</v>
      </c>
      <c r="E157" s="41"/>
      <c r="F157" s="233" t="s">
        <v>1361</v>
      </c>
      <c r="G157" s="41"/>
      <c r="H157" s="41"/>
      <c r="I157" s="234"/>
      <c r="J157" s="41"/>
      <c r="K157" s="41"/>
      <c r="L157" s="45"/>
      <c r="M157" s="235"/>
      <c r="N157" s="23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150</v>
      </c>
      <c r="AU157" s="18" t="s">
        <v>86</v>
      </c>
    </row>
    <row r="158" s="2" customFormat="1">
      <c r="A158" s="39"/>
      <c r="B158" s="40"/>
      <c r="C158" s="41"/>
      <c r="D158" s="258" t="s">
        <v>162</v>
      </c>
      <c r="E158" s="41"/>
      <c r="F158" s="259" t="s">
        <v>1362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162</v>
      </c>
      <c r="AU158" s="18" t="s">
        <v>86</v>
      </c>
    </row>
    <row r="159" s="2" customFormat="1" ht="21.75" customHeight="1">
      <c r="A159" s="39"/>
      <c r="B159" s="40"/>
      <c r="C159" s="219" t="s">
        <v>1073</v>
      </c>
      <c r="D159" s="219" t="s">
        <v>144</v>
      </c>
      <c r="E159" s="220" t="s">
        <v>1363</v>
      </c>
      <c r="F159" s="221" t="s">
        <v>1364</v>
      </c>
      <c r="G159" s="222" t="s">
        <v>319</v>
      </c>
      <c r="H159" s="223">
        <v>5</v>
      </c>
      <c r="I159" s="224"/>
      <c r="J159" s="225">
        <f>ROUND(I159*H159,2)</f>
        <v>0</v>
      </c>
      <c r="K159" s="221" t="s">
        <v>159</v>
      </c>
      <c r="L159" s="45"/>
      <c r="M159" s="226" t="s">
        <v>1</v>
      </c>
      <c r="N159" s="227" t="s">
        <v>41</v>
      </c>
      <c r="O159" s="92"/>
      <c r="P159" s="228">
        <f>O159*H159</f>
        <v>0</v>
      </c>
      <c r="Q159" s="228">
        <v>0.00012999999999999999</v>
      </c>
      <c r="R159" s="228">
        <f>Q159*H159</f>
        <v>0.00064999999999999997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257</v>
      </c>
      <c r="AT159" s="230" t="s">
        <v>144</v>
      </c>
      <c r="AU159" s="230" t="s">
        <v>86</v>
      </c>
      <c r="AY159" s="18" t="s">
        <v>140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84</v>
      </c>
      <c r="BK159" s="231">
        <f>ROUND(I159*H159,2)</f>
        <v>0</v>
      </c>
      <c r="BL159" s="18" t="s">
        <v>257</v>
      </c>
      <c r="BM159" s="230" t="s">
        <v>1365</v>
      </c>
    </row>
    <row r="160" s="2" customFormat="1">
      <c r="A160" s="39"/>
      <c r="B160" s="40"/>
      <c r="C160" s="41"/>
      <c r="D160" s="232" t="s">
        <v>150</v>
      </c>
      <c r="E160" s="41"/>
      <c r="F160" s="233" t="s">
        <v>1366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150</v>
      </c>
      <c r="AU160" s="18" t="s">
        <v>86</v>
      </c>
    </row>
    <row r="161" s="2" customFormat="1">
      <c r="A161" s="39"/>
      <c r="B161" s="40"/>
      <c r="C161" s="41"/>
      <c r="D161" s="258" t="s">
        <v>162</v>
      </c>
      <c r="E161" s="41"/>
      <c r="F161" s="259" t="s">
        <v>1367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162</v>
      </c>
      <c r="AU161" s="18" t="s">
        <v>86</v>
      </c>
    </row>
    <row r="162" s="2" customFormat="1" ht="16.5" customHeight="1">
      <c r="A162" s="39"/>
      <c r="B162" s="40"/>
      <c r="C162" s="219" t="s">
        <v>8</v>
      </c>
      <c r="D162" s="219" t="s">
        <v>144</v>
      </c>
      <c r="E162" s="220" t="s">
        <v>1368</v>
      </c>
      <c r="F162" s="221" t="s">
        <v>1369</v>
      </c>
      <c r="G162" s="222" t="s">
        <v>1370</v>
      </c>
      <c r="H162" s="223">
        <v>23</v>
      </c>
      <c r="I162" s="224"/>
      <c r="J162" s="225">
        <f>ROUND(I162*H162,2)</f>
        <v>0</v>
      </c>
      <c r="K162" s="221" t="s">
        <v>159</v>
      </c>
      <c r="L162" s="45"/>
      <c r="M162" s="226" t="s">
        <v>1</v>
      </c>
      <c r="N162" s="227" t="s">
        <v>41</v>
      </c>
      <c r="O162" s="92"/>
      <c r="P162" s="228">
        <f>O162*H162</f>
        <v>0</v>
      </c>
      <c r="Q162" s="228">
        <v>0.00025000000000000001</v>
      </c>
      <c r="R162" s="228">
        <f>Q162*H162</f>
        <v>0.0057499999999999999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257</v>
      </c>
      <c r="AT162" s="230" t="s">
        <v>144</v>
      </c>
      <c r="AU162" s="230" t="s">
        <v>86</v>
      </c>
      <c r="AY162" s="18" t="s">
        <v>140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84</v>
      </c>
      <c r="BK162" s="231">
        <f>ROUND(I162*H162,2)</f>
        <v>0</v>
      </c>
      <c r="BL162" s="18" t="s">
        <v>257</v>
      </c>
      <c r="BM162" s="230" t="s">
        <v>1371</v>
      </c>
    </row>
    <row r="163" s="2" customFormat="1">
      <c r="A163" s="39"/>
      <c r="B163" s="40"/>
      <c r="C163" s="41"/>
      <c r="D163" s="232" t="s">
        <v>150</v>
      </c>
      <c r="E163" s="41"/>
      <c r="F163" s="233" t="s">
        <v>1372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150</v>
      </c>
      <c r="AU163" s="18" t="s">
        <v>86</v>
      </c>
    </row>
    <row r="164" s="2" customFormat="1">
      <c r="A164" s="39"/>
      <c r="B164" s="40"/>
      <c r="C164" s="41"/>
      <c r="D164" s="258" t="s">
        <v>162</v>
      </c>
      <c r="E164" s="41"/>
      <c r="F164" s="259" t="s">
        <v>1373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162</v>
      </c>
      <c r="AU164" s="18" t="s">
        <v>86</v>
      </c>
    </row>
    <row r="165" s="2" customFormat="1" ht="24.15" customHeight="1">
      <c r="A165" s="39"/>
      <c r="B165" s="40"/>
      <c r="C165" s="219" t="s">
        <v>263</v>
      </c>
      <c r="D165" s="219" t="s">
        <v>144</v>
      </c>
      <c r="E165" s="220" t="s">
        <v>1374</v>
      </c>
      <c r="F165" s="221" t="s">
        <v>1375</v>
      </c>
      <c r="G165" s="222" t="s">
        <v>319</v>
      </c>
      <c r="H165" s="223">
        <v>12</v>
      </c>
      <c r="I165" s="224"/>
      <c r="J165" s="225">
        <f>ROUND(I165*H165,2)</f>
        <v>0</v>
      </c>
      <c r="K165" s="221" t="s">
        <v>159</v>
      </c>
      <c r="L165" s="45"/>
      <c r="M165" s="226" t="s">
        <v>1</v>
      </c>
      <c r="N165" s="227" t="s">
        <v>41</v>
      </c>
      <c r="O165" s="92"/>
      <c r="P165" s="228">
        <f>O165*H165</f>
        <v>0</v>
      </c>
      <c r="Q165" s="228">
        <v>0.00022000000000000001</v>
      </c>
      <c r="R165" s="228">
        <f>Q165*H165</f>
        <v>0.00264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257</v>
      </c>
      <c r="AT165" s="230" t="s">
        <v>144</v>
      </c>
      <c r="AU165" s="230" t="s">
        <v>86</v>
      </c>
      <c r="AY165" s="18" t="s">
        <v>140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84</v>
      </c>
      <c r="BK165" s="231">
        <f>ROUND(I165*H165,2)</f>
        <v>0</v>
      </c>
      <c r="BL165" s="18" t="s">
        <v>257</v>
      </c>
      <c r="BM165" s="230" t="s">
        <v>1376</v>
      </c>
    </row>
    <row r="166" s="2" customFormat="1">
      <c r="A166" s="39"/>
      <c r="B166" s="40"/>
      <c r="C166" s="41"/>
      <c r="D166" s="232" t="s">
        <v>150</v>
      </c>
      <c r="E166" s="41"/>
      <c r="F166" s="233" t="s">
        <v>1377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150</v>
      </c>
      <c r="AU166" s="18" t="s">
        <v>86</v>
      </c>
    </row>
    <row r="167" s="2" customFormat="1">
      <c r="A167" s="39"/>
      <c r="B167" s="40"/>
      <c r="C167" s="41"/>
      <c r="D167" s="258" t="s">
        <v>162</v>
      </c>
      <c r="E167" s="41"/>
      <c r="F167" s="259" t="s">
        <v>1378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162</v>
      </c>
      <c r="AU167" s="18" t="s">
        <v>86</v>
      </c>
    </row>
    <row r="168" s="2" customFormat="1" ht="24.15" customHeight="1">
      <c r="A168" s="39"/>
      <c r="B168" s="40"/>
      <c r="C168" s="219" t="s">
        <v>276</v>
      </c>
      <c r="D168" s="219" t="s">
        <v>144</v>
      </c>
      <c r="E168" s="220" t="s">
        <v>1379</v>
      </c>
      <c r="F168" s="221" t="s">
        <v>1380</v>
      </c>
      <c r="G168" s="222" t="s">
        <v>363</v>
      </c>
      <c r="H168" s="223">
        <v>70</v>
      </c>
      <c r="I168" s="224"/>
      <c r="J168" s="225">
        <f>ROUND(I168*H168,2)</f>
        <v>0</v>
      </c>
      <c r="K168" s="221" t="s">
        <v>159</v>
      </c>
      <c r="L168" s="45"/>
      <c r="M168" s="226" t="s">
        <v>1</v>
      </c>
      <c r="N168" s="227" t="s">
        <v>41</v>
      </c>
      <c r="O168" s="92"/>
      <c r="P168" s="228">
        <f>O168*H168</f>
        <v>0</v>
      </c>
      <c r="Q168" s="228">
        <v>1.0000000000000001E-05</v>
      </c>
      <c r="R168" s="228">
        <f>Q168*H168</f>
        <v>0.0007000000000000001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257</v>
      </c>
      <c r="AT168" s="230" t="s">
        <v>144</v>
      </c>
      <c r="AU168" s="230" t="s">
        <v>86</v>
      </c>
      <c r="AY168" s="18" t="s">
        <v>140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84</v>
      </c>
      <c r="BK168" s="231">
        <f>ROUND(I168*H168,2)</f>
        <v>0</v>
      </c>
      <c r="BL168" s="18" t="s">
        <v>257</v>
      </c>
      <c r="BM168" s="230" t="s">
        <v>1381</v>
      </c>
    </row>
    <row r="169" s="2" customFormat="1">
      <c r="A169" s="39"/>
      <c r="B169" s="40"/>
      <c r="C169" s="41"/>
      <c r="D169" s="232" t="s">
        <v>150</v>
      </c>
      <c r="E169" s="41"/>
      <c r="F169" s="233" t="s">
        <v>1382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150</v>
      </c>
      <c r="AU169" s="18" t="s">
        <v>86</v>
      </c>
    </row>
    <row r="170" s="2" customFormat="1">
      <c r="A170" s="39"/>
      <c r="B170" s="40"/>
      <c r="C170" s="41"/>
      <c r="D170" s="258" t="s">
        <v>162</v>
      </c>
      <c r="E170" s="41"/>
      <c r="F170" s="259" t="s">
        <v>1383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162</v>
      </c>
      <c r="AU170" s="18" t="s">
        <v>86</v>
      </c>
    </row>
    <row r="171" s="2" customFormat="1" ht="24.15" customHeight="1">
      <c r="A171" s="39"/>
      <c r="B171" s="40"/>
      <c r="C171" s="219" t="s">
        <v>284</v>
      </c>
      <c r="D171" s="219" t="s">
        <v>144</v>
      </c>
      <c r="E171" s="220" t="s">
        <v>1384</v>
      </c>
      <c r="F171" s="221" t="s">
        <v>1385</v>
      </c>
      <c r="G171" s="222" t="s">
        <v>363</v>
      </c>
      <c r="H171" s="223">
        <v>70</v>
      </c>
      <c r="I171" s="224"/>
      <c r="J171" s="225">
        <f>ROUND(I171*H171,2)</f>
        <v>0</v>
      </c>
      <c r="K171" s="221" t="s">
        <v>159</v>
      </c>
      <c r="L171" s="45"/>
      <c r="M171" s="226" t="s">
        <v>1</v>
      </c>
      <c r="N171" s="227" t="s">
        <v>41</v>
      </c>
      <c r="O171" s="92"/>
      <c r="P171" s="228">
        <f>O171*H171</f>
        <v>0</v>
      </c>
      <c r="Q171" s="228">
        <v>2.0000000000000002E-05</v>
      </c>
      <c r="R171" s="228">
        <f>Q171*H171</f>
        <v>0.0014000000000000002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257</v>
      </c>
      <c r="AT171" s="230" t="s">
        <v>144</v>
      </c>
      <c r="AU171" s="230" t="s">
        <v>86</v>
      </c>
      <c r="AY171" s="18" t="s">
        <v>140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84</v>
      </c>
      <c r="BK171" s="231">
        <f>ROUND(I171*H171,2)</f>
        <v>0</v>
      </c>
      <c r="BL171" s="18" t="s">
        <v>257</v>
      </c>
      <c r="BM171" s="230" t="s">
        <v>1386</v>
      </c>
    </row>
    <row r="172" s="2" customFormat="1">
      <c r="A172" s="39"/>
      <c r="B172" s="40"/>
      <c r="C172" s="41"/>
      <c r="D172" s="232" t="s">
        <v>150</v>
      </c>
      <c r="E172" s="41"/>
      <c r="F172" s="233" t="s">
        <v>1387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150</v>
      </c>
      <c r="AU172" s="18" t="s">
        <v>86</v>
      </c>
    </row>
    <row r="173" s="2" customFormat="1">
      <c r="A173" s="39"/>
      <c r="B173" s="40"/>
      <c r="C173" s="41"/>
      <c r="D173" s="258" t="s">
        <v>162</v>
      </c>
      <c r="E173" s="41"/>
      <c r="F173" s="259" t="s">
        <v>1388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162</v>
      </c>
      <c r="AU173" s="18" t="s">
        <v>86</v>
      </c>
    </row>
    <row r="174" s="2" customFormat="1" ht="24.15" customHeight="1">
      <c r="A174" s="39"/>
      <c r="B174" s="40"/>
      <c r="C174" s="219" t="s">
        <v>257</v>
      </c>
      <c r="D174" s="219" t="s">
        <v>144</v>
      </c>
      <c r="E174" s="220" t="s">
        <v>1389</v>
      </c>
      <c r="F174" s="221" t="s">
        <v>1390</v>
      </c>
      <c r="G174" s="222" t="s">
        <v>1202</v>
      </c>
      <c r="H174" s="296"/>
      <c r="I174" s="224"/>
      <c r="J174" s="225">
        <f>ROUND(I174*H174,2)</f>
        <v>0</v>
      </c>
      <c r="K174" s="221" t="s">
        <v>159</v>
      </c>
      <c r="L174" s="45"/>
      <c r="M174" s="226" t="s">
        <v>1</v>
      </c>
      <c r="N174" s="227" t="s">
        <v>41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257</v>
      </c>
      <c r="AT174" s="230" t="s">
        <v>144</v>
      </c>
      <c r="AU174" s="230" t="s">
        <v>86</v>
      </c>
      <c r="AY174" s="18" t="s">
        <v>140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84</v>
      </c>
      <c r="BK174" s="231">
        <f>ROUND(I174*H174,2)</f>
        <v>0</v>
      </c>
      <c r="BL174" s="18" t="s">
        <v>257</v>
      </c>
      <c r="BM174" s="230" t="s">
        <v>1391</v>
      </c>
    </row>
    <row r="175" s="2" customFormat="1">
      <c r="A175" s="39"/>
      <c r="B175" s="40"/>
      <c r="C175" s="41"/>
      <c r="D175" s="232" t="s">
        <v>150</v>
      </c>
      <c r="E175" s="41"/>
      <c r="F175" s="233" t="s">
        <v>1392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150</v>
      </c>
      <c r="AU175" s="18" t="s">
        <v>86</v>
      </c>
    </row>
    <row r="176" s="2" customFormat="1">
      <c r="A176" s="39"/>
      <c r="B176" s="40"/>
      <c r="C176" s="41"/>
      <c r="D176" s="258" t="s">
        <v>162</v>
      </c>
      <c r="E176" s="41"/>
      <c r="F176" s="259" t="s">
        <v>1393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162</v>
      </c>
      <c r="AU176" s="18" t="s">
        <v>86</v>
      </c>
    </row>
    <row r="177" s="12" customFormat="1" ht="22.8" customHeight="1">
      <c r="A177" s="12"/>
      <c r="B177" s="203"/>
      <c r="C177" s="204"/>
      <c r="D177" s="205" t="s">
        <v>75</v>
      </c>
      <c r="E177" s="217" t="s">
        <v>252</v>
      </c>
      <c r="F177" s="217" t="s">
        <v>253</v>
      </c>
      <c r="G177" s="204"/>
      <c r="H177" s="204"/>
      <c r="I177" s="207"/>
      <c r="J177" s="218">
        <f>BK177</f>
        <v>0</v>
      </c>
      <c r="K177" s="204"/>
      <c r="L177" s="209"/>
      <c r="M177" s="210"/>
      <c r="N177" s="211"/>
      <c r="O177" s="211"/>
      <c r="P177" s="212">
        <f>SUM(P178:P271)</f>
        <v>0</v>
      </c>
      <c r="Q177" s="211"/>
      <c r="R177" s="212">
        <f>SUM(R178:R271)</f>
        <v>0.80078839999999996</v>
      </c>
      <c r="S177" s="211"/>
      <c r="T177" s="213">
        <f>SUM(T178:T271)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4" t="s">
        <v>86</v>
      </c>
      <c r="AT177" s="215" t="s">
        <v>75</v>
      </c>
      <c r="AU177" s="215" t="s">
        <v>84</v>
      </c>
      <c r="AY177" s="214" t="s">
        <v>140</v>
      </c>
      <c r="BK177" s="216">
        <f>SUM(BK178:BK271)</f>
        <v>0</v>
      </c>
    </row>
    <row r="178" s="2" customFormat="1" ht="24.15" customHeight="1">
      <c r="A178" s="39"/>
      <c r="B178" s="40"/>
      <c r="C178" s="219" t="s">
        <v>298</v>
      </c>
      <c r="D178" s="219" t="s">
        <v>144</v>
      </c>
      <c r="E178" s="220" t="s">
        <v>1394</v>
      </c>
      <c r="F178" s="221" t="s">
        <v>1395</v>
      </c>
      <c r="G178" s="222" t="s">
        <v>256</v>
      </c>
      <c r="H178" s="223">
        <v>1</v>
      </c>
      <c r="I178" s="224"/>
      <c r="J178" s="225">
        <f>ROUND(I178*H178,2)</f>
        <v>0</v>
      </c>
      <c r="K178" s="221" t="s">
        <v>159</v>
      </c>
      <c r="L178" s="45"/>
      <c r="M178" s="226" t="s">
        <v>1</v>
      </c>
      <c r="N178" s="227" t="s">
        <v>41</v>
      </c>
      <c r="O178" s="92"/>
      <c r="P178" s="228">
        <f>O178*H178</f>
        <v>0</v>
      </c>
      <c r="Q178" s="228">
        <v>0.025489999999999999</v>
      </c>
      <c r="R178" s="228">
        <f>Q178*H178</f>
        <v>0.025489999999999999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257</v>
      </c>
      <c r="AT178" s="230" t="s">
        <v>144</v>
      </c>
      <c r="AU178" s="230" t="s">
        <v>86</v>
      </c>
      <c r="AY178" s="18" t="s">
        <v>140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84</v>
      </c>
      <c r="BK178" s="231">
        <f>ROUND(I178*H178,2)</f>
        <v>0</v>
      </c>
      <c r="BL178" s="18" t="s">
        <v>257</v>
      </c>
      <c r="BM178" s="230" t="s">
        <v>1396</v>
      </c>
    </row>
    <row r="179" s="2" customFormat="1">
      <c r="A179" s="39"/>
      <c r="B179" s="40"/>
      <c r="C179" s="41"/>
      <c r="D179" s="232" t="s">
        <v>150</v>
      </c>
      <c r="E179" s="41"/>
      <c r="F179" s="233" t="s">
        <v>1397</v>
      </c>
      <c r="G179" s="41"/>
      <c r="H179" s="41"/>
      <c r="I179" s="234"/>
      <c r="J179" s="41"/>
      <c r="K179" s="41"/>
      <c r="L179" s="45"/>
      <c r="M179" s="235"/>
      <c r="N179" s="236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150</v>
      </c>
      <c r="AU179" s="18" t="s">
        <v>86</v>
      </c>
    </row>
    <row r="180" s="2" customFormat="1">
      <c r="A180" s="39"/>
      <c r="B180" s="40"/>
      <c r="C180" s="41"/>
      <c r="D180" s="258" t="s">
        <v>162</v>
      </c>
      <c r="E180" s="41"/>
      <c r="F180" s="259" t="s">
        <v>1398</v>
      </c>
      <c r="G180" s="41"/>
      <c r="H180" s="41"/>
      <c r="I180" s="234"/>
      <c r="J180" s="41"/>
      <c r="K180" s="41"/>
      <c r="L180" s="45"/>
      <c r="M180" s="235"/>
      <c r="N180" s="236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162</v>
      </c>
      <c r="AU180" s="18" t="s">
        <v>86</v>
      </c>
    </row>
    <row r="181" s="2" customFormat="1" ht="24.15" customHeight="1">
      <c r="A181" s="39"/>
      <c r="B181" s="40"/>
      <c r="C181" s="219" t="s">
        <v>304</v>
      </c>
      <c r="D181" s="219" t="s">
        <v>144</v>
      </c>
      <c r="E181" s="220" t="s">
        <v>1399</v>
      </c>
      <c r="F181" s="221" t="s">
        <v>1400</v>
      </c>
      <c r="G181" s="222" t="s">
        <v>256</v>
      </c>
      <c r="H181" s="223">
        <v>6</v>
      </c>
      <c r="I181" s="224"/>
      <c r="J181" s="225">
        <f>ROUND(I181*H181,2)</f>
        <v>0</v>
      </c>
      <c r="K181" s="221" t="s">
        <v>159</v>
      </c>
      <c r="L181" s="45"/>
      <c r="M181" s="226" t="s">
        <v>1</v>
      </c>
      <c r="N181" s="227" t="s">
        <v>41</v>
      </c>
      <c r="O181" s="92"/>
      <c r="P181" s="228">
        <f>O181*H181</f>
        <v>0</v>
      </c>
      <c r="Q181" s="228">
        <v>0.029440000000000001</v>
      </c>
      <c r="R181" s="228">
        <f>Q181*H181</f>
        <v>0.17664000000000002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257</v>
      </c>
      <c r="AT181" s="230" t="s">
        <v>144</v>
      </c>
      <c r="AU181" s="230" t="s">
        <v>86</v>
      </c>
      <c r="AY181" s="18" t="s">
        <v>140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84</v>
      </c>
      <c r="BK181" s="231">
        <f>ROUND(I181*H181,2)</f>
        <v>0</v>
      </c>
      <c r="BL181" s="18" t="s">
        <v>257</v>
      </c>
      <c r="BM181" s="230" t="s">
        <v>1401</v>
      </c>
    </row>
    <row r="182" s="2" customFormat="1">
      <c r="A182" s="39"/>
      <c r="B182" s="40"/>
      <c r="C182" s="41"/>
      <c r="D182" s="232" t="s">
        <v>150</v>
      </c>
      <c r="E182" s="41"/>
      <c r="F182" s="233" t="s">
        <v>1402</v>
      </c>
      <c r="G182" s="41"/>
      <c r="H182" s="41"/>
      <c r="I182" s="234"/>
      <c r="J182" s="41"/>
      <c r="K182" s="41"/>
      <c r="L182" s="45"/>
      <c r="M182" s="235"/>
      <c r="N182" s="236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150</v>
      </c>
      <c r="AU182" s="18" t="s">
        <v>86</v>
      </c>
    </row>
    <row r="183" s="2" customFormat="1">
      <c r="A183" s="39"/>
      <c r="B183" s="40"/>
      <c r="C183" s="41"/>
      <c r="D183" s="258" t="s">
        <v>162</v>
      </c>
      <c r="E183" s="41"/>
      <c r="F183" s="259" t="s">
        <v>1403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162</v>
      </c>
      <c r="AU183" s="18" t="s">
        <v>86</v>
      </c>
    </row>
    <row r="184" s="2" customFormat="1" ht="24.15" customHeight="1">
      <c r="A184" s="39"/>
      <c r="B184" s="40"/>
      <c r="C184" s="219" t="s">
        <v>310</v>
      </c>
      <c r="D184" s="219" t="s">
        <v>144</v>
      </c>
      <c r="E184" s="220" t="s">
        <v>1404</v>
      </c>
      <c r="F184" s="221" t="s">
        <v>1405</v>
      </c>
      <c r="G184" s="222" t="s">
        <v>256</v>
      </c>
      <c r="H184" s="223">
        <v>6</v>
      </c>
      <c r="I184" s="224"/>
      <c r="J184" s="225">
        <f>ROUND(I184*H184,2)</f>
        <v>0</v>
      </c>
      <c r="K184" s="221" t="s">
        <v>159</v>
      </c>
      <c r="L184" s="45"/>
      <c r="M184" s="226" t="s">
        <v>1</v>
      </c>
      <c r="N184" s="227" t="s">
        <v>41</v>
      </c>
      <c r="O184" s="92"/>
      <c r="P184" s="228">
        <f>O184*H184</f>
        <v>0</v>
      </c>
      <c r="Q184" s="228">
        <v>0.027629999999999998</v>
      </c>
      <c r="R184" s="228">
        <f>Q184*H184</f>
        <v>0.16577999999999998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257</v>
      </c>
      <c r="AT184" s="230" t="s">
        <v>144</v>
      </c>
      <c r="AU184" s="230" t="s">
        <v>86</v>
      </c>
      <c r="AY184" s="18" t="s">
        <v>140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84</v>
      </c>
      <c r="BK184" s="231">
        <f>ROUND(I184*H184,2)</f>
        <v>0</v>
      </c>
      <c r="BL184" s="18" t="s">
        <v>257</v>
      </c>
      <c r="BM184" s="230" t="s">
        <v>1406</v>
      </c>
    </row>
    <row r="185" s="2" customFormat="1">
      <c r="A185" s="39"/>
      <c r="B185" s="40"/>
      <c r="C185" s="41"/>
      <c r="D185" s="232" t="s">
        <v>150</v>
      </c>
      <c r="E185" s="41"/>
      <c r="F185" s="233" t="s">
        <v>1407</v>
      </c>
      <c r="G185" s="41"/>
      <c r="H185" s="41"/>
      <c r="I185" s="234"/>
      <c r="J185" s="41"/>
      <c r="K185" s="41"/>
      <c r="L185" s="45"/>
      <c r="M185" s="235"/>
      <c r="N185" s="236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150</v>
      </c>
      <c r="AU185" s="18" t="s">
        <v>86</v>
      </c>
    </row>
    <row r="186" s="2" customFormat="1">
      <c r="A186" s="39"/>
      <c r="B186" s="40"/>
      <c r="C186" s="41"/>
      <c r="D186" s="258" t="s">
        <v>162</v>
      </c>
      <c r="E186" s="41"/>
      <c r="F186" s="259" t="s">
        <v>1408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162</v>
      </c>
      <c r="AU186" s="18" t="s">
        <v>86</v>
      </c>
    </row>
    <row r="187" s="2" customFormat="1" ht="16.5" customHeight="1">
      <c r="A187" s="39"/>
      <c r="B187" s="40"/>
      <c r="C187" s="219" t="s">
        <v>316</v>
      </c>
      <c r="D187" s="219" t="s">
        <v>144</v>
      </c>
      <c r="E187" s="220" t="s">
        <v>1409</v>
      </c>
      <c r="F187" s="221" t="s">
        <v>1410</v>
      </c>
      <c r="G187" s="222" t="s">
        <v>256</v>
      </c>
      <c r="H187" s="223">
        <v>1</v>
      </c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41</v>
      </c>
      <c r="O187" s="92"/>
      <c r="P187" s="228">
        <f>O187*H187</f>
        <v>0</v>
      </c>
      <c r="Q187" s="228">
        <v>0.027629999999999998</v>
      </c>
      <c r="R187" s="228">
        <f>Q187*H187</f>
        <v>0.027629999999999998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257</v>
      </c>
      <c r="AT187" s="230" t="s">
        <v>144</v>
      </c>
      <c r="AU187" s="230" t="s">
        <v>86</v>
      </c>
      <c r="AY187" s="18" t="s">
        <v>140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84</v>
      </c>
      <c r="BK187" s="231">
        <f>ROUND(I187*H187,2)</f>
        <v>0</v>
      </c>
      <c r="BL187" s="18" t="s">
        <v>257</v>
      </c>
      <c r="BM187" s="230" t="s">
        <v>1411</v>
      </c>
    </row>
    <row r="188" s="2" customFormat="1">
      <c r="A188" s="39"/>
      <c r="B188" s="40"/>
      <c r="C188" s="41"/>
      <c r="D188" s="232" t="s">
        <v>150</v>
      </c>
      <c r="E188" s="41"/>
      <c r="F188" s="233" t="s">
        <v>1407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150</v>
      </c>
      <c r="AU188" s="18" t="s">
        <v>86</v>
      </c>
    </row>
    <row r="189" s="2" customFormat="1" ht="21.75" customHeight="1">
      <c r="A189" s="39"/>
      <c r="B189" s="40"/>
      <c r="C189" s="219" t="s">
        <v>7</v>
      </c>
      <c r="D189" s="219" t="s">
        <v>144</v>
      </c>
      <c r="E189" s="220" t="s">
        <v>1412</v>
      </c>
      <c r="F189" s="221" t="s">
        <v>1413</v>
      </c>
      <c r="G189" s="222" t="s">
        <v>256</v>
      </c>
      <c r="H189" s="223">
        <v>3</v>
      </c>
      <c r="I189" s="224"/>
      <c r="J189" s="225">
        <f>ROUND(I189*H189,2)</f>
        <v>0</v>
      </c>
      <c r="K189" s="221" t="s">
        <v>159</v>
      </c>
      <c r="L189" s="45"/>
      <c r="M189" s="226" t="s">
        <v>1</v>
      </c>
      <c r="N189" s="227" t="s">
        <v>41</v>
      </c>
      <c r="O189" s="92"/>
      <c r="P189" s="228">
        <f>O189*H189</f>
        <v>0</v>
      </c>
      <c r="Q189" s="228">
        <v>0.014970000000000001</v>
      </c>
      <c r="R189" s="228">
        <f>Q189*H189</f>
        <v>0.044910000000000005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257</v>
      </c>
      <c r="AT189" s="230" t="s">
        <v>144</v>
      </c>
      <c r="AU189" s="230" t="s">
        <v>86</v>
      </c>
      <c r="AY189" s="18" t="s">
        <v>140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84</v>
      </c>
      <c r="BK189" s="231">
        <f>ROUND(I189*H189,2)</f>
        <v>0</v>
      </c>
      <c r="BL189" s="18" t="s">
        <v>257</v>
      </c>
      <c r="BM189" s="230" t="s">
        <v>1414</v>
      </c>
    </row>
    <row r="190" s="2" customFormat="1">
      <c r="A190" s="39"/>
      <c r="B190" s="40"/>
      <c r="C190" s="41"/>
      <c r="D190" s="232" t="s">
        <v>150</v>
      </c>
      <c r="E190" s="41"/>
      <c r="F190" s="233" t="s">
        <v>1415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150</v>
      </c>
      <c r="AU190" s="18" t="s">
        <v>86</v>
      </c>
    </row>
    <row r="191" s="2" customFormat="1">
      <c r="A191" s="39"/>
      <c r="B191" s="40"/>
      <c r="C191" s="41"/>
      <c r="D191" s="258" t="s">
        <v>162</v>
      </c>
      <c r="E191" s="41"/>
      <c r="F191" s="259" t="s">
        <v>1416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162</v>
      </c>
      <c r="AU191" s="18" t="s">
        <v>86</v>
      </c>
    </row>
    <row r="192" s="2" customFormat="1" ht="21.75" customHeight="1">
      <c r="A192" s="39"/>
      <c r="B192" s="40"/>
      <c r="C192" s="219" t="s">
        <v>325</v>
      </c>
      <c r="D192" s="219" t="s">
        <v>144</v>
      </c>
      <c r="E192" s="220" t="s">
        <v>1417</v>
      </c>
      <c r="F192" s="221" t="s">
        <v>1418</v>
      </c>
      <c r="G192" s="222" t="s">
        <v>256</v>
      </c>
      <c r="H192" s="223">
        <v>1</v>
      </c>
      <c r="I192" s="224"/>
      <c r="J192" s="225">
        <f>ROUND(I192*H192,2)</f>
        <v>0</v>
      </c>
      <c r="K192" s="221" t="s">
        <v>159</v>
      </c>
      <c r="L192" s="45"/>
      <c r="M192" s="226" t="s">
        <v>1</v>
      </c>
      <c r="N192" s="227" t="s">
        <v>41</v>
      </c>
      <c r="O192" s="92"/>
      <c r="P192" s="228">
        <f>O192*H192</f>
        <v>0</v>
      </c>
      <c r="Q192" s="228">
        <v>0.021499999999999998</v>
      </c>
      <c r="R192" s="228">
        <f>Q192*H192</f>
        <v>0.021499999999999998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257</v>
      </c>
      <c r="AT192" s="230" t="s">
        <v>144</v>
      </c>
      <c r="AU192" s="230" t="s">
        <v>86</v>
      </c>
      <c r="AY192" s="18" t="s">
        <v>140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84</v>
      </c>
      <c r="BK192" s="231">
        <f>ROUND(I192*H192,2)</f>
        <v>0</v>
      </c>
      <c r="BL192" s="18" t="s">
        <v>257</v>
      </c>
      <c r="BM192" s="230" t="s">
        <v>1419</v>
      </c>
    </row>
    <row r="193" s="2" customFormat="1">
      <c r="A193" s="39"/>
      <c r="B193" s="40"/>
      <c r="C193" s="41"/>
      <c r="D193" s="232" t="s">
        <v>150</v>
      </c>
      <c r="E193" s="41"/>
      <c r="F193" s="233" t="s">
        <v>1420</v>
      </c>
      <c r="G193" s="41"/>
      <c r="H193" s="41"/>
      <c r="I193" s="234"/>
      <c r="J193" s="41"/>
      <c r="K193" s="41"/>
      <c r="L193" s="45"/>
      <c r="M193" s="235"/>
      <c r="N193" s="236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150</v>
      </c>
      <c r="AU193" s="18" t="s">
        <v>86</v>
      </c>
    </row>
    <row r="194" s="2" customFormat="1">
      <c r="A194" s="39"/>
      <c r="B194" s="40"/>
      <c r="C194" s="41"/>
      <c r="D194" s="258" t="s">
        <v>162</v>
      </c>
      <c r="E194" s="41"/>
      <c r="F194" s="259" t="s">
        <v>1421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162</v>
      </c>
      <c r="AU194" s="18" t="s">
        <v>86</v>
      </c>
    </row>
    <row r="195" s="2" customFormat="1" ht="21.75" customHeight="1">
      <c r="A195" s="39"/>
      <c r="B195" s="40"/>
      <c r="C195" s="219" t="s">
        <v>331</v>
      </c>
      <c r="D195" s="219" t="s">
        <v>144</v>
      </c>
      <c r="E195" s="220" t="s">
        <v>1422</v>
      </c>
      <c r="F195" s="221" t="s">
        <v>1423</v>
      </c>
      <c r="G195" s="222" t="s">
        <v>256</v>
      </c>
      <c r="H195" s="223">
        <v>1</v>
      </c>
      <c r="I195" s="224"/>
      <c r="J195" s="225">
        <f>ROUND(I195*H195,2)</f>
        <v>0</v>
      </c>
      <c r="K195" s="221" t="s">
        <v>159</v>
      </c>
      <c r="L195" s="45"/>
      <c r="M195" s="226" t="s">
        <v>1</v>
      </c>
      <c r="N195" s="227" t="s">
        <v>41</v>
      </c>
      <c r="O195" s="92"/>
      <c r="P195" s="228">
        <f>O195*H195</f>
        <v>0</v>
      </c>
      <c r="Q195" s="228">
        <v>0.014250000000000001</v>
      </c>
      <c r="R195" s="228">
        <f>Q195*H195</f>
        <v>0.014250000000000001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257</v>
      </c>
      <c r="AT195" s="230" t="s">
        <v>144</v>
      </c>
      <c r="AU195" s="230" t="s">
        <v>86</v>
      </c>
      <c r="AY195" s="18" t="s">
        <v>140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84</v>
      </c>
      <c r="BK195" s="231">
        <f>ROUND(I195*H195,2)</f>
        <v>0</v>
      </c>
      <c r="BL195" s="18" t="s">
        <v>257</v>
      </c>
      <c r="BM195" s="230" t="s">
        <v>1424</v>
      </c>
    </row>
    <row r="196" s="2" customFormat="1">
      <c r="A196" s="39"/>
      <c r="B196" s="40"/>
      <c r="C196" s="41"/>
      <c r="D196" s="232" t="s">
        <v>150</v>
      </c>
      <c r="E196" s="41"/>
      <c r="F196" s="233" t="s">
        <v>1425</v>
      </c>
      <c r="G196" s="41"/>
      <c r="H196" s="41"/>
      <c r="I196" s="234"/>
      <c r="J196" s="41"/>
      <c r="K196" s="41"/>
      <c r="L196" s="45"/>
      <c r="M196" s="235"/>
      <c r="N196" s="236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150</v>
      </c>
      <c r="AU196" s="18" t="s">
        <v>86</v>
      </c>
    </row>
    <row r="197" s="2" customFormat="1">
      <c r="A197" s="39"/>
      <c r="B197" s="40"/>
      <c r="C197" s="41"/>
      <c r="D197" s="258" t="s">
        <v>162</v>
      </c>
      <c r="E197" s="41"/>
      <c r="F197" s="259" t="s">
        <v>1426</v>
      </c>
      <c r="G197" s="41"/>
      <c r="H197" s="41"/>
      <c r="I197" s="234"/>
      <c r="J197" s="41"/>
      <c r="K197" s="41"/>
      <c r="L197" s="45"/>
      <c r="M197" s="235"/>
      <c r="N197" s="236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162</v>
      </c>
      <c r="AU197" s="18" t="s">
        <v>86</v>
      </c>
    </row>
    <row r="198" s="2" customFormat="1" ht="33" customHeight="1">
      <c r="A198" s="39"/>
      <c r="B198" s="40"/>
      <c r="C198" s="219" t="s">
        <v>345</v>
      </c>
      <c r="D198" s="219" t="s">
        <v>144</v>
      </c>
      <c r="E198" s="220" t="s">
        <v>1427</v>
      </c>
      <c r="F198" s="221" t="s">
        <v>1428</v>
      </c>
      <c r="G198" s="222" t="s">
        <v>256</v>
      </c>
      <c r="H198" s="223">
        <v>3</v>
      </c>
      <c r="I198" s="224"/>
      <c r="J198" s="225">
        <f>ROUND(I198*H198,2)</f>
        <v>0</v>
      </c>
      <c r="K198" s="221" t="s">
        <v>159</v>
      </c>
      <c r="L198" s="45"/>
      <c r="M198" s="226" t="s">
        <v>1</v>
      </c>
      <c r="N198" s="227" t="s">
        <v>41</v>
      </c>
      <c r="O198" s="92"/>
      <c r="P198" s="228">
        <f>O198*H198</f>
        <v>0</v>
      </c>
      <c r="Q198" s="228">
        <v>0.033099999999999997</v>
      </c>
      <c r="R198" s="228">
        <f>Q198*H198</f>
        <v>0.099299999999999999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257</v>
      </c>
      <c r="AT198" s="230" t="s">
        <v>144</v>
      </c>
      <c r="AU198" s="230" t="s">
        <v>86</v>
      </c>
      <c r="AY198" s="18" t="s">
        <v>140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84</v>
      </c>
      <c r="BK198" s="231">
        <f>ROUND(I198*H198,2)</f>
        <v>0</v>
      </c>
      <c r="BL198" s="18" t="s">
        <v>257</v>
      </c>
      <c r="BM198" s="230" t="s">
        <v>1429</v>
      </c>
    </row>
    <row r="199" s="2" customFormat="1">
      <c r="A199" s="39"/>
      <c r="B199" s="40"/>
      <c r="C199" s="41"/>
      <c r="D199" s="232" t="s">
        <v>150</v>
      </c>
      <c r="E199" s="41"/>
      <c r="F199" s="233" t="s">
        <v>1430</v>
      </c>
      <c r="G199" s="41"/>
      <c r="H199" s="41"/>
      <c r="I199" s="234"/>
      <c r="J199" s="41"/>
      <c r="K199" s="41"/>
      <c r="L199" s="45"/>
      <c r="M199" s="235"/>
      <c r="N199" s="236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150</v>
      </c>
      <c r="AU199" s="18" t="s">
        <v>86</v>
      </c>
    </row>
    <row r="200" s="2" customFormat="1">
      <c r="A200" s="39"/>
      <c r="B200" s="40"/>
      <c r="C200" s="41"/>
      <c r="D200" s="258" t="s">
        <v>162</v>
      </c>
      <c r="E200" s="41"/>
      <c r="F200" s="259" t="s">
        <v>1431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162</v>
      </c>
      <c r="AU200" s="18" t="s">
        <v>86</v>
      </c>
    </row>
    <row r="201" s="2" customFormat="1" ht="33" customHeight="1">
      <c r="A201" s="39"/>
      <c r="B201" s="40"/>
      <c r="C201" s="219" t="s">
        <v>353</v>
      </c>
      <c r="D201" s="219" t="s">
        <v>144</v>
      </c>
      <c r="E201" s="220" t="s">
        <v>1432</v>
      </c>
      <c r="F201" s="221" t="s">
        <v>1433</v>
      </c>
      <c r="G201" s="222" t="s">
        <v>256</v>
      </c>
      <c r="H201" s="223">
        <v>1</v>
      </c>
      <c r="I201" s="224"/>
      <c r="J201" s="225">
        <f>ROUND(I201*H201,2)</f>
        <v>0</v>
      </c>
      <c r="K201" s="221" t="s">
        <v>159</v>
      </c>
      <c r="L201" s="45"/>
      <c r="M201" s="226" t="s">
        <v>1</v>
      </c>
      <c r="N201" s="227" t="s">
        <v>41</v>
      </c>
      <c r="O201" s="92"/>
      <c r="P201" s="228">
        <f>O201*H201</f>
        <v>0</v>
      </c>
      <c r="Q201" s="228">
        <v>0.039120000000000002</v>
      </c>
      <c r="R201" s="228">
        <f>Q201*H201</f>
        <v>0.039120000000000002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257</v>
      </c>
      <c r="AT201" s="230" t="s">
        <v>144</v>
      </c>
      <c r="AU201" s="230" t="s">
        <v>86</v>
      </c>
      <c r="AY201" s="18" t="s">
        <v>140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84</v>
      </c>
      <c r="BK201" s="231">
        <f>ROUND(I201*H201,2)</f>
        <v>0</v>
      </c>
      <c r="BL201" s="18" t="s">
        <v>257</v>
      </c>
      <c r="BM201" s="230" t="s">
        <v>1434</v>
      </c>
    </row>
    <row r="202" s="2" customFormat="1">
      <c r="A202" s="39"/>
      <c r="B202" s="40"/>
      <c r="C202" s="41"/>
      <c r="D202" s="232" t="s">
        <v>150</v>
      </c>
      <c r="E202" s="41"/>
      <c r="F202" s="233" t="s">
        <v>1435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150</v>
      </c>
      <c r="AU202" s="18" t="s">
        <v>86</v>
      </c>
    </row>
    <row r="203" s="2" customFormat="1">
      <c r="A203" s="39"/>
      <c r="B203" s="40"/>
      <c r="C203" s="41"/>
      <c r="D203" s="258" t="s">
        <v>162</v>
      </c>
      <c r="E203" s="41"/>
      <c r="F203" s="259" t="s">
        <v>1436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162</v>
      </c>
      <c r="AU203" s="18" t="s">
        <v>86</v>
      </c>
    </row>
    <row r="204" s="2" customFormat="1" ht="33" customHeight="1">
      <c r="A204" s="39"/>
      <c r="B204" s="40"/>
      <c r="C204" s="219" t="s">
        <v>360</v>
      </c>
      <c r="D204" s="219" t="s">
        <v>144</v>
      </c>
      <c r="E204" s="220" t="s">
        <v>1437</v>
      </c>
      <c r="F204" s="221" t="s">
        <v>1438</v>
      </c>
      <c r="G204" s="222" t="s">
        <v>256</v>
      </c>
      <c r="H204" s="223">
        <v>1</v>
      </c>
      <c r="I204" s="224"/>
      <c r="J204" s="225">
        <f>ROUND(I204*H204,2)</f>
        <v>0</v>
      </c>
      <c r="K204" s="221" t="s">
        <v>159</v>
      </c>
      <c r="L204" s="45"/>
      <c r="M204" s="226" t="s">
        <v>1</v>
      </c>
      <c r="N204" s="227" t="s">
        <v>41</v>
      </c>
      <c r="O204" s="92"/>
      <c r="P204" s="228">
        <f>O204*H204</f>
        <v>0</v>
      </c>
      <c r="Q204" s="228">
        <v>0.03712</v>
      </c>
      <c r="R204" s="228">
        <f>Q204*H204</f>
        <v>0.03712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257</v>
      </c>
      <c r="AT204" s="230" t="s">
        <v>144</v>
      </c>
      <c r="AU204" s="230" t="s">
        <v>86</v>
      </c>
      <c r="AY204" s="18" t="s">
        <v>140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84</v>
      </c>
      <c r="BK204" s="231">
        <f>ROUND(I204*H204,2)</f>
        <v>0</v>
      </c>
      <c r="BL204" s="18" t="s">
        <v>257</v>
      </c>
      <c r="BM204" s="230" t="s">
        <v>1439</v>
      </c>
    </row>
    <row r="205" s="2" customFormat="1">
      <c r="A205" s="39"/>
      <c r="B205" s="40"/>
      <c r="C205" s="41"/>
      <c r="D205" s="232" t="s">
        <v>150</v>
      </c>
      <c r="E205" s="41"/>
      <c r="F205" s="233" t="s">
        <v>1440</v>
      </c>
      <c r="G205" s="41"/>
      <c r="H205" s="41"/>
      <c r="I205" s="234"/>
      <c r="J205" s="41"/>
      <c r="K205" s="41"/>
      <c r="L205" s="45"/>
      <c r="M205" s="235"/>
      <c r="N205" s="236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150</v>
      </c>
      <c r="AU205" s="18" t="s">
        <v>86</v>
      </c>
    </row>
    <row r="206" s="2" customFormat="1">
      <c r="A206" s="39"/>
      <c r="B206" s="40"/>
      <c r="C206" s="41"/>
      <c r="D206" s="258" t="s">
        <v>162</v>
      </c>
      <c r="E206" s="41"/>
      <c r="F206" s="259" t="s">
        <v>1441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162</v>
      </c>
      <c r="AU206" s="18" t="s">
        <v>86</v>
      </c>
    </row>
    <row r="207" s="2" customFormat="1" ht="24.15" customHeight="1">
      <c r="A207" s="39"/>
      <c r="B207" s="40"/>
      <c r="C207" s="219" t="s">
        <v>370</v>
      </c>
      <c r="D207" s="219" t="s">
        <v>144</v>
      </c>
      <c r="E207" s="220" t="s">
        <v>1442</v>
      </c>
      <c r="F207" s="221" t="s">
        <v>1443</v>
      </c>
      <c r="G207" s="222" t="s">
        <v>256</v>
      </c>
      <c r="H207" s="223">
        <v>49</v>
      </c>
      <c r="I207" s="224"/>
      <c r="J207" s="225">
        <f>ROUND(I207*H207,2)</f>
        <v>0</v>
      </c>
      <c r="K207" s="221" t="s">
        <v>1</v>
      </c>
      <c r="L207" s="45"/>
      <c r="M207" s="226" t="s">
        <v>1</v>
      </c>
      <c r="N207" s="227" t="s">
        <v>41</v>
      </c>
      <c r="O207" s="92"/>
      <c r="P207" s="228">
        <f>O207*H207</f>
        <v>0</v>
      </c>
      <c r="Q207" s="228">
        <v>1.8199999999999999E-05</v>
      </c>
      <c r="R207" s="228">
        <f>Q207*H207</f>
        <v>0.00089179999999999988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257</v>
      </c>
      <c r="AT207" s="230" t="s">
        <v>144</v>
      </c>
      <c r="AU207" s="230" t="s">
        <v>86</v>
      </c>
      <c r="AY207" s="18" t="s">
        <v>140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84</v>
      </c>
      <c r="BK207" s="231">
        <f>ROUND(I207*H207,2)</f>
        <v>0</v>
      </c>
      <c r="BL207" s="18" t="s">
        <v>257</v>
      </c>
      <c r="BM207" s="230" t="s">
        <v>1444</v>
      </c>
    </row>
    <row r="208" s="2" customFormat="1">
      <c r="A208" s="39"/>
      <c r="B208" s="40"/>
      <c r="C208" s="41"/>
      <c r="D208" s="232" t="s">
        <v>150</v>
      </c>
      <c r="E208" s="41"/>
      <c r="F208" s="233" t="s">
        <v>1445</v>
      </c>
      <c r="G208" s="41"/>
      <c r="H208" s="41"/>
      <c r="I208" s="234"/>
      <c r="J208" s="41"/>
      <c r="K208" s="41"/>
      <c r="L208" s="45"/>
      <c r="M208" s="235"/>
      <c r="N208" s="23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150</v>
      </c>
      <c r="AU208" s="18" t="s">
        <v>86</v>
      </c>
    </row>
    <row r="209" s="2" customFormat="1" ht="16.5" customHeight="1">
      <c r="A209" s="39"/>
      <c r="B209" s="40"/>
      <c r="C209" s="286" t="s">
        <v>971</v>
      </c>
      <c r="D209" s="286" t="s">
        <v>501</v>
      </c>
      <c r="E209" s="287" t="s">
        <v>1446</v>
      </c>
      <c r="F209" s="288" t="s">
        <v>1447</v>
      </c>
      <c r="G209" s="289" t="s">
        <v>319</v>
      </c>
      <c r="H209" s="290">
        <v>12</v>
      </c>
      <c r="I209" s="291"/>
      <c r="J209" s="292">
        <f>ROUND(I209*H209,2)</f>
        <v>0</v>
      </c>
      <c r="K209" s="288" t="s">
        <v>159</v>
      </c>
      <c r="L209" s="293"/>
      <c r="M209" s="294" t="s">
        <v>1</v>
      </c>
      <c r="N209" s="295" t="s">
        <v>41</v>
      </c>
      <c r="O209" s="92"/>
      <c r="P209" s="228">
        <f>O209*H209</f>
        <v>0</v>
      </c>
      <c r="Q209" s="228">
        <v>0.00050000000000000001</v>
      </c>
      <c r="R209" s="228">
        <f>Q209*H209</f>
        <v>0.0060000000000000001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233</v>
      </c>
      <c r="AT209" s="230" t="s">
        <v>501</v>
      </c>
      <c r="AU209" s="230" t="s">
        <v>86</v>
      </c>
      <c r="AY209" s="18" t="s">
        <v>140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84</v>
      </c>
      <c r="BK209" s="231">
        <f>ROUND(I209*H209,2)</f>
        <v>0</v>
      </c>
      <c r="BL209" s="18" t="s">
        <v>148</v>
      </c>
      <c r="BM209" s="230" t="s">
        <v>1448</v>
      </c>
    </row>
    <row r="210" s="2" customFormat="1">
      <c r="A210" s="39"/>
      <c r="B210" s="40"/>
      <c r="C210" s="41"/>
      <c r="D210" s="232" t="s">
        <v>150</v>
      </c>
      <c r="E210" s="41"/>
      <c r="F210" s="233" t="s">
        <v>1449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150</v>
      </c>
      <c r="AU210" s="18" t="s">
        <v>86</v>
      </c>
    </row>
    <row r="211" s="2" customFormat="1" ht="16.5" customHeight="1">
      <c r="A211" s="39"/>
      <c r="B211" s="40"/>
      <c r="C211" s="286" t="s">
        <v>977</v>
      </c>
      <c r="D211" s="286" t="s">
        <v>501</v>
      </c>
      <c r="E211" s="287" t="s">
        <v>1450</v>
      </c>
      <c r="F211" s="288" t="s">
        <v>1451</v>
      </c>
      <c r="G211" s="289" t="s">
        <v>319</v>
      </c>
      <c r="H211" s="290">
        <v>12</v>
      </c>
      <c r="I211" s="291"/>
      <c r="J211" s="292">
        <f>ROUND(I211*H211,2)</f>
        <v>0</v>
      </c>
      <c r="K211" s="288" t="s">
        <v>1</v>
      </c>
      <c r="L211" s="293"/>
      <c r="M211" s="294" t="s">
        <v>1</v>
      </c>
      <c r="N211" s="295" t="s">
        <v>41</v>
      </c>
      <c r="O211" s="92"/>
      <c r="P211" s="228">
        <f>O211*H211</f>
        <v>0</v>
      </c>
      <c r="Q211" s="228">
        <v>0.00050000000000000001</v>
      </c>
      <c r="R211" s="228">
        <f>Q211*H211</f>
        <v>0.0060000000000000001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233</v>
      </c>
      <c r="AT211" s="230" t="s">
        <v>501</v>
      </c>
      <c r="AU211" s="230" t="s">
        <v>86</v>
      </c>
      <c r="AY211" s="18" t="s">
        <v>140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84</v>
      </c>
      <c r="BK211" s="231">
        <f>ROUND(I211*H211,2)</f>
        <v>0</v>
      </c>
      <c r="BL211" s="18" t="s">
        <v>148</v>
      </c>
      <c r="BM211" s="230" t="s">
        <v>1452</v>
      </c>
    </row>
    <row r="212" s="2" customFormat="1">
      <c r="A212" s="39"/>
      <c r="B212" s="40"/>
      <c r="C212" s="41"/>
      <c r="D212" s="232" t="s">
        <v>150</v>
      </c>
      <c r="E212" s="41"/>
      <c r="F212" s="233" t="s">
        <v>1449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150</v>
      </c>
      <c r="AU212" s="18" t="s">
        <v>86</v>
      </c>
    </row>
    <row r="213" s="2" customFormat="1" ht="24.15" customHeight="1">
      <c r="A213" s="39"/>
      <c r="B213" s="40"/>
      <c r="C213" s="286" t="s">
        <v>984</v>
      </c>
      <c r="D213" s="286" t="s">
        <v>501</v>
      </c>
      <c r="E213" s="287" t="s">
        <v>1453</v>
      </c>
      <c r="F213" s="288" t="s">
        <v>1454</v>
      </c>
      <c r="G213" s="289" t="s">
        <v>319</v>
      </c>
      <c r="H213" s="290">
        <v>12</v>
      </c>
      <c r="I213" s="291"/>
      <c r="J213" s="292">
        <f>ROUND(I213*H213,2)</f>
        <v>0</v>
      </c>
      <c r="K213" s="288" t="s">
        <v>159</v>
      </c>
      <c r="L213" s="293"/>
      <c r="M213" s="294" t="s">
        <v>1</v>
      </c>
      <c r="N213" s="295" t="s">
        <v>41</v>
      </c>
      <c r="O213" s="92"/>
      <c r="P213" s="228">
        <f>O213*H213</f>
        <v>0</v>
      </c>
      <c r="Q213" s="228">
        <v>0.00050000000000000001</v>
      </c>
      <c r="R213" s="228">
        <f>Q213*H213</f>
        <v>0.0060000000000000001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233</v>
      </c>
      <c r="AT213" s="230" t="s">
        <v>501</v>
      </c>
      <c r="AU213" s="230" t="s">
        <v>86</v>
      </c>
      <c r="AY213" s="18" t="s">
        <v>140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84</v>
      </c>
      <c r="BK213" s="231">
        <f>ROUND(I213*H213,2)</f>
        <v>0</v>
      </c>
      <c r="BL213" s="18" t="s">
        <v>148</v>
      </c>
      <c r="BM213" s="230" t="s">
        <v>1455</v>
      </c>
    </row>
    <row r="214" s="2" customFormat="1">
      <c r="A214" s="39"/>
      <c r="B214" s="40"/>
      <c r="C214" s="41"/>
      <c r="D214" s="232" t="s">
        <v>150</v>
      </c>
      <c r="E214" s="41"/>
      <c r="F214" s="233" t="s">
        <v>1449</v>
      </c>
      <c r="G214" s="41"/>
      <c r="H214" s="41"/>
      <c r="I214" s="234"/>
      <c r="J214" s="41"/>
      <c r="K214" s="41"/>
      <c r="L214" s="45"/>
      <c r="M214" s="235"/>
      <c r="N214" s="236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150</v>
      </c>
      <c r="AU214" s="18" t="s">
        <v>86</v>
      </c>
    </row>
    <row r="215" s="2" customFormat="1" ht="16.5" customHeight="1">
      <c r="A215" s="39"/>
      <c r="B215" s="40"/>
      <c r="C215" s="286" t="s">
        <v>991</v>
      </c>
      <c r="D215" s="286" t="s">
        <v>501</v>
      </c>
      <c r="E215" s="287" t="s">
        <v>1456</v>
      </c>
      <c r="F215" s="288" t="s">
        <v>1457</v>
      </c>
      <c r="G215" s="289" t="s">
        <v>319</v>
      </c>
      <c r="H215" s="290">
        <v>10</v>
      </c>
      <c r="I215" s="291"/>
      <c r="J215" s="292">
        <f>ROUND(I215*H215,2)</f>
        <v>0</v>
      </c>
      <c r="K215" s="288" t="s">
        <v>1</v>
      </c>
      <c r="L215" s="293"/>
      <c r="M215" s="294" t="s">
        <v>1</v>
      </c>
      <c r="N215" s="295" t="s">
        <v>41</v>
      </c>
      <c r="O215" s="92"/>
      <c r="P215" s="228">
        <f>O215*H215</f>
        <v>0</v>
      </c>
      <c r="Q215" s="228">
        <v>0.00050000000000000001</v>
      </c>
      <c r="R215" s="228">
        <f>Q215*H215</f>
        <v>0.0050000000000000001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233</v>
      </c>
      <c r="AT215" s="230" t="s">
        <v>501</v>
      </c>
      <c r="AU215" s="230" t="s">
        <v>86</v>
      </c>
      <c r="AY215" s="18" t="s">
        <v>140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84</v>
      </c>
      <c r="BK215" s="231">
        <f>ROUND(I215*H215,2)</f>
        <v>0</v>
      </c>
      <c r="BL215" s="18" t="s">
        <v>148</v>
      </c>
      <c r="BM215" s="230" t="s">
        <v>1458</v>
      </c>
    </row>
    <row r="216" s="2" customFormat="1">
      <c r="A216" s="39"/>
      <c r="B216" s="40"/>
      <c r="C216" s="41"/>
      <c r="D216" s="232" t="s">
        <v>150</v>
      </c>
      <c r="E216" s="41"/>
      <c r="F216" s="233" t="s">
        <v>1449</v>
      </c>
      <c r="G216" s="41"/>
      <c r="H216" s="41"/>
      <c r="I216" s="234"/>
      <c r="J216" s="41"/>
      <c r="K216" s="41"/>
      <c r="L216" s="45"/>
      <c r="M216" s="235"/>
      <c r="N216" s="236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150</v>
      </c>
      <c r="AU216" s="18" t="s">
        <v>86</v>
      </c>
    </row>
    <row r="217" s="13" customFormat="1">
      <c r="A217" s="13"/>
      <c r="B217" s="237"/>
      <c r="C217" s="238"/>
      <c r="D217" s="232" t="s">
        <v>152</v>
      </c>
      <c r="E217" s="239" t="s">
        <v>1</v>
      </c>
      <c r="F217" s="240" t="s">
        <v>1459</v>
      </c>
      <c r="G217" s="238"/>
      <c r="H217" s="239" t="s">
        <v>1</v>
      </c>
      <c r="I217" s="241"/>
      <c r="J217" s="238"/>
      <c r="K217" s="238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152</v>
      </c>
      <c r="AU217" s="246" t="s">
        <v>86</v>
      </c>
      <c r="AV217" s="13" t="s">
        <v>84</v>
      </c>
      <c r="AW217" s="13" t="s">
        <v>32</v>
      </c>
      <c r="AX217" s="13" t="s">
        <v>76</v>
      </c>
      <c r="AY217" s="246" t="s">
        <v>140</v>
      </c>
    </row>
    <row r="218" s="14" customFormat="1">
      <c r="A218" s="14"/>
      <c r="B218" s="247"/>
      <c r="C218" s="248"/>
      <c r="D218" s="232" t="s">
        <v>152</v>
      </c>
      <c r="E218" s="249" t="s">
        <v>1</v>
      </c>
      <c r="F218" s="250" t="s">
        <v>86</v>
      </c>
      <c r="G218" s="248"/>
      <c r="H218" s="251">
        <v>2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152</v>
      </c>
      <c r="AU218" s="257" t="s">
        <v>86</v>
      </c>
      <c r="AV218" s="14" t="s">
        <v>86</v>
      </c>
      <c r="AW218" s="14" t="s">
        <v>32</v>
      </c>
      <c r="AX218" s="14" t="s">
        <v>76</v>
      </c>
      <c r="AY218" s="257" t="s">
        <v>140</v>
      </c>
    </row>
    <row r="219" s="13" customFormat="1">
      <c r="A219" s="13"/>
      <c r="B219" s="237"/>
      <c r="C219" s="238"/>
      <c r="D219" s="232" t="s">
        <v>152</v>
      </c>
      <c r="E219" s="239" t="s">
        <v>1</v>
      </c>
      <c r="F219" s="240" t="s">
        <v>562</v>
      </c>
      <c r="G219" s="238"/>
      <c r="H219" s="239" t="s">
        <v>1</v>
      </c>
      <c r="I219" s="241"/>
      <c r="J219" s="238"/>
      <c r="K219" s="238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152</v>
      </c>
      <c r="AU219" s="246" t="s">
        <v>86</v>
      </c>
      <c r="AV219" s="13" t="s">
        <v>84</v>
      </c>
      <c r="AW219" s="13" t="s">
        <v>32</v>
      </c>
      <c r="AX219" s="13" t="s">
        <v>76</v>
      </c>
      <c r="AY219" s="246" t="s">
        <v>140</v>
      </c>
    </row>
    <row r="220" s="14" customFormat="1">
      <c r="A220" s="14"/>
      <c r="B220" s="247"/>
      <c r="C220" s="248"/>
      <c r="D220" s="232" t="s">
        <v>152</v>
      </c>
      <c r="E220" s="249" t="s">
        <v>1</v>
      </c>
      <c r="F220" s="250" t="s">
        <v>86</v>
      </c>
      <c r="G220" s="248"/>
      <c r="H220" s="251">
        <v>2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152</v>
      </c>
      <c r="AU220" s="257" t="s">
        <v>86</v>
      </c>
      <c r="AV220" s="14" t="s">
        <v>86</v>
      </c>
      <c r="AW220" s="14" t="s">
        <v>32</v>
      </c>
      <c r="AX220" s="14" t="s">
        <v>76</v>
      </c>
      <c r="AY220" s="257" t="s">
        <v>140</v>
      </c>
    </row>
    <row r="221" s="13" customFormat="1">
      <c r="A221" s="13"/>
      <c r="B221" s="237"/>
      <c r="C221" s="238"/>
      <c r="D221" s="232" t="s">
        <v>152</v>
      </c>
      <c r="E221" s="239" t="s">
        <v>1</v>
      </c>
      <c r="F221" s="240" t="s">
        <v>1460</v>
      </c>
      <c r="G221" s="238"/>
      <c r="H221" s="239" t="s">
        <v>1</v>
      </c>
      <c r="I221" s="241"/>
      <c r="J221" s="238"/>
      <c r="K221" s="238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152</v>
      </c>
      <c r="AU221" s="246" t="s">
        <v>86</v>
      </c>
      <c r="AV221" s="13" t="s">
        <v>84</v>
      </c>
      <c r="AW221" s="13" t="s">
        <v>32</v>
      </c>
      <c r="AX221" s="13" t="s">
        <v>76</v>
      </c>
      <c r="AY221" s="246" t="s">
        <v>140</v>
      </c>
    </row>
    <row r="222" s="14" customFormat="1">
      <c r="A222" s="14"/>
      <c r="B222" s="247"/>
      <c r="C222" s="248"/>
      <c r="D222" s="232" t="s">
        <v>152</v>
      </c>
      <c r="E222" s="249" t="s">
        <v>1</v>
      </c>
      <c r="F222" s="250" t="s">
        <v>86</v>
      </c>
      <c r="G222" s="248"/>
      <c r="H222" s="251">
        <v>2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152</v>
      </c>
      <c r="AU222" s="257" t="s">
        <v>86</v>
      </c>
      <c r="AV222" s="14" t="s">
        <v>86</v>
      </c>
      <c r="AW222" s="14" t="s">
        <v>32</v>
      </c>
      <c r="AX222" s="14" t="s">
        <v>76</v>
      </c>
      <c r="AY222" s="257" t="s">
        <v>140</v>
      </c>
    </row>
    <row r="223" s="13" customFormat="1">
      <c r="A223" s="13"/>
      <c r="B223" s="237"/>
      <c r="C223" s="238"/>
      <c r="D223" s="232" t="s">
        <v>152</v>
      </c>
      <c r="E223" s="239" t="s">
        <v>1</v>
      </c>
      <c r="F223" s="240" t="s">
        <v>1461</v>
      </c>
      <c r="G223" s="238"/>
      <c r="H223" s="239" t="s">
        <v>1</v>
      </c>
      <c r="I223" s="241"/>
      <c r="J223" s="238"/>
      <c r="K223" s="238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152</v>
      </c>
      <c r="AU223" s="246" t="s">
        <v>86</v>
      </c>
      <c r="AV223" s="13" t="s">
        <v>84</v>
      </c>
      <c r="AW223" s="13" t="s">
        <v>32</v>
      </c>
      <c r="AX223" s="13" t="s">
        <v>76</v>
      </c>
      <c r="AY223" s="246" t="s">
        <v>140</v>
      </c>
    </row>
    <row r="224" s="14" customFormat="1">
      <c r="A224" s="14"/>
      <c r="B224" s="247"/>
      <c r="C224" s="248"/>
      <c r="D224" s="232" t="s">
        <v>152</v>
      </c>
      <c r="E224" s="249" t="s">
        <v>1</v>
      </c>
      <c r="F224" s="250" t="s">
        <v>86</v>
      </c>
      <c r="G224" s="248"/>
      <c r="H224" s="251">
        <v>2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152</v>
      </c>
      <c r="AU224" s="257" t="s">
        <v>86</v>
      </c>
      <c r="AV224" s="14" t="s">
        <v>86</v>
      </c>
      <c r="AW224" s="14" t="s">
        <v>32</v>
      </c>
      <c r="AX224" s="14" t="s">
        <v>76</v>
      </c>
      <c r="AY224" s="257" t="s">
        <v>140</v>
      </c>
    </row>
    <row r="225" s="13" customFormat="1">
      <c r="A225" s="13"/>
      <c r="B225" s="237"/>
      <c r="C225" s="238"/>
      <c r="D225" s="232" t="s">
        <v>152</v>
      </c>
      <c r="E225" s="239" t="s">
        <v>1</v>
      </c>
      <c r="F225" s="240" t="s">
        <v>1462</v>
      </c>
      <c r="G225" s="238"/>
      <c r="H225" s="239" t="s">
        <v>1</v>
      </c>
      <c r="I225" s="241"/>
      <c r="J225" s="238"/>
      <c r="K225" s="238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152</v>
      </c>
      <c r="AU225" s="246" t="s">
        <v>86</v>
      </c>
      <c r="AV225" s="13" t="s">
        <v>84</v>
      </c>
      <c r="AW225" s="13" t="s">
        <v>32</v>
      </c>
      <c r="AX225" s="13" t="s">
        <v>76</v>
      </c>
      <c r="AY225" s="246" t="s">
        <v>140</v>
      </c>
    </row>
    <row r="226" s="14" customFormat="1">
      <c r="A226" s="14"/>
      <c r="B226" s="247"/>
      <c r="C226" s="248"/>
      <c r="D226" s="232" t="s">
        <v>152</v>
      </c>
      <c r="E226" s="249" t="s">
        <v>1</v>
      </c>
      <c r="F226" s="250" t="s">
        <v>86</v>
      </c>
      <c r="G226" s="248"/>
      <c r="H226" s="251">
        <v>2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152</v>
      </c>
      <c r="AU226" s="257" t="s">
        <v>86</v>
      </c>
      <c r="AV226" s="14" t="s">
        <v>86</v>
      </c>
      <c r="AW226" s="14" t="s">
        <v>32</v>
      </c>
      <c r="AX226" s="14" t="s">
        <v>76</v>
      </c>
      <c r="AY226" s="257" t="s">
        <v>140</v>
      </c>
    </row>
    <row r="227" s="15" customFormat="1">
      <c r="A227" s="15"/>
      <c r="B227" s="260"/>
      <c r="C227" s="261"/>
      <c r="D227" s="232" t="s">
        <v>152</v>
      </c>
      <c r="E227" s="262" t="s">
        <v>1</v>
      </c>
      <c r="F227" s="263" t="s">
        <v>171</v>
      </c>
      <c r="G227" s="261"/>
      <c r="H227" s="264">
        <v>10</v>
      </c>
      <c r="I227" s="265"/>
      <c r="J227" s="261"/>
      <c r="K227" s="261"/>
      <c r="L227" s="266"/>
      <c r="M227" s="267"/>
      <c r="N227" s="268"/>
      <c r="O227" s="268"/>
      <c r="P227" s="268"/>
      <c r="Q227" s="268"/>
      <c r="R227" s="268"/>
      <c r="S227" s="268"/>
      <c r="T227" s="269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0" t="s">
        <v>152</v>
      </c>
      <c r="AU227" s="270" t="s">
        <v>86</v>
      </c>
      <c r="AV227" s="15" t="s">
        <v>148</v>
      </c>
      <c r="AW227" s="15" t="s">
        <v>32</v>
      </c>
      <c r="AX227" s="15" t="s">
        <v>84</v>
      </c>
      <c r="AY227" s="270" t="s">
        <v>140</v>
      </c>
    </row>
    <row r="228" s="2" customFormat="1" ht="16.5" customHeight="1">
      <c r="A228" s="39"/>
      <c r="B228" s="40"/>
      <c r="C228" s="286" t="s">
        <v>143</v>
      </c>
      <c r="D228" s="286" t="s">
        <v>501</v>
      </c>
      <c r="E228" s="287" t="s">
        <v>1463</v>
      </c>
      <c r="F228" s="288" t="s">
        <v>1464</v>
      </c>
      <c r="G228" s="289" t="s">
        <v>319</v>
      </c>
      <c r="H228" s="290">
        <v>2</v>
      </c>
      <c r="I228" s="291"/>
      <c r="J228" s="292">
        <f>ROUND(I228*H228,2)</f>
        <v>0</v>
      </c>
      <c r="K228" s="288" t="s">
        <v>159</v>
      </c>
      <c r="L228" s="293"/>
      <c r="M228" s="294" t="s">
        <v>1</v>
      </c>
      <c r="N228" s="295" t="s">
        <v>41</v>
      </c>
      <c r="O228" s="92"/>
      <c r="P228" s="228">
        <f>O228*H228</f>
        <v>0</v>
      </c>
      <c r="Q228" s="228">
        <v>0.00084999999999999995</v>
      </c>
      <c r="R228" s="228">
        <f>Q228*H228</f>
        <v>0.0016999999999999999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233</v>
      </c>
      <c r="AT228" s="230" t="s">
        <v>501</v>
      </c>
      <c r="AU228" s="230" t="s">
        <v>86</v>
      </c>
      <c r="AY228" s="18" t="s">
        <v>140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84</v>
      </c>
      <c r="BK228" s="231">
        <f>ROUND(I228*H228,2)</f>
        <v>0</v>
      </c>
      <c r="BL228" s="18" t="s">
        <v>148</v>
      </c>
      <c r="BM228" s="230" t="s">
        <v>1465</v>
      </c>
    </row>
    <row r="229" s="2" customFormat="1">
      <c r="A229" s="39"/>
      <c r="B229" s="40"/>
      <c r="C229" s="41"/>
      <c r="D229" s="232" t="s">
        <v>150</v>
      </c>
      <c r="E229" s="41"/>
      <c r="F229" s="233" t="s">
        <v>1464</v>
      </c>
      <c r="G229" s="41"/>
      <c r="H229" s="41"/>
      <c r="I229" s="234"/>
      <c r="J229" s="41"/>
      <c r="K229" s="41"/>
      <c r="L229" s="45"/>
      <c r="M229" s="235"/>
      <c r="N229" s="236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150</v>
      </c>
      <c r="AU229" s="18" t="s">
        <v>86</v>
      </c>
    </row>
    <row r="230" s="13" customFormat="1">
      <c r="A230" s="13"/>
      <c r="B230" s="237"/>
      <c r="C230" s="238"/>
      <c r="D230" s="232" t="s">
        <v>152</v>
      </c>
      <c r="E230" s="239" t="s">
        <v>1</v>
      </c>
      <c r="F230" s="240" t="s">
        <v>562</v>
      </c>
      <c r="G230" s="238"/>
      <c r="H230" s="239" t="s">
        <v>1</v>
      </c>
      <c r="I230" s="241"/>
      <c r="J230" s="238"/>
      <c r="K230" s="238"/>
      <c r="L230" s="242"/>
      <c r="M230" s="243"/>
      <c r="N230" s="244"/>
      <c r="O230" s="244"/>
      <c r="P230" s="244"/>
      <c r="Q230" s="244"/>
      <c r="R230" s="244"/>
      <c r="S230" s="244"/>
      <c r="T230" s="24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6" t="s">
        <v>152</v>
      </c>
      <c r="AU230" s="246" t="s">
        <v>86</v>
      </c>
      <c r="AV230" s="13" t="s">
        <v>84</v>
      </c>
      <c r="AW230" s="13" t="s">
        <v>32</v>
      </c>
      <c r="AX230" s="13" t="s">
        <v>76</v>
      </c>
      <c r="AY230" s="246" t="s">
        <v>140</v>
      </c>
    </row>
    <row r="231" s="14" customFormat="1">
      <c r="A231" s="14"/>
      <c r="B231" s="247"/>
      <c r="C231" s="248"/>
      <c r="D231" s="232" t="s">
        <v>152</v>
      </c>
      <c r="E231" s="249" t="s">
        <v>1</v>
      </c>
      <c r="F231" s="250" t="s">
        <v>86</v>
      </c>
      <c r="G231" s="248"/>
      <c r="H231" s="251">
        <v>2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7" t="s">
        <v>152</v>
      </c>
      <c r="AU231" s="257" t="s">
        <v>86</v>
      </c>
      <c r="AV231" s="14" t="s">
        <v>86</v>
      </c>
      <c r="AW231" s="14" t="s">
        <v>32</v>
      </c>
      <c r="AX231" s="14" t="s">
        <v>84</v>
      </c>
      <c r="AY231" s="257" t="s">
        <v>140</v>
      </c>
    </row>
    <row r="232" s="2" customFormat="1" ht="16.5" customHeight="1">
      <c r="A232" s="39"/>
      <c r="B232" s="40"/>
      <c r="C232" s="286" t="s">
        <v>390</v>
      </c>
      <c r="D232" s="286" t="s">
        <v>501</v>
      </c>
      <c r="E232" s="287" t="s">
        <v>1466</v>
      </c>
      <c r="F232" s="288" t="s">
        <v>1467</v>
      </c>
      <c r="G232" s="289" t="s">
        <v>363</v>
      </c>
      <c r="H232" s="290">
        <v>1</v>
      </c>
      <c r="I232" s="291"/>
      <c r="J232" s="292">
        <f>ROUND(I232*H232,2)</f>
        <v>0</v>
      </c>
      <c r="K232" s="288" t="s">
        <v>159</v>
      </c>
      <c r="L232" s="293"/>
      <c r="M232" s="294" t="s">
        <v>1</v>
      </c>
      <c r="N232" s="295" t="s">
        <v>41</v>
      </c>
      <c r="O232" s="92"/>
      <c r="P232" s="228">
        <f>O232*H232</f>
        <v>0</v>
      </c>
      <c r="Q232" s="228">
        <v>0.0030000000000000001</v>
      </c>
      <c r="R232" s="228">
        <f>Q232*H232</f>
        <v>0.0030000000000000001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233</v>
      </c>
      <c r="AT232" s="230" t="s">
        <v>501</v>
      </c>
      <c r="AU232" s="230" t="s">
        <v>86</v>
      </c>
      <c r="AY232" s="18" t="s">
        <v>140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84</v>
      </c>
      <c r="BK232" s="231">
        <f>ROUND(I232*H232,2)</f>
        <v>0</v>
      </c>
      <c r="BL232" s="18" t="s">
        <v>148</v>
      </c>
      <c r="BM232" s="230" t="s">
        <v>1468</v>
      </c>
    </row>
    <row r="233" s="2" customFormat="1">
      <c r="A233" s="39"/>
      <c r="B233" s="40"/>
      <c r="C233" s="41"/>
      <c r="D233" s="232" t="s">
        <v>150</v>
      </c>
      <c r="E233" s="41"/>
      <c r="F233" s="233" t="s">
        <v>1467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150</v>
      </c>
      <c r="AU233" s="18" t="s">
        <v>86</v>
      </c>
    </row>
    <row r="234" s="2" customFormat="1" ht="16.5" customHeight="1">
      <c r="A234" s="39"/>
      <c r="B234" s="40"/>
      <c r="C234" s="286" t="s">
        <v>337</v>
      </c>
      <c r="D234" s="286" t="s">
        <v>501</v>
      </c>
      <c r="E234" s="287" t="s">
        <v>1469</v>
      </c>
      <c r="F234" s="288" t="s">
        <v>1470</v>
      </c>
      <c r="G234" s="289" t="s">
        <v>596</v>
      </c>
      <c r="H234" s="290">
        <v>1</v>
      </c>
      <c r="I234" s="291"/>
      <c r="J234" s="292">
        <f>ROUND(I234*H234,2)</f>
        <v>0</v>
      </c>
      <c r="K234" s="288" t="s">
        <v>1</v>
      </c>
      <c r="L234" s="293"/>
      <c r="M234" s="294" t="s">
        <v>1</v>
      </c>
      <c r="N234" s="295" t="s">
        <v>41</v>
      </c>
      <c r="O234" s="92"/>
      <c r="P234" s="228">
        <f>O234*H234</f>
        <v>0</v>
      </c>
      <c r="Q234" s="228">
        <v>0.0030000000000000001</v>
      </c>
      <c r="R234" s="228">
        <f>Q234*H234</f>
        <v>0.0030000000000000001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233</v>
      </c>
      <c r="AT234" s="230" t="s">
        <v>501</v>
      </c>
      <c r="AU234" s="230" t="s">
        <v>86</v>
      </c>
      <c r="AY234" s="18" t="s">
        <v>140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84</v>
      </c>
      <c r="BK234" s="231">
        <f>ROUND(I234*H234,2)</f>
        <v>0</v>
      </c>
      <c r="BL234" s="18" t="s">
        <v>148</v>
      </c>
      <c r="BM234" s="230" t="s">
        <v>1471</v>
      </c>
    </row>
    <row r="235" s="2" customFormat="1">
      <c r="A235" s="39"/>
      <c r="B235" s="40"/>
      <c r="C235" s="41"/>
      <c r="D235" s="232" t="s">
        <v>150</v>
      </c>
      <c r="E235" s="41"/>
      <c r="F235" s="233" t="s">
        <v>1470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150</v>
      </c>
      <c r="AU235" s="18" t="s">
        <v>86</v>
      </c>
    </row>
    <row r="236" s="14" customFormat="1">
      <c r="A236" s="14"/>
      <c r="B236" s="247"/>
      <c r="C236" s="248"/>
      <c r="D236" s="232" t="s">
        <v>152</v>
      </c>
      <c r="E236" s="249" t="s">
        <v>1</v>
      </c>
      <c r="F236" s="250" t="s">
        <v>1472</v>
      </c>
      <c r="G236" s="248"/>
      <c r="H236" s="251">
        <v>1</v>
      </c>
      <c r="I236" s="252"/>
      <c r="J236" s="248"/>
      <c r="K236" s="248"/>
      <c r="L236" s="253"/>
      <c r="M236" s="254"/>
      <c r="N236" s="255"/>
      <c r="O236" s="255"/>
      <c r="P236" s="255"/>
      <c r="Q236" s="255"/>
      <c r="R236" s="255"/>
      <c r="S236" s="255"/>
      <c r="T236" s="25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7" t="s">
        <v>152</v>
      </c>
      <c r="AU236" s="257" t="s">
        <v>86</v>
      </c>
      <c r="AV236" s="14" t="s">
        <v>86</v>
      </c>
      <c r="AW236" s="14" t="s">
        <v>32</v>
      </c>
      <c r="AX236" s="14" t="s">
        <v>84</v>
      </c>
      <c r="AY236" s="257" t="s">
        <v>140</v>
      </c>
    </row>
    <row r="237" s="2" customFormat="1" ht="24.15" customHeight="1">
      <c r="A237" s="39"/>
      <c r="B237" s="40"/>
      <c r="C237" s="219" t="s">
        <v>407</v>
      </c>
      <c r="D237" s="219" t="s">
        <v>144</v>
      </c>
      <c r="E237" s="220" t="s">
        <v>1473</v>
      </c>
      <c r="F237" s="221" t="s">
        <v>1474</v>
      </c>
      <c r="G237" s="222" t="s">
        <v>256</v>
      </c>
      <c r="H237" s="223">
        <v>13</v>
      </c>
      <c r="I237" s="224"/>
      <c r="J237" s="225">
        <f>ROUND(I237*H237,2)</f>
        <v>0</v>
      </c>
      <c r="K237" s="221" t="s">
        <v>159</v>
      </c>
      <c r="L237" s="45"/>
      <c r="M237" s="226" t="s">
        <v>1</v>
      </c>
      <c r="N237" s="227" t="s">
        <v>41</v>
      </c>
      <c r="O237" s="92"/>
      <c r="P237" s="228">
        <f>O237*H237</f>
        <v>0</v>
      </c>
      <c r="Q237" s="228">
        <v>1.8199999999999999E-05</v>
      </c>
      <c r="R237" s="228">
        <f>Q237*H237</f>
        <v>0.00023659999999999998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257</v>
      </c>
      <c r="AT237" s="230" t="s">
        <v>144</v>
      </c>
      <c r="AU237" s="230" t="s">
        <v>86</v>
      </c>
      <c r="AY237" s="18" t="s">
        <v>140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84</v>
      </c>
      <c r="BK237" s="231">
        <f>ROUND(I237*H237,2)</f>
        <v>0</v>
      </c>
      <c r="BL237" s="18" t="s">
        <v>257</v>
      </c>
      <c r="BM237" s="230" t="s">
        <v>1475</v>
      </c>
    </row>
    <row r="238" s="2" customFormat="1">
      <c r="A238" s="39"/>
      <c r="B238" s="40"/>
      <c r="C238" s="41"/>
      <c r="D238" s="232" t="s">
        <v>150</v>
      </c>
      <c r="E238" s="41"/>
      <c r="F238" s="233" t="s">
        <v>1476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150</v>
      </c>
      <c r="AU238" s="18" t="s">
        <v>86</v>
      </c>
    </row>
    <row r="239" s="2" customFormat="1">
      <c r="A239" s="39"/>
      <c r="B239" s="40"/>
      <c r="C239" s="41"/>
      <c r="D239" s="258" t="s">
        <v>162</v>
      </c>
      <c r="E239" s="41"/>
      <c r="F239" s="259" t="s">
        <v>1477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162</v>
      </c>
      <c r="AU239" s="18" t="s">
        <v>86</v>
      </c>
    </row>
    <row r="240" s="2" customFormat="1" ht="21.75" customHeight="1">
      <c r="A240" s="39"/>
      <c r="B240" s="40"/>
      <c r="C240" s="286" t="s">
        <v>1187</v>
      </c>
      <c r="D240" s="286" t="s">
        <v>501</v>
      </c>
      <c r="E240" s="287" t="s">
        <v>1478</v>
      </c>
      <c r="F240" s="288" t="s">
        <v>1479</v>
      </c>
      <c r="G240" s="289" t="s">
        <v>319</v>
      </c>
      <c r="H240" s="290">
        <v>5</v>
      </c>
      <c r="I240" s="291"/>
      <c r="J240" s="292">
        <f>ROUND(I240*H240,2)</f>
        <v>0</v>
      </c>
      <c r="K240" s="288" t="s">
        <v>159</v>
      </c>
      <c r="L240" s="293"/>
      <c r="M240" s="294" t="s">
        <v>1</v>
      </c>
      <c r="N240" s="295" t="s">
        <v>41</v>
      </c>
      <c r="O240" s="92"/>
      <c r="P240" s="228">
        <f>O240*H240</f>
        <v>0</v>
      </c>
      <c r="Q240" s="228">
        <v>0.00050000000000000001</v>
      </c>
      <c r="R240" s="228">
        <f>Q240*H240</f>
        <v>0.0025000000000000001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143</v>
      </c>
      <c r="AT240" s="230" t="s">
        <v>501</v>
      </c>
      <c r="AU240" s="230" t="s">
        <v>86</v>
      </c>
      <c r="AY240" s="18" t="s">
        <v>140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84</v>
      </c>
      <c r="BK240" s="231">
        <f>ROUND(I240*H240,2)</f>
        <v>0</v>
      </c>
      <c r="BL240" s="18" t="s">
        <v>257</v>
      </c>
      <c r="BM240" s="230" t="s">
        <v>1480</v>
      </c>
    </row>
    <row r="241" s="2" customFormat="1">
      <c r="A241" s="39"/>
      <c r="B241" s="40"/>
      <c r="C241" s="41"/>
      <c r="D241" s="232" t="s">
        <v>150</v>
      </c>
      <c r="E241" s="41"/>
      <c r="F241" s="233" t="s">
        <v>1449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150</v>
      </c>
      <c r="AU241" s="18" t="s">
        <v>86</v>
      </c>
    </row>
    <row r="242" s="2" customFormat="1" ht="24.15" customHeight="1">
      <c r="A242" s="39"/>
      <c r="B242" s="40"/>
      <c r="C242" s="286" t="s">
        <v>1193</v>
      </c>
      <c r="D242" s="286" t="s">
        <v>501</v>
      </c>
      <c r="E242" s="287" t="s">
        <v>1481</v>
      </c>
      <c r="F242" s="288" t="s">
        <v>1482</v>
      </c>
      <c r="G242" s="289" t="s">
        <v>319</v>
      </c>
      <c r="H242" s="290">
        <v>8</v>
      </c>
      <c r="I242" s="291"/>
      <c r="J242" s="292">
        <f>ROUND(I242*H242,2)</f>
        <v>0</v>
      </c>
      <c r="K242" s="288" t="s">
        <v>159</v>
      </c>
      <c r="L242" s="293"/>
      <c r="M242" s="294" t="s">
        <v>1</v>
      </c>
      <c r="N242" s="295" t="s">
        <v>41</v>
      </c>
      <c r="O242" s="92"/>
      <c r="P242" s="228">
        <f>O242*H242</f>
        <v>0</v>
      </c>
      <c r="Q242" s="228">
        <v>0.0012999999999999999</v>
      </c>
      <c r="R242" s="228">
        <f>Q242*H242</f>
        <v>0.0104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143</v>
      </c>
      <c r="AT242" s="230" t="s">
        <v>501</v>
      </c>
      <c r="AU242" s="230" t="s">
        <v>86</v>
      </c>
      <c r="AY242" s="18" t="s">
        <v>140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84</v>
      </c>
      <c r="BK242" s="231">
        <f>ROUND(I242*H242,2)</f>
        <v>0</v>
      </c>
      <c r="BL242" s="18" t="s">
        <v>257</v>
      </c>
      <c r="BM242" s="230" t="s">
        <v>1483</v>
      </c>
    </row>
    <row r="243" s="2" customFormat="1">
      <c r="A243" s="39"/>
      <c r="B243" s="40"/>
      <c r="C243" s="41"/>
      <c r="D243" s="232" t="s">
        <v>150</v>
      </c>
      <c r="E243" s="41"/>
      <c r="F243" s="233" t="s">
        <v>1482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150</v>
      </c>
      <c r="AU243" s="18" t="s">
        <v>86</v>
      </c>
    </row>
    <row r="244" s="2" customFormat="1" ht="37.8" customHeight="1">
      <c r="A244" s="39"/>
      <c r="B244" s="40"/>
      <c r="C244" s="219" t="s">
        <v>1199</v>
      </c>
      <c r="D244" s="219" t="s">
        <v>144</v>
      </c>
      <c r="E244" s="220" t="s">
        <v>1484</v>
      </c>
      <c r="F244" s="221" t="s">
        <v>1485</v>
      </c>
      <c r="G244" s="222" t="s">
        <v>256</v>
      </c>
      <c r="H244" s="223">
        <v>1</v>
      </c>
      <c r="I244" s="224"/>
      <c r="J244" s="225">
        <f>ROUND(I244*H244,2)</f>
        <v>0</v>
      </c>
      <c r="K244" s="221" t="s">
        <v>159</v>
      </c>
      <c r="L244" s="45"/>
      <c r="M244" s="226" t="s">
        <v>1</v>
      </c>
      <c r="N244" s="227" t="s">
        <v>41</v>
      </c>
      <c r="O244" s="92"/>
      <c r="P244" s="228">
        <f>O244*H244</f>
        <v>0</v>
      </c>
      <c r="Q244" s="228">
        <v>0.0050600000000000003</v>
      </c>
      <c r="R244" s="228">
        <f>Q244*H244</f>
        <v>0.0050600000000000003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257</v>
      </c>
      <c r="AT244" s="230" t="s">
        <v>144</v>
      </c>
      <c r="AU244" s="230" t="s">
        <v>86</v>
      </c>
      <c r="AY244" s="18" t="s">
        <v>140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84</v>
      </c>
      <c r="BK244" s="231">
        <f>ROUND(I244*H244,2)</f>
        <v>0</v>
      </c>
      <c r="BL244" s="18" t="s">
        <v>257</v>
      </c>
      <c r="BM244" s="230" t="s">
        <v>1486</v>
      </c>
    </row>
    <row r="245" s="2" customFormat="1">
      <c r="A245" s="39"/>
      <c r="B245" s="40"/>
      <c r="C245" s="41"/>
      <c r="D245" s="232" t="s">
        <v>150</v>
      </c>
      <c r="E245" s="41"/>
      <c r="F245" s="233" t="s">
        <v>1487</v>
      </c>
      <c r="G245" s="41"/>
      <c r="H245" s="41"/>
      <c r="I245" s="234"/>
      <c r="J245" s="41"/>
      <c r="K245" s="41"/>
      <c r="L245" s="45"/>
      <c r="M245" s="235"/>
      <c r="N245" s="23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150</v>
      </c>
      <c r="AU245" s="18" t="s">
        <v>86</v>
      </c>
    </row>
    <row r="246" s="2" customFormat="1">
      <c r="A246" s="39"/>
      <c r="B246" s="40"/>
      <c r="C246" s="41"/>
      <c r="D246" s="258" t="s">
        <v>162</v>
      </c>
      <c r="E246" s="41"/>
      <c r="F246" s="259" t="s">
        <v>1488</v>
      </c>
      <c r="G246" s="41"/>
      <c r="H246" s="41"/>
      <c r="I246" s="234"/>
      <c r="J246" s="41"/>
      <c r="K246" s="41"/>
      <c r="L246" s="45"/>
      <c r="M246" s="235"/>
      <c r="N246" s="236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162</v>
      </c>
      <c r="AU246" s="18" t="s">
        <v>86</v>
      </c>
    </row>
    <row r="247" s="13" customFormat="1">
      <c r="A247" s="13"/>
      <c r="B247" s="237"/>
      <c r="C247" s="238"/>
      <c r="D247" s="232" t="s">
        <v>152</v>
      </c>
      <c r="E247" s="239" t="s">
        <v>1</v>
      </c>
      <c r="F247" s="240" t="s">
        <v>1489</v>
      </c>
      <c r="G247" s="238"/>
      <c r="H247" s="239" t="s">
        <v>1</v>
      </c>
      <c r="I247" s="241"/>
      <c r="J247" s="238"/>
      <c r="K247" s="238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152</v>
      </c>
      <c r="AU247" s="246" t="s">
        <v>86</v>
      </c>
      <c r="AV247" s="13" t="s">
        <v>84</v>
      </c>
      <c r="AW247" s="13" t="s">
        <v>32</v>
      </c>
      <c r="AX247" s="13" t="s">
        <v>76</v>
      </c>
      <c r="AY247" s="246" t="s">
        <v>140</v>
      </c>
    </row>
    <row r="248" s="14" customFormat="1">
      <c r="A248" s="14"/>
      <c r="B248" s="247"/>
      <c r="C248" s="248"/>
      <c r="D248" s="232" t="s">
        <v>152</v>
      </c>
      <c r="E248" s="249" t="s">
        <v>1</v>
      </c>
      <c r="F248" s="250" t="s">
        <v>84</v>
      </c>
      <c r="G248" s="248"/>
      <c r="H248" s="251">
        <v>1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152</v>
      </c>
      <c r="AU248" s="257" t="s">
        <v>86</v>
      </c>
      <c r="AV248" s="14" t="s">
        <v>86</v>
      </c>
      <c r="AW248" s="14" t="s">
        <v>32</v>
      </c>
      <c r="AX248" s="14" t="s">
        <v>76</v>
      </c>
      <c r="AY248" s="257" t="s">
        <v>140</v>
      </c>
    </row>
    <row r="249" s="15" customFormat="1">
      <c r="A249" s="15"/>
      <c r="B249" s="260"/>
      <c r="C249" s="261"/>
      <c r="D249" s="232" t="s">
        <v>152</v>
      </c>
      <c r="E249" s="262" t="s">
        <v>1</v>
      </c>
      <c r="F249" s="263" t="s">
        <v>171</v>
      </c>
      <c r="G249" s="261"/>
      <c r="H249" s="264">
        <v>1</v>
      </c>
      <c r="I249" s="265"/>
      <c r="J249" s="261"/>
      <c r="K249" s="261"/>
      <c r="L249" s="266"/>
      <c r="M249" s="267"/>
      <c r="N249" s="268"/>
      <c r="O249" s="268"/>
      <c r="P249" s="268"/>
      <c r="Q249" s="268"/>
      <c r="R249" s="268"/>
      <c r="S249" s="268"/>
      <c r="T249" s="26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0" t="s">
        <v>152</v>
      </c>
      <c r="AU249" s="270" t="s">
        <v>86</v>
      </c>
      <c r="AV249" s="15" t="s">
        <v>148</v>
      </c>
      <c r="AW249" s="15" t="s">
        <v>32</v>
      </c>
      <c r="AX249" s="15" t="s">
        <v>84</v>
      </c>
      <c r="AY249" s="270" t="s">
        <v>140</v>
      </c>
    </row>
    <row r="250" s="2" customFormat="1" ht="33" customHeight="1">
      <c r="A250" s="39"/>
      <c r="B250" s="40"/>
      <c r="C250" s="219" t="s">
        <v>1208</v>
      </c>
      <c r="D250" s="219" t="s">
        <v>144</v>
      </c>
      <c r="E250" s="220" t="s">
        <v>1490</v>
      </c>
      <c r="F250" s="221" t="s">
        <v>1491</v>
      </c>
      <c r="G250" s="222" t="s">
        <v>256</v>
      </c>
      <c r="H250" s="223">
        <v>2</v>
      </c>
      <c r="I250" s="224"/>
      <c r="J250" s="225">
        <f>ROUND(I250*H250,2)</f>
        <v>0</v>
      </c>
      <c r="K250" s="221" t="s">
        <v>159</v>
      </c>
      <c r="L250" s="45"/>
      <c r="M250" s="226" t="s">
        <v>1</v>
      </c>
      <c r="N250" s="227" t="s">
        <v>41</v>
      </c>
      <c r="O250" s="92"/>
      <c r="P250" s="228">
        <f>O250*H250</f>
        <v>0</v>
      </c>
      <c r="Q250" s="228">
        <v>0.01525</v>
      </c>
      <c r="R250" s="228">
        <f>Q250*H250</f>
        <v>0.030499999999999999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257</v>
      </c>
      <c r="AT250" s="230" t="s">
        <v>144</v>
      </c>
      <c r="AU250" s="230" t="s">
        <v>86</v>
      </c>
      <c r="AY250" s="18" t="s">
        <v>140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84</v>
      </c>
      <c r="BK250" s="231">
        <f>ROUND(I250*H250,2)</f>
        <v>0</v>
      </c>
      <c r="BL250" s="18" t="s">
        <v>257</v>
      </c>
      <c r="BM250" s="230" t="s">
        <v>1492</v>
      </c>
    </row>
    <row r="251" s="2" customFormat="1">
      <c r="A251" s="39"/>
      <c r="B251" s="40"/>
      <c r="C251" s="41"/>
      <c r="D251" s="232" t="s">
        <v>150</v>
      </c>
      <c r="E251" s="41"/>
      <c r="F251" s="233" t="s">
        <v>1493</v>
      </c>
      <c r="G251" s="41"/>
      <c r="H251" s="41"/>
      <c r="I251" s="234"/>
      <c r="J251" s="41"/>
      <c r="K251" s="41"/>
      <c r="L251" s="45"/>
      <c r="M251" s="235"/>
      <c r="N251" s="236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150</v>
      </c>
      <c r="AU251" s="18" t="s">
        <v>86</v>
      </c>
    </row>
    <row r="252" s="2" customFormat="1">
      <c r="A252" s="39"/>
      <c r="B252" s="40"/>
      <c r="C252" s="41"/>
      <c r="D252" s="258" t="s">
        <v>162</v>
      </c>
      <c r="E252" s="41"/>
      <c r="F252" s="259" t="s">
        <v>1494</v>
      </c>
      <c r="G252" s="41"/>
      <c r="H252" s="41"/>
      <c r="I252" s="234"/>
      <c r="J252" s="41"/>
      <c r="K252" s="41"/>
      <c r="L252" s="45"/>
      <c r="M252" s="235"/>
      <c r="N252" s="236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162</v>
      </c>
      <c r="AU252" s="18" t="s">
        <v>86</v>
      </c>
    </row>
    <row r="253" s="2" customFormat="1" ht="24.15" customHeight="1">
      <c r="A253" s="39"/>
      <c r="B253" s="40"/>
      <c r="C253" s="219" t="s">
        <v>1215</v>
      </c>
      <c r="D253" s="219" t="s">
        <v>144</v>
      </c>
      <c r="E253" s="220" t="s">
        <v>1495</v>
      </c>
      <c r="F253" s="221" t="s">
        <v>1496</v>
      </c>
      <c r="G253" s="222" t="s">
        <v>256</v>
      </c>
      <c r="H253" s="223">
        <v>8</v>
      </c>
      <c r="I253" s="224"/>
      <c r="J253" s="225">
        <f>ROUND(I253*H253,2)</f>
        <v>0</v>
      </c>
      <c r="K253" s="221" t="s">
        <v>159</v>
      </c>
      <c r="L253" s="45"/>
      <c r="M253" s="226" t="s">
        <v>1</v>
      </c>
      <c r="N253" s="227" t="s">
        <v>41</v>
      </c>
      <c r="O253" s="92"/>
      <c r="P253" s="228">
        <f>O253*H253</f>
        <v>0</v>
      </c>
      <c r="Q253" s="228">
        <v>0.00024000000000000001</v>
      </c>
      <c r="R253" s="228">
        <f>Q253*H253</f>
        <v>0.0019200000000000001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257</v>
      </c>
      <c r="AT253" s="230" t="s">
        <v>144</v>
      </c>
      <c r="AU253" s="230" t="s">
        <v>86</v>
      </c>
      <c r="AY253" s="18" t="s">
        <v>140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84</v>
      </c>
      <c r="BK253" s="231">
        <f>ROUND(I253*H253,2)</f>
        <v>0</v>
      </c>
      <c r="BL253" s="18" t="s">
        <v>257</v>
      </c>
      <c r="BM253" s="230" t="s">
        <v>1497</v>
      </c>
    </row>
    <row r="254" s="2" customFormat="1">
      <c r="A254" s="39"/>
      <c r="B254" s="40"/>
      <c r="C254" s="41"/>
      <c r="D254" s="232" t="s">
        <v>150</v>
      </c>
      <c r="E254" s="41"/>
      <c r="F254" s="233" t="s">
        <v>1498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150</v>
      </c>
      <c r="AU254" s="18" t="s">
        <v>86</v>
      </c>
    </row>
    <row r="255" s="2" customFormat="1">
      <c r="A255" s="39"/>
      <c r="B255" s="40"/>
      <c r="C255" s="41"/>
      <c r="D255" s="258" t="s">
        <v>162</v>
      </c>
      <c r="E255" s="41"/>
      <c r="F255" s="259" t="s">
        <v>1499</v>
      </c>
      <c r="G255" s="41"/>
      <c r="H255" s="41"/>
      <c r="I255" s="234"/>
      <c r="J255" s="41"/>
      <c r="K255" s="41"/>
      <c r="L255" s="45"/>
      <c r="M255" s="235"/>
      <c r="N255" s="236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162</v>
      </c>
      <c r="AU255" s="18" t="s">
        <v>86</v>
      </c>
    </row>
    <row r="256" s="2" customFormat="1" ht="24.15" customHeight="1">
      <c r="A256" s="39"/>
      <c r="B256" s="40"/>
      <c r="C256" s="219" t="s">
        <v>635</v>
      </c>
      <c r="D256" s="219" t="s">
        <v>144</v>
      </c>
      <c r="E256" s="220" t="s">
        <v>1500</v>
      </c>
      <c r="F256" s="221" t="s">
        <v>1501</v>
      </c>
      <c r="G256" s="222" t="s">
        <v>256</v>
      </c>
      <c r="H256" s="223">
        <v>12</v>
      </c>
      <c r="I256" s="224"/>
      <c r="J256" s="225">
        <f>ROUND(I256*H256,2)</f>
        <v>0</v>
      </c>
      <c r="K256" s="221" t="s">
        <v>159</v>
      </c>
      <c r="L256" s="45"/>
      <c r="M256" s="226" t="s">
        <v>1</v>
      </c>
      <c r="N256" s="227" t="s">
        <v>41</v>
      </c>
      <c r="O256" s="92"/>
      <c r="P256" s="228">
        <f>O256*H256</f>
        <v>0</v>
      </c>
      <c r="Q256" s="228">
        <v>0.0018400000000000001</v>
      </c>
      <c r="R256" s="228">
        <f>Q256*H256</f>
        <v>0.022080000000000002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257</v>
      </c>
      <c r="AT256" s="230" t="s">
        <v>144</v>
      </c>
      <c r="AU256" s="230" t="s">
        <v>86</v>
      </c>
      <c r="AY256" s="18" t="s">
        <v>140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84</v>
      </c>
      <c r="BK256" s="231">
        <f>ROUND(I256*H256,2)</f>
        <v>0</v>
      </c>
      <c r="BL256" s="18" t="s">
        <v>257</v>
      </c>
      <c r="BM256" s="230" t="s">
        <v>1502</v>
      </c>
    </row>
    <row r="257" s="2" customFormat="1">
      <c r="A257" s="39"/>
      <c r="B257" s="40"/>
      <c r="C257" s="41"/>
      <c r="D257" s="232" t="s">
        <v>150</v>
      </c>
      <c r="E257" s="41"/>
      <c r="F257" s="233" t="s">
        <v>1503</v>
      </c>
      <c r="G257" s="41"/>
      <c r="H257" s="41"/>
      <c r="I257" s="234"/>
      <c r="J257" s="41"/>
      <c r="K257" s="41"/>
      <c r="L257" s="45"/>
      <c r="M257" s="235"/>
      <c r="N257" s="236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150</v>
      </c>
      <c r="AU257" s="18" t="s">
        <v>86</v>
      </c>
    </row>
    <row r="258" s="2" customFormat="1">
      <c r="A258" s="39"/>
      <c r="B258" s="40"/>
      <c r="C258" s="41"/>
      <c r="D258" s="258" t="s">
        <v>162</v>
      </c>
      <c r="E258" s="41"/>
      <c r="F258" s="259" t="s">
        <v>1504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162</v>
      </c>
      <c r="AU258" s="18" t="s">
        <v>86</v>
      </c>
    </row>
    <row r="259" s="2" customFormat="1" ht="24.15" customHeight="1">
      <c r="A259" s="39"/>
      <c r="B259" s="40"/>
      <c r="C259" s="219" t="s">
        <v>643</v>
      </c>
      <c r="D259" s="219" t="s">
        <v>144</v>
      </c>
      <c r="E259" s="220" t="s">
        <v>1505</v>
      </c>
      <c r="F259" s="221" t="s">
        <v>1506</v>
      </c>
      <c r="G259" s="222" t="s">
        <v>319</v>
      </c>
      <c r="H259" s="223">
        <v>6</v>
      </c>
      <c r="I259" s="224"/>
      <c r="J259" s="225">
        <f>ROUND(I259*H259,2)</f>
        <v>0</v>
      </c>
      <c r="K259" s="221" t="s">
        <v>159</v>
      </c>
      <c r="L259" s="45"/>
      <c r="M259" s="226" t="s">
        <v>1</v>
      </c>
      <c r="N259" s="227" t="s">
        <v>41</v>
      </c>
      <c r="O259" s="92"/>
      <c r="P259" s="228">
        <f>O259*H259</f>
        <v>0</v>
      </c>
      <c r="Q259" s="228">
        <v>0.00016000000000000001</v>
      </c>
      <c r="R259" s="228">
        <f>Q259*H259</f>
        <v>0.00096000000000000013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257</v>
      </c>
      <c r="AT259" s="230" t="s">
        <v>144</v>
      </c>
      <c r="AU259" s="230" t="s">
        <v>86</v>
      </c>
      <c r="AY259" s="18" t="s">
        <v>140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84</v>
      </c>
      <c r="BK259" s="231">
        <f>ROUND(I259*H259,2)</f>
        <v>0</v>
      </c>
      <c r="BL259" s="18" t="s">
        <v>257</v>
      </c>
      <c r="BM259" s="230" t="s">
        <v>1507</v>
      </c>
    </row>
    <row r="260" s="2" customFormat="1">
      <c r="A260" s="39"/>
      <c r="B260" s="40"/>
      <c r="C260" s="41"/>
      <c r="D260" s="232" t="s">
        <v>150</v>
      </c>
      <c r="E260" s="41"/>
      <c r="F260" s="233" t="s">
        <v>1508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150</v>
      </c>
      <c r="AU260" s="18" t="s">
        <v>86</v>
      </c>
    </row>
    <row r="261" s="2" customFormat="1">
      <c r="A261" s="39"/>
      <c r="B261" s="40"/>
      <c r="C261" s="41"/>
      <c r="D261" s="258" t="s">
        <v>162</v>
      </c>
      <c r="E261" s="41"/>
      <c r="F261" s="259" t="s">
        <v>1509</v>
      </c>
      <c r="G261" s="41"/>
      <c r="H261" s="41"/>
      <c r="I261" s="234"/>
      <c r="J261" s="41"/>
      <c r="K261" s="41"/>
      <c r="L261" s="45"/>
      <c r="M261" s="235"/>
      <c r="N261" s="236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162</v>
      </c>
      <c r="AU261" s="18" t="s">
        <v>86</v>
      </c>
    </row>
    <row r="262" s="2" customFormat="1" ht="24.15" customHeight="1">
      <c r="A262" s="39"/>
      <c r="B262" s="40"/>
      <c r="C262" s="286" t="s">
        <v>1228</v>
      </c>
      <c r="D262" s="286" t="s">
        <v>501</v>
      </c>
      <c r="E262" s="287" t="s">
        <v>1510</v>
      </c>
      <c r="F262" s="288" t="s">
        <v>1511</v>
      </c>
      <c r="G262" s="289" t="s">
        <v>319</v>
      </c>
      <c r="H262" s="290">
        <v>6</v>
      </c>
      <c r="I262" s="291"/>
      <c r="J262" s="292">
        <f>ROUND(I262*H262,2)</f>
        <v>0</v>
      </c>
      <c r="K262" s="288" t="s">
        <v>159</v>
      </c>
      <c r="L262" s="293"/>
      <c r="M262" s="294" t="s">
        <v>1</v>
      </c>
      <c r="N262" s="295" t="s">
        <v>41</v>
      </c>
      <c r="O262" s="92"/>
      <c r="P262" s="228">
        <f>O262*H262</f>
        <v>0</v>
      </c>
      <c r="Q262" s="228">
        <v>0.0018</v>
      </c>
      <c r="R262" s="228">
        <f>Q262*H262</f>
        <v>0.010800000000000001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143</v>
      </c>
      <c r="AT262" s="230" t="s">
        <v>501</v>
      </c>
      <c r="AU262" s="230" t="s">
        <v>86</v>
      </c>
      <c r="AY262" s="18" t="s">
        <v>140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84</v>
      </c>
      <c r="BK262" s="231">
        <f>ROUND(I262*H262,2)</f>
        <v>0</v>
      </c>
      <c r="BL262" s="18" t="s">
        <v>257</v>
      </c>
      <c r="BM262" s="230" t="s">
        <v>1512</v>
      </c>
    </row>
    <row r="263" s="2" customFormat="1">
      <c r="A263" s="39"/>
      <c r="B263" s="40"/>
      <c r="C263" s="41"/>
      <c r="D263" s="232" t="s">
        <v>150</v>
      </c>
      <c r="E263" s="41"/>
      <c r="F263" s="233" t="s">
        <v>1511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150</v>
      </c>
      <c r="AU263" s="18" t="s">
        <v>86</v>
      </c>
    </row>
    <row r="264" s="2" customFormat="1" ht="24.15" customHeight="1">
      <c r="A264" s="39"/>
      <c r="B264" s="40"/>
      <c r="C264" s="219" t="s">
        <v>1233</v>
      </c>
      <c r="D264" s="219" t="s">
        <v>144</v>
      </c>
      <c r="E264" s="220" t="s">
        <v>1513</v>
      </c>
      <c r="F264" s="221" t="s">
        <v>1514</v>
      </c>
      <c r="G264" s="222" t="s">
        <v>319</v>
      </c>
      <c r="H264" s="223">
        <v>6</v>
      </c>
      <c r="I264" s="224"/>
      <c r="J264" s="225">
        <f>ROUND(I264*H264,2)</f>
        <v>0</v>
      </c>
      <c r="K264" s="221" t="s">
        <v>159</v>
      </c>
      <c r="L264" s="45"/>
      <c r="M264" s="226" t="s">
        <v>1</v>
      </c>
      <c r="N264" s="227" t="s">
        <v>41</v>
      </c>
      <c r="O264" s="92"/>
      <c r="P264" s="228">
        <f>O264*H264</f>
        <v>0</v>
      </c>
      <c r="Q264" s="228">
        <v>0.00012</v>
      </c>
      <c r="R264" s="228">
        <f>Q264*H264</f>
        <v>0.00072000000000000005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257</v>
      </c>
      <c r="AT264" s="230" t="s">
        <v>144</v>
      </c>
      <c r="AU264" s="230" t="s">
        <v>86</v>
      </c>
      <c r="AY264" s="18" t="s">
        <v>140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84</v>
      </c>
      <c r="BK264" s="231">
        <f>ROUND(I264*H264,2)</f>
        <v>0</v>
      </c>
      <c r="BL264" s="18" t="s">
        <v>257</v>
      </c>
      <c r="BM264" s="230" t="s">
        <v>1515</v>
      </c>
    </row>
    <row r="265" s="2" customFormat="1">
      <c r="A265" s="39"/>
      <c r="B265" s="40"/>
      <c r="C265" s="41"/>
      <c r="D265" s="232" t="s">
        <v>150</v>
      </c>
      <c r="E265" s="41"/>
      <c r="F265" s="233" t="s">
        <v>1516</v>
      </c>
      <c r="G265" s="41"/>
      <c r="H265" s="41"/>
      <c r="I265" s="234"/>
      <c r="J265" s="41"/>
      <c r="K265" s="41"/>
      <c r="L265" s="45"/>
      <c r="M265" s="235"/>
      <c r="N265" s="236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150</v>
      </c>
      <c r="AU265" s="18" t="s">
        <v>86</v>
      </c>
    </row>
    <row r="266" s="2" customFormat="1">
      <c r="A266" s="39"/>
      <c r="B266" s="40"/>
      <c r="C266" s="41"/>
      <c r="D266" s="258" t="s">
        <v>162</v>
      </c>
      <c r="E266" s="41"/>
      <c r="F266" s="259" t="s">
        <v>1517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162</v>
      </c>
      <c r="AU266" s="18" t="s">
        <v>86</v>
      </c>
    </row>
    <row r="267" s="2" customFormat="1" ht="24.15" customHeight="1">
      <c r="A267" s="39"/>
      <c r="B267" s="40"/>
      <c r="C267" s="286" t="s">
        <v>1237</v>
      </c>
      <c r="D267" s="286" t="s">
        <v>501</v>
      </c>
      <c r="E267" s="287" t="s">
        <v>1518</v>
      </c>
      <c r="F267" s="288" t="s">
        <v>1519</v>
      </c>
      <c r="G267" s="289" t="s">
        <v>319</v>
      </c>
      <c r="H267" s="290">
        <v>6</v>
      </c>
      <c r="I267" s="291"/>
      <c r="J267" s="292">
        <f>ROUND(I267*H267,2)</f>
        <v>0</v>
      </c>
      <c r="K267" s="288" t="s">
        <v>159</v>
      </c>
      <c r="L267" s="293"/>
      <c r="M267" s="294" t="s">
        <v>1</v>
      </c>
      <c r="N267" s="295" t="s">
        <v>41</v>
      </c>
      <c r="O267" s="92"/>
      <c r="P267" s="228">
        <f>O267*H267</f>
        <v>0</v>
      </c>
      <c r="Q267" s="228">
        <v>0.0053800000000000002</v>
      </c>
      <c r="R267" s="228">
        <f>Q267*H267</f>
        <v>0.032280000000000003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143</v>
      </c>
      <c r="AT267" s="230" t="s">
        <v>501</v>
      </c>
      <c r="AU267" s="230" t="s">
        <v>86</v>
      </c>
      <c r="AY267" s="18" t="s">
        <v>140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84</v>
      </c>
      <c r="BK267" s="231">
        <f>ROUND(I267*H267,2)</f>
        <v>0</v>
      </c>
      <c r="BL267" s="18" t="s">
        <v>257</v>
      </c>
      <c r="BM267" s="230" t="s">
        <v>1520</v>
      </c>
    </row>
    <row r="268" s="2" customFormat="1">
      <c r="A268" s="39"/>
      <c r="B268" s="40"/>
      <c r="C268" s="41"/>
      <c r="D268" s="232" t="s">
        <v>150</v>
      </c>
      <c r="E268" s="41"/>
      <c r="F268" s="233" t="s">
        <v>1519</v>
      </c>
      <c r="G268" s="41"/>
      <c r="H268" s="41"/>
      <c r="I268" s="234"/>
      <c r="J268" s="41"/>
      <c r="K268" s="41"/>
      <c r="L268" s="45"/>
      <c r="M268" s="235"/>
      <c r="N268" s="236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150</v>
      </c>
      <c r="AU268" s="18" t="s">
        <v>86</v>
      </c>
    </row>
    <row r="269" s="2" customFormat="1" ht="24.15" customHeight="1">
      <c r="A269" s="39"/>
      <c r="B269" s="40"/>
      <c r="C269" s="219" t="s">
        <v>1241</v>
      </c>
      <c r="D269" s="219" t="s">
        <v>144</v>
      </c>
      <c r="E269" s="220" t="s">
        <v>1521</v>
      </c>
      <c r="F269" s="221" t="s">
        <v>1522</v>
      </c>
      <c r="G269" s="222" t="s">
        <v>1202</v>
      </c>
      <c r="H269" s="296"/>
      <c r="I269" s="224"/>
      <c r="J269" s="225">
        <f>ROUND(I269*H269,2)</f>
        <v>0</v>
      </c>
      <c r="K269" s="221" t="s">
        <v>159</v>
      </c>
      <c r="L269" s="45"/>
      <c r="M269" s="226" t="s">
        <v>1</v>
      </c>
      <c r="N269" s="227" t="s">
        <v>41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257</v>
      </c>
      <c r="AT269" s="230" t="s">
        <v>144</v>
      </c>
      <c r="AU269" s="230" t="s">
        <v>86</v>
      </c>
      <c r="AY269" s="18" t="s">
        <v>140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84</v>
      </c>
      <c r="BK269" s="231">
        <f>ROUND(I269*H269,2)</f>
        <v>0</v>
      </c>
      <c r="BL269" s="18" t="s">
        <v>257</v>
      </c>
      <c r="BM269" s="230" t="s">
        <v>1523</v>
      </c>
    </row>
    <row r="270" s="2" customFormat="1">
      <c r="A270" s="39"/>
      <c r="B270" s="40"/>
      <c r="C270" s="41"/>
      <c r="D270" s="232" t="s">
        <v>150</v>
      </c>
      <c r="E270" s="41"/>
      <c r="F270" s="233" t="s">
        <v>1524</v>
      </c>
      <c r="G270" s="41"/>
      <c r="H270" s="41"/>
      <c r="I270" s="234"/>
      <c r="J270" s="41"/>
      <c r="K270" s="41"/>
      <c r="L270" s="45"/>
      <c r="M270" s="235"/>
      <c r="N270" s="236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150</v>
      </c>
      <c r="AU270" s="18" t="s">
        <v>86</v>
      </c>
    </row>
    <row r="271" s="2" customFormat="1">
      <c r="A271" s="39"/>
      <c r="B271" s="40"/>
      <c r="C271" s="41"/>
      <c r="D271" s="258" t="s">
        <v>162</v>
      </c>
      <c r="E271" s="41"/>
      <c r="F271" s="259" t="s">
        <v>1525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162</v>
      </c>
      <c r="AU271" s="18" t="s">
        <v>86</v>
      </c>
    </row>
    <row r="272" s="12" customFormat="1" ht="22.8" customHeight="1">
      <c r="A272" s="12"/>
      <c r="B272" s="203"/>
      <c r="C272" s="204"/>
      <c r="D272" s="205" t="s">
        <v>75</v>
      </c>
      <c r="E272" s="217" t="s">
        <v>1526</v>
      </c>
      <c r="F272" s="217" t="s">
        <v>1527</v>
      </c>
      <c r="G272" s="204"/>
      <c r="H272" s="204"/>
      <c r="I272" s="207"/>
      <c r="J272" s="218">
        <f>BK272</f>
        <v>0</v>
      </c>
      <c r="K272" s="204"/>
      <c r="L272" s="209"/>
      <c r="M272" s="210"/>
      <c r="N272" s="211"/>
      <c r="O272" s="211"/>
      <c r="P272" s="212">
        <f>SUM(P273:P288)</f>
        <v>0</v>
      </c>
      <c r="Q272" s="211"/>
      <c r="R272" s="212">
        <f>SUM(R273:R288)</f>
        <v>0.010850000000000002</v>
      </c>
      <c r="S272" s="211"/>
      <c r="T272" s="213">
        <f>SUM(T273:T288)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4" t="s">
        <v>86</v>
      </c>
      <c r="AT272" s="215" t="s">
        <v>75</v>
      </c>
      <c r="AU272" s="215" t="s">
        <v>84</v>
      </c>
      <c r="AY272" s="214" t="s">
        <v>140</v>
      </c>
      <c r="BK272" s="216">
        <f>SUM(BK273:BK288)</f>
        <v>0</v>
      </c>
    </row>
    <row r="273" s="2" customFormat="1" ht="37.8" customHeight="1">
      <c r="A273" s="39"/>
      <c r="B273" s="40"/>
      <c r="C273" s="219" t="s">
        <v>1247</v>
      </c>
      <c r="D273" s="219" t="s">
        <v>144</v>
      </c>
      <c r="E273" s="220" t="s">
        <v>1528</v>
      </c>
      <c r="F273" s="221" t="s">
        <v>1529</v>
      </c>
      <c r="G273" s="222" t="s">
        <v>256</v>
      </c>
      <c r="H273" s="223">
        <v>1</v>
      </c>
      <c r="I273" s="224"/>
      <c r="J273" s="225">
        <f>ROUND(I273*H273,2)</f>
        <v>0</v>
      </c>
      <c r="K273" s="221" t="s">
        <v>1</v>
      </c>
      <c r="L273" s="45"/>
      <c r="M273" s="226" t="s">
        <v>1</v>
      </c>
      <c r="N273" s="227" t="s">
        <v>41</v>
      </c>
      <c r="O273" s="92"/>
      <c r="P273" s="228">
        <f>O273*H273</f>
        <v>0</v>
      </c>
      <c r="Q273" s="228">
        <v>0.0091999999999999998</v>
      </c>
      <c r="R273" s="228">
        <f>Q273*H273</f>
        <v>0.0091999999999999998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257</v>
      </c>
      <c r="AT273" s="230" t="s">
        <v>144</v>
      </c>
      <c r="AU273" s="230" t="s">
        <v>86</v>
      </c>
      <c r="AY273" s="18" t="s">
        <v>140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84</v>
      </c>
      <c r="BK273" s="231">
        <f>ROUND(I273*H273,2)</f>
        <v>0</v>
      </c>
      <c r="BL273" s="18" t="s">
        <v>257</v>
      </c>
      <c r="BM273" s="230" t="s">
        <v>1530</v>
      </c>
    </row>
    <row r="274" s="2" customFormat="1">
      <c r="A274" s="39"/>
      <c r="B274" s="40"/>
      <c r="C274" s="41"/>
      <c r="D274" s="232" t="s">
        <v>150</v>
      </c>
      <c r="E274" s="41"/>
      <c r="F274" s="233" t="s">
        <v>1531</v>
      </c>
      <c r="G274" s="41"/>
      <c r="H274" s="41"/>
      <c r="I274" s="234"/>
      <c r="J274" s="41"/>
      <c r="K274" s="41"/>
      <c r="L274" s="45"/>
      <c r="M274" s="235"/>
      <c r="N274" s="236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150</v>
      </c>
      <c r="AU274" s="18" t="s">
        <v>86</v>
      </c>
    </row>
    <row r="275" s="2" customFormat="1" ht="16.5" customHeight="1">
      <c r="A275" s="39"/>
      <c r="B275" s="40"/>
      <c r="C275" s="219" t="s">
        <v>677</v>
      </c>
      <c r="D275" s="219" t="s">
        <v>144</v>
      </c>
      <c r="E275" s="220" t="s">
        <v>1532</v>
      </c>
      <c r="F275" s="221" t="s">
        <v>1533</v>
      </c>
      <c r="G275" s="222" t="s">
        <v>256</v>
      </c>
      <c r="H275" s="223">
        <v>1</v>
      </c>
      <c r="I275" s="224"/>
      <c r="J275" s="225">
        <f>ROUND(I275*H275,2)</f>
        <v>0</v>
      </c>
      <c r="K275" s="221" t="s">
        <v>159</v>
      </c>
      <c r="L275" s="45"/>
      <c r="M275" s="226" t="s">
        <v>1</v>
      </c>
      <c r="N275" s="227" t="s">
        <v>41</v>
      </c>
      <c r="O275" s="92"/>
      <c r="P275" s="228">
        <f>O275*H275</f>
        <v>0</v>
      </c>
      <c r="Q275" s="228">
        <v>0.00014999999999999999</v>
      </c>
      <c r="R275" s="228">
        <f>Q275*H275</f>
        <v>0.00014999999999999999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257</v>
      </c>
      <c r="AT275" s="230" t="s">
        <v>144</v>
      </c>
      <c r="AU275" s="230" t="s">
        <v>86</v>
      </c>
      <c r="AY275" s="18" t="s">
        <v>140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84</v>
      </c>
      <c r="BK275" s="231">
        <f>ROUND(I275*H275,2)</f>
        <v>0</v>
      </c>
      <c r="BL275" s="18" t="s">
        <v>257</v>
      </c>
      <c r="BM275" s="230" t="s">
        <v>1534</v>
      </c>
    </row>
    <row r="276" s="2" customFormat="1">
      <c r="A276" s="39"/>
      <c r="B276" s="40"/>
      <c r="C276" s="41"/>
      <c r="D276" s="232" t="s">
        <v>150</v>
      </c>
      <c r="E276" s="41"/>
      <c r="F276" s="233" t="s">
        <v>1535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150</v>
      </c>
      <c r="AU276" s="18" t="s">
        <v>86</v>
      </c>
    </row>
    <row r="277" s="2" customFormat="1">
      <c r="A277" s="39"/>
      <c r="B277" s="40"/>
      <c r="C277" s="41"/>
      <c r="D277" s="258" t="s">
        <v>162</v>
      </c>
      <c r="E277" s="41"/>
      <c r="F277" s="259" t="s">
        <v>1536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162</v>
      </c>
      <c r="AU277" s="18" t="s">
        <v>86</v>
      </c>
    </row>
    <row r="278" s="2" customFormat="1" ht="16.5" customHeight="1">
      <c r="A278" s="39"/>
      <c r="B278" s="40"/>
      <c r="C278" s="219" t="s">
        <v>779</v>
      </c>
      <c r="D278" s="219" t="s">
        <v>144</v>
      </c>
      <c r="E278" s="220" t="s">
        <v>1537</v>
      </c>
      <c r="F278" s="221" t="s">
        <v>1538</v>
      </c>
      <c r="G278" s="222" t="s">
        <v>256</v>
      </c>
      <c r="H278" s="223">
        <v>1</v>
      </c>
      <c r="I278" s="224"/>
      <c r="J278" s="225">
        <f>ROUND(I278*H278,2)</f>
        <v>0</v>
      </c>
      <c r="K278" s="221" t="s">
        <v>159</v>
      </c>
      <c r="L278" s="45"/>
      <c r="M278" s="226" t="s">
        <v>1</v>
      </c>
      <c r="N278" s="227" t="s">
        <v>41</v>
      </c>
      <c r="O278" s="92"/>
      <c r="P278" s="228">
        <f>O278*H278</f>
        <v>0</v>
      </c>
      <c r="Q278" s="228">
        <v>0.00050000000000000001</v>
      </c>
      <c r="R278" s="228">
        <f>Q278*H278</f>
        <v>0.00050000000000000001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257</v>
      </c>
      <c r="AT278" s="230" t="s">
        <v>144</v>
      </c>
      <c r="AU278" s="230" t="s">
        <v>86</v>
      </c>
      <c r="AY278" s="18" t="s">
        <v>140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84</v>
      </c>
      <c r="BK278" s="231">
        <f>ROUND(I278*H278,2)</f>
        <v>0</v>
      </c>
      <c r="BL278" s="18" t="s">
        <v>257</v>
      </c>
      <c r="BM278" s="230" t="s">
        <v>1539</v>
      </c>
    </row>
    <row r="279" s="2" customFormat="1">
      <c r="A279" s="39"/>
      <c r="B279" s="40"/>
      <c r="C279" s="41"/>
      <c r="D279" s="232" t="s">
        <v>150</v>
      </c>
      <c r="E279" s="41"/>
      <c r="F279" s="233" t="s">
        <v>1540</v>
      </c>
      <c r="G279" s="41"/>
      <c r="H279" s="41"/>
      <c r="I279" s="234"/>
      <c r="J279" s="41"/>
      <c r="K279" s="41"/>
      <c r="L279" s="45"/>
      <c r="M279" s="235"/>
      <c r="N279" s="236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150</v>
      </c>
      <c r="AU279" s="18" t="s">
        <v>86</v>
      </c>
    </row>
    <row r="280" s="2" customFormat="1">
      <c r="A280" s="39"/>
      <c r="B280" s="40"/>
      <c r="C280" s="41"/>
      <c r="D280" s="258" t="s">
        <v>162</v>
      </c>
      <c r="E280" s="41"/>
      <c r="F280" s="259" t="s">
        <v>1541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162</v>
      </c>
      <c r="AU280" s="18" t="s">
        <v>86</v>
      </c>
    </row>
    <row r="281" s="2" customFormat="1" ht="24.15" customHeight="1">
      <c r="A281" s="39"/>
      <c r="B281" s="40"/>
      <c r="C281" s="219" t="s">
        <v>786</v>
      </c>
      <c r="D281" s="219" t="s">
        <v>144</v>
      </c>
      <c r="E281" s="220" t="s">
        <v>1542</v>
      </c>
      <c r="F281" s="221" t="s">
        <v>1543</v>
      </c>
      <c r="G281" s="222" t="s">
        <v>256</v>
      </c>
      <c r="H281" s="223">
        <v>1</v>
      </c>
      <c r="I281" s="224"/>
      <c r="J281" s="225">
        <f>ROUND(I281*H281,2)</f>
        <v>0</v>
      </c>
      <c r="K281" s="221" t="s">
        <v>159</v>
      </c>
      <c r="L281" s="45"/>
      <c r="M281" s="226" t="s">
        <v>1</v>
      </c>
      <c r="N281" s="227" t="s">
        <v>41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257</v>
      </c>
      <c r="AT281" s="230" t="s">
        <v>144</v>
      </c>
      <c r="AU281" s="230" t="s">
        <v>86</v>
      </c>
      <c r="AY281" s="18" t="s">
        <v>140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84</v>
      </c>
      <c r="BK281" s="231">
        <f>ROUND(I281*H281,2)</f>
        <v>0</v>
      </c>
      <c r="BL281" s="18" t="s">
        <v>257</v>
      </c>
      <c r="BM281" s="230" t="s">
        <v>1544</v>
      </c>
    </row>
    <row r="282" s="2" customFormat="1">
      <c r="A282" s="39"/>
      <c r="B282" s="40"/>
      <c r="C282" s="41"/>
      <c r="D282" s="232" t="s">
        <v>150</v>
      </c>
      <c r="E282" s="41"/>
      <c r="F282" s="233" t="s">
        <v>1545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150</v>
      </c>
      <c r="AU282" s="18" t="s">
        <v>86</v>
      </c>
    </row>
    <row r="283" s="2" customFormat="1">
      <c r="A283" s="39"/>
      <c r="B283" s="40"/>
      <c r="C283" s="41"/>
      <c r="D283" s="258" t="s">
        <v>162</v>
      </c>
      <c r="E283" s="41"/>
      <c r="F283" s="259" t="s">
        <v>1546</v>
      </c>
      <c r="G283" s="41"/>
      <c r="H283" s="41"/>
      <c r="I283" s="234"/>
      <c r="J283" s="41"/>
      <c r="K283" s="41"/>
      <c r="L283" s="45"/>
      <c r="M283" s="235"/>
      <c r="N283" s="236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162</v>
      </c>
      <c r="AU283" s="18" t="s">
        <v>86</v>
      </c>
    </row>
    <row r="284" s="2" customFormat="1" ht="24.15" customHeight="1">
      <c r="A284" s="39"/>
      <c r="B284" s="40"/>
      <c r="C284" s="286" t="s">
        <v>792</v>
      </c>
      <c r="D284" s="286" t="s">
        <v>501</v>
      </c>
      <c r="E284" s="287" t="s">
        <v>1547</v>
      </c>
      <c r="F284" s="288" t="s">
        <v>1548</v>
      </c>
      <c r="G284" s="289" t="s">
        <v>319</v>
      </c>
      <c r="H284" s="290">
        <v>1</v>
      </c>
      <c r="I284" s="291"/>
      <c r="J284" s="292">
        <f>ROUND(I284*H284,2)</f>
        <v>0</v>
      </c>
      <c r="K284" s="288" t="s">
        <v>159</v>
      </c>
      <c r="L284" s="293"/>
      <c r="M284" s="294" t="s">
        <v>1</v>
      </c>
      <c r="N284" s="295" t="s">
        <v>41</v>
      </c>
      <c r="O284" s="92"/>
      <c r="P284" s="228">
        <f>O284*H284</f>
        <v>0</v>
      </c>
      <c r="Q284" s="228">
        <v>0.001</v>
      </c>
      <c r="R284" s="228">
        <f>Q284*H284</f>
        <v>0.001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143</v>
      </c>
      <c r="AT284" s="230" t="s">
        <v>501</v>
      </c>
      <c r="AU284" s="230" t="s">
        <v>86</v>
      </c>
      <c r="AY284" s="18" t="s">
        <v>140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84</v>
      </c>
      <c r="BK284" s="231">
        <f>ROUND(I284*H284,2)</f>
        <v>0</v>
      </c>
      <c r="BL284" s="18" t="s">
        <v>257</v>
      </c>
      <c r="BM284" s="230" t="s">
        <v>1549</v>
      </c>
    </row>
    <row r="285" s="2" customFormat="1">
      <c r="A285" s="39"/>
      <c r="B285" s="40"/>
      <c r="C285" s="41"/>
      <c r="D285" s="232" t="s">
        <v>150</v>
      </c>
      <c r="E285" s="41"/>
      <c r="F285" s="233" t="s">
        <v>1548</v>
      </c>
      <c r="G285" s="41"/>
      <c r="H285" s="41"/>
      <c r="I285" s="234"/>
      <c r="J285" s="41"/>
      <c r="K285" s="41"/>
      <c r="L285" s="45"/>
      <c r="M285" s="235"/>
      <c r="N285" s="236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150</v>
      </c>
      <c r="AU285" s="18" t="s">
        <v>86</v>
      </c>
    </row>
    <row r="286" s="2" customFormat="1" ht="24.15" customHeight="1">
      <c r="A286" s="39"/>
      <c r="B286" s="40"/>
      <c r="C286" s="219" t="s">
        <v>800</v>
      </c>
      <c r="D286" s="219" t="s">
        <v>144</v>
      </c>
      <c r="E286" s="220" t="s">
        <v>1550</v>
      </c>
      <c r="F286" s="221" t="s">
        <v>1551</v>
      </c>
      <c r="G286" s="222" t="s">
        <v>1202</v>
      </c>
      <c r="H286" s="296"/>
      <c r="I286" s="224"/>
      <c r="J286" s="225">
        <f>ROUND(I286*H286,2)</f>
        <v>0</v>
      </c>
      <c r="K286" s="221" t="s">
        <v>159</v>
      </c>
      <c r="L286" s="45"/>
      <c r="M286" s="226" t="s">
        <v>1</v>
      </c>
      <c r="N286" s="227" t="s">
        <v>41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257</v>
      </c>
      <c r="AT286" s="230" t="s">
        <v>144</v>
      </c>
      <c r="AU286" s="230" t="s">
        <v>86</v>
      </c>
      <c r="AY286" s="18" t="s">
        <v>140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84</v>
      </c>
      <c r="BK286" s="231">
        <f>ROUND(I286*H286,2)</f>
        <v>0</v>
      </c>
      <c r="BL286" s="18" t="s">
        <v>257</v>
      </c>
      <c r="BM286" s="230" t="s">
        <v>1552</v>
      </c>
    </row>
    <row r="287" s="2" customFormat="1">
      <c r="A287" s="39"/>
      <c r="B287" s="40"/>
      <c r="C287" s="41"/>
      <c r="D287" s="232" t="s">
        <v>150</v>
      </c>
      <c r="E287" s="41"/>
      <c r="F287" s="233" t="s">
        <v>1553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150</v>
      </c>
      <c r="AU287" s="18" t="s">
        <v>86</v>
      </c>
    </row>
    <row r="288" s="2" customFormat="1">
      <c r="A288" s="39"/>
      <c r="B288" s="40"/>
      <c r="C288" s="41"/>
      <c r="D288" s="258" t="s">
        <v>162</v>
      </c>
      <c r="E288" s="41"/>
      <c r="F288" s="259" t="s">
        <v>1554</v>
      </c>
      <c r="G288" s="41"/>
      <c r="H288" s="41"/>
      <c r="I288" s="234"/>
      <c r="J288" s="41"/>
      <c r="K288" s="41"/>
      <c r="L288" s="45"/>
      <c r="M288" s="235"/>
      <c r="N288" s="236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162</v>
      </c>
      <c r="AU288" s="18" t="s">
        <v>86</v>
      </c>
    </row>
    <row r="289" s="12" customFormat="1" ht="22.8" customHeight="1">
      <c r="A289" s="12"/>
      <c r="B289" s="203"/>
      <c r="C289" s="204"/>
      <c r="D289" s="205" t="s">
        <v>75</v>
      </c>
      <c r="E289" s="217" t="s">
        <v>1555</v>
      </c>
      <c r="F289" s="217" t="s">
        <v>1556</v>
      </c>
      <c r="G289" s="204"/>
      <c r="H289" s="204"/>
      <c r="I289" s="207"/>
      <c r="J289" s="218">
        <f>BK289</f>
        <v>0</v>
      </c>
      <c r="K289" s="204"/>
      <c r="L289" s="209"/>
      <c r="M289" s="210"/>
      <c r="N289" s="211"/>
      <c r="O289" s="211"/>
      <c r="P289" s="212">
        <f>SUM(P290:P339)</f>
        <v>0</v>
      </c>
      <c r="Q289" s="211"/>
      <c r="R289" s="212">
        <f>SUM(R290:R339)</f>
        <v>0.50078499999999992</v>
      </c>
      <c r="S289" s="211"/>
      <c r="T289" s="213">
        <f>SUM(T290:T339)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4" t="s">
        <v>86</v>
      </c>
      <c r="AT289" s="215" t="s">
        <v>75</v>
      </c>
      <c r="AU289" s="215" t="s">
        <v>84</v>
      </c>
      <c r="AY289" s="214" t="s">
        <v>140</v>
      </c>
      <c r="BK289" s="216">
        <f>SUM(BK290:BK339)</f>
        <v>0</v>
      </c>
    </row>
    <row r="290" s="2" customFormat="1" ht="24.15" customHeight="1">
      <c r="A290" s="39"/>
      <c r="B290" s="40"/>
      <c r="C290" s="219" t="s">
        <v>924</v>
      </c>
      <c r="D290" s="219" t="s">
        <v>144</v>
      </c>
      <c r="E290" s="220" t="s">
        <v>1557</v>
      </c>
      <c r="F290" s="221" t="s">
        <v>1558</v>
      </c>
      <c r="G290" s="222" t="s">
        <v>319</v>
      </c>
      <c r="H290" s="223">
        <v>3</v>
      </c>
      <c r="I290" s="224"/>
      <c r="J290" s="225">
        <f>ROUND(I290*H290,2)</f>
        <v>0</v>
      </c>
      <c r="K290" s="221" t="s">
        <v>159</v>
      </c>
      <c r="L290" s="45"/>
      <c r="M290" s="226" t="s">
        <v>1</v>
      </c>
      <c r="N290" s="227" t="s">
        <v>41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257</v>
      </c>
      <c r="AT290" s="230" t="s">
        <v>144</v>
      </c>
      <c r="AU290" s="230" t="s">
        <v>86</v>
      </c>
      <c r="AY290" s="18" t="s">
        <v>140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84</v>
      </c>
      <c r="BK290" s="231">
        <f>ROUND(I290*H290,2)</f>
        <v>0</v>
      </c>
      <c r="BL290" s="18" t="s">
        <v>257</v>
      </c>
      <c r="BM290" s="230" t="s">
        <v>1559</v>
      </c>
    </row>
    <row r="291" s="2" customFormat="1">
      <c r="A291" s="39"/>
      <c r="B291" s="40"/>
      <c r="C291" s="41"/>
      <c r="D291" s="232" t="s">
        <v>150</v>
      </c>
      <c r="E291" s="41"/>
      <c r="F291" s="233" t="s">
        <v>1560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150</v>
      </c>
      <c r="AU291" s="18" t="s">
        <v>86</v>
      </c>
    </row>
    <row r="292" s="2" customFormat="1">
      <c r="A292" s="39"/>
      <c r="B292" s="40"/>
      <c r="C292" s="41"/>
      <c r="D292" s="258" t="s">
        <v>162</v>
      </c>
      <c r="E292" s="41"/>
      <c r="F292" s="259" t="s">
        <v>1561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162</v>
      </c>
      <c r="AU292" s="18" t="s">
        <v>86</v>
      </c>
    </row>
    <row r="293" s="2" customFormat="1" ht="24.15" customHeight="1">
      <c r="A293" s="39"/>
      <c r="B293" s="40"/>
      <c r="C293" s="286" t="s">
        <v>930</v>
      </c>
      <c r="D293" s="286" t="s">
        <v>501</v>
      </c>
      <c r="E293" s="287" t="s">
        <v>1562</v>
      </c>
      <c r="F293" s="288" t="s">
        <v>1563</v>
      </c>
      <c r="G293" s="289" t="s">
        <v>319</v>
      </c>
      <c r="H293" s="290">
        <v>3</v>
      </c>
      <c r="I293" s="291"/>
      <c r="J293" s="292">
        <f>ROUND(I293*H293,2)</f>
        <v>0</v>
      </c>
      <c r="K293" s="288" t="s">
        <v>159</v>
      </c>
      <c r="L293" s="293"/>
      <c r="M293" s="294" t="s">
        <v>1</v>
      </c>
      <c r="N293" s="295" t="s">
        <v>41</v>
      </c>
      <c r="O293" s="92"/>
      <c r="P293" s="228">
        <f>O293*H293</f>
        <v>0</v>
      </c>
      <c r="Q293" s="228">
        <v>0.0135</v>
      </c>
      <c r="R293" s="228">
        <f>Q293*H293</f>
        <v>0.040500000000000001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143</v>
      </c>
      <c r="AT293" s="230" t="s">
        <v>501</v>
      </c>
      <c r="AU293" s="230" t="s">
        <v>86</v>
      </c>
      <c r="AY293" s="18" t="s">
        <v>140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84</v>
      </c>
      <c r="BK293" s="231">
        <f>ROUND(I293*H293,2)</f>
        <v>0</v>
      </c>
      <c r="BL293" s="18" t="s">
        <v>257</v>
      </c>
      <c r="BM293" s="230" t="s">
        <v>1564</v>
      </c>
    </row>
    <row r="294" s="2" customFormat="1">
      <c r="A294" s="39"/>
      <c r="B294" s="40"/>
      <c r="C294" s="41"/>
      <c r="D294" s="232" t="s">
        <v>150</v>
      </c>
      <c r="E294" s="41"/>
      <c r="F294" s="233" t="s">
        <v>1565</v>
      </c>
      <c r="G294" s="41"/>
      <c r="H294" s="41"/>
      <c r="I294" s="234"/>
      <c r="J294" s="41"/>
      <c r="K294" s="41"/>
      <c r="L294" s="45"/>
      <c r="M294" s="235"/>
      <c r="N294" s="236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150</v>
      </c>
      <c r="AU294" s="18" t="s">
        <v>86</v>
      </c>
    </row>
    <row r="295" s="2" customFormat="1" ht="24.15" customHeight="1">
      <c r="A295" s="39"/>
      <c r="B295" s="40"/>
      <c r="C295" s="219" t="s">
        <v>936</v>
      </c>
      <c r="D295" s="219" t="s">
        <v>144</v>
      </c>
      <c r="E295" s="220" t="s">
        <v>1557</v>
      </c>
      <c r="F295" s="221" t="s">
        <v>1558</v>
      </c>
      <c r="G295" s="222" t="s">
        <v>319</v>
      </c>
      <c r="H295" s="223">
        <v>3</v>
      </c>
      <c r="I295" s="224"/>
      <c r="J295" s="225">
        <f>ROUND(I295*H295,2)</f>
        <v>0</v>
      </c>
      <c r="K295" s="221" t="s">
        <v>159</v>
      </c>
      <c r="L295" s="45"/>
      <c r="M295" s="226" t="s">
        <v>1</v>
      </c>
      <c r="N295" s="227" t="s">
        <v>41</v>
      </c>
      <c r="O295" s="92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257</v>
      </c>
      <c r="AT295" s="230" t="s">
        <v>144</v>
      </c>
      <c r="AU295" s="230" t="s">
        <v>86</v>
      </c>
      <c r="AY295" s="18" t="s">
        <v>140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84</v>
      </c>
      <c r="BK295" s="231">
        <f>ROUND(I295*H295,2)</f>
        <v>0</v>
      </c>
      <c r="BL295" s="18" t="s">
        <v>257</v>
      </c>
      <c r="BM295" s="230" t="s">
        <v>1566</v>
      </c>
    </row>
    <row r="296" s="2" customFormat="1">
      <c r="A296" s="39"/>
      <c r="B296" s="40"/>
      <c r="C296" s="41"/>
      <c r="D296" s="232" t="s">
        <v>150</v>
      </c>
      <c r="E296" s="41"/>
      <c r="F296" s="233" t="s">
        <v>1560</v>
      </c>
      <c r="G296" s="41"/>
      <c r="H296" s="41"/>
      <c r="I296" s="234"/>
      <c r="J296" s="41"/>
      <c r="K296" s="41"/>
      <c r="L296" s="45"/>
      <c r="M296" s="235"/>
      <c r="N296" s="236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150</v>
      </c>
      <c r="AU296" s="18" t="s">
        <v>86</v>
      </c>
    </row>
    <row r="297" s="2" customFormat="1">
      <c r="A297" s="39"/>
      <c r="B297" s="40"/>
      <c r="C297" s="41"/>
      <c r="D297" s="258" t="s">
        <v>162</v>
      </c>
      <c r="E297" s="41"/>
      <c r="F297" s="259" t="s">
        <v>1561</v>
      </c>
      <c r="G297" s="41"/>
      <c r="H297" s="41"/>
      <c r="I297" s="234"/>
      <c r="J297" s="41"/>
      <c r="K297" s="41"/>
      <c r="L297" s="45"/>
      <c r="M297" s="235"/>
      <c r="N297" s="236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162</v>
      </c>
      <c r="AU297" s="18" t="s">
        <v>86</v>
      </c>
    </row>
    <row r="298" s="2" customFormat="1" ht="24.15" customHeight="1">
      <c r="A298" s="39"/>
      <c r="B298" s="40"/>
      <c r="C298" s="286" t="s">
        <v>945</v>
      </c>
      <c r="D298" s="286" t="s">
        <v>501</v>
      </c>
      <c r="E298" s="287" t="s">
        <v>1567</v>
      </c>
      <c r="F298" s="288" t="s">
        <v>1568</v>
      </c>
      <c r="G298" s="289" t="s">
        <v>319</v>
      </c>
      <c r="H298" s="290">
        <v>3</v>
      </c>
      <c r="I298" s="291"/>
      <c r="J298" s="292">
        <f>ROUND(I298*H298,2)</f>
        <v>0</v>
      </c>
      <c r="K298" s="288" t="s">
        <v>159</v>
      </c>
      <c r="L298" s="293"/>
      <c r="M298" s="294" t="s">
        <v>1</v>
      </c>
      <c r="N298" s="295" t="s">
        <v>41</v>
      </c>
      <c r="O298" s="92"/>
      <c r="P298" s="228">
        <f>O298*H298</f>
        <v>0</v>
      </c>
      <c r="Q298" s="228">
        <v>0.0015</v>
      </c>
      <c r="R298" s="228">
        <f>Q298*H298</f>
        <v>0.0045000000000000005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143</v>
      </c>
      <c r="AT298" s="230" t="s">
        <v>501</v>
      </c>
      <c r="AU298" s="230" t="s">
        <v>86</v>
      </c>
      <c r="AY298" s="18" t="s">
        <v>140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84</v>
      </c>
      <c r="BK298" s="231">
        <f>ROUND(I298*H298,2)</f>
        <v>0</v>
      </c>
      <c r="BL298" s="18" t="s">
        <v>257</v>
      </c>
      <c r="BM298" s="230" t="s">
        <v>1569</v>
      </c>
    </row>
    <row r="299" s="2" customFormat="1">
      <c r="A299" s="39"/>
      <c r="B299" s="40"/>
      <c r="C299" s="41"/>
      <c r="D299" s="232" t="s">
        <v>150</v>
      </c>
      <c r="E299" s="41"/>
      <c r="F299" s="233" t="s">
        <v>1568</v>
      </c>
      <c r="G299" s="41"/>
      <c r="H299" s="41"/>
      <c r="I299" s="234"/>
      <c r="J299" s="41"/>
      <c r="K299" s="41"/>
      <c r="L299" s="45"/>
      <c r="M299" s="235"/>
      <c r="N299" s="236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150</v>
      </c>
      <c r="AU299" s="18" t="s">
        <v>86</v>
      </c>
    </row>
    <row r="300" s="2" customFormat="1" ht="37.8" customHeight="1">
      <c r="A300" s="39"/>
      <c r="B300" s="40"/>
      <c r="C300" s="219" t="s">
        <v>588</v>
      </c>
      <c r="D300" s="219" t="s">
        <v>144</v>
      </c>
      <c r="E300" s="220" t="s">
        <v>1570</v>
      </c>
      <c r="F300" s="221" t="s">
        <v>1571</v>
      </c>
      <c r="G300" s="222" t="s">
        <v>363</v>
      </c>
      <c r="H300" s="223">
        <v>18</v>
      </c>
      <c r="I300" s="224"/>
      <c r="J300" s="225">
        <f>ROUND(I300*H300,2)</f>
        <v>0</v>
      </c>
      <c r="K300" s="221" t="s">
        <v>159</v>
      </c>
      <c r="L300" s="45"/>
      <c r="M300" s="226" t="s">
        <v>1</v>
      </c>
      <c r="N300" s="227" t="s">
        <v>41</v>
      </c>
      <c r="O300" s="92"/>
      <c r="P300" s="228">
        <f>O300*H300</f>
        <v>0</v>
      </c>
      <c r="Q300" s="228">
        <v>0.0016800000000000001</v>
      </c>
      <c r="R300" s="228">
        <f>Q300*H300</f>
        <v>0.030240000000000003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257</v>
      </c>
      <c r="AT300" s="230" t="s">
        <v>144</v>
      </c>
      <c r="AU300" s="230" t="s">
        <v>86</v>
      </c>
      <c r="AY300" s="18" t="s">
        <v>140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84</v>
      </c>
      <c r="BK300" s="231">
        <f>ROUND(I300*H300,2)</f>
        <v>0</v>
      </c>
      <c r="BL300" s="18" t="s">
        <v>257</v>
      </c>
      <c r="BM300" s="230" t="s">
        <v>1572</v>
      </c>
    </row>
    <row r="301" s="2" customFormat="1">
      <c r="A301" s="39"/>
      <c r="B301" s="40"/>
      <c r="C301" s="41"/>
      <c r="D301" s="232" t="s">
        <v>150</v>
      </c>
      <c r="E301" s="41"/>
      <c r="F301" s="233" t="s">
        <v>1573</v>
      </c>
      <c r="G301" s="41"/>
      <c r="H301" s="41"/>
      <c r="I301" s="234"/>
      <c r="J301" s="41"/>
      <c r="K301" s="41"/>
      <c r="L301" s="45"/>
      <c r="M301" s="235"/>
      <c r="N301" s="236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150</v>
      </c>
      <c r="AU301" s="18" t="s">
        <v>86</v>
      </c>
    </row>
    <row r="302" s="2" customFormat="1">
      <c r="A302" s="39"/>
      <c r="B302" s="40"/>
      <c r="C302" s="41"/>
      <c r="D302" s="258" t="s">
        <v>162</v>
      </c>
      <c r="E302" s="41"/>
      <c r="F302" s="259" t="s">
        <v>1574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162</v>
      </c>
      <c r="AU302" s="18" t="s">
        <v>86</v>
      </c>
    </row>
    <row r="303" s="2" customFormat="1" ht="24.15" customHeight="1">
      <c r="A303" s="39"/>
      <c r="B303" s="40"/>
      <c r="C303" s="219" t="s">
        <v>806</v>
      </c>
      <c r="D303" s="219" t="s">
        <v>144</v>
      </c>
      <c r="E303" s="220" t="s">
        <v>1575</v>
      </c>
      <c r="F303" s="221" t="s">
        <v>1576</v>
      </c>
      <c r="G303" s="222" t="s">
        <v>319</v>
      </c>
      <c r="H303" s="223">
        <v>7</v>
      </c>
      <c r="I303" s="224"/>
      <c r="J303" s="225">
        <f>ROUND(I303*H303,2)</f>
        <v>0</v>
      </c>
      <c r="K303" s="221" t="s">
        <v>159</v>
      </c>
      <c r="L303" s="45"/>
      <c r="M303" s="226" t="s">
        <v>1</v>
      </c>
      <c r="N303" s="227" t="s">
        <v>41</v>
      </c>
      <c r="O303" s="92"/>
      <c r="P303" s="228">
        <f>O303*H303</f>
        <v>0</v>
      </c>
      <c r="Q303" s="228">
        <v>0</v>
      </c>
      <c r="R303" s="228">
        <f>Q303*H303</f>
        <v>0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257</v>
      </c>
      <c r="AT303" s="230" t="s">
        <v>144</v>
      </c>
      <c r="AU303" s="230" t="s">
        <v>86</v>
      </c>
      <c r="AY303" s="18" t="s">
        <v>140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84</v>
      </c>
      <c r="BK303" s="231">
        <f>ROUND(I303*H303,2)</f>
        <v>0</v>
      </c>
      <c r="BL303" s="18" t="s">
        <v>257</v>
      </c>
      <c r="BM303" s="230" t="s">
        <v>1577</v>
      </c>
    </row>
    <row r="304" s="2" customFormat="1">
      <c r="A304" s="39"/>
      <c r="B304" s="40"/>
      <c r="C304" s="41"/>
      <c r="D304" s="232" t="s">
        <v>150</v>
      </c>
      <c r="E304" s="41"/>
      <c r="F304" s="233" t="s">
        <v>1578</v>
      </c>
      <c r="G304" s="41"/>
      <c r="H304" s="41"/>
      <c r="I304" s="234"/>
      <c r="J304" s="41"/>
      <c r="K304" s="41"/>
      <c r="L304" s="45"/>
      <c r="M304" s="235"/>
      <c r="N304" s="236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150</v>
      </c>
      <c r="AU304" s="18" t="s">
        <v>86</v>
      </c>
    </row>
    <row r="305" s="2" customFormat="1">
      <c r="A305" s="39"/>
      <c r="B305" s="40"/>
      <c r="C305" s="41"/>
      <c r="D305" s="258" t="s">
        <v>162</v>
      </c>
      <c r="E305" s="41"/>
      <c r="F305" s="259" t="s">
        <v>1579</v>
      </c>
      <c r="G305" s="41"/>
      <c r="H305" s="41"/>
      <c r="I305" s="234"/>
      <c r="J305" s="41"/>
      <c r="K305" s="41"/>
      <c r="L305" s="45"/>
      <c r="M305" s="235"/>
      <c r="N305" s="236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162</v>
      </c>
      <c r="AU305" s="18" t="s">
        <v>86</v>
      </c>
    </row>
    <row r="306" s="2" customFormat="1" ht="21.75" customHeight="1">
      <c r="A306" s="39"/>
      <c r="B306" s="40"/>
      <c r="C306" s="286" t="s">
        <v>812</v>
      </c>
      <c r="D306" s="286" t="s">
        <v>501</v>
      </c>
      <c r="E306" s="287" t="s">
        <v>1580</v>
      </c>
      <c r="F306" s="288" t="s">
        <v>1581</v>
      </c>
      <c r="G306" s="289" t="s">
        <v>319</v>
      </c>
      <c r="H306" s="290">
        <v>7</v>
      </c>
      <c r="I306" s="291"/>
      <c r="J306" s="292">
        <f>ROUND(I306*H306,2)</f>
        <v>0</v>
      </c>
      <c r="K306" s="288" t="s">
        <v>159</v>
      </c>
      <c r="L306" s="293"/>
      <c r="M306" s="294" t="s">
        <v>1</v>
      </c>
      <c r="N306" s="295" t="s">
        <v>41</v>
      </c>
      <c r="O306" s="92"/>
      <c r="P306" s="228">
        <f>O306*H306</f>
        <v>0</v>
      </c>
      <c r="Q306" s="228">
        <v>0.029000000000000001</v>
      </c>
      <c r="R306" s="228">
        <f>Q306*H306</f>
        <v>0.20300000000000001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143</v>
      </c>
      <c r="AT306" s="230" t="s">
        <v>501</v>
      </c>
      <c r="AU306" s="230" t="s">
        <v>86</v>
      </c>
      <c r="AY306" s="18" t="s">
        <v>140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84</v>
      </c>
      <c r="BK306" s="231">
        <f>ROUND(I306*H306,2)</f>
        <v>0</v>
      </c>
      <c r="BL306" s="18" t="s">
        <v>257</v>
      </c>
      <c r="BM306" s="230" t="s">
        <v>1582</v>
      </c>
    </row>
    <row r="307" s="2" customFormat="1">
      <c r="A307" s="39"/>
      <c r="B307" s="40"/>
      <c r="C307" s="41"/>
      <c r="D307" s="232" t="s">
        <v>150</v>
      </c>
      <c r="E307" s="41"/>
      <c r="F307" s="233" t="s">
        <v>1581</v>
      </c>
      <c r="G307" s="41"/>
      <c r="H307" s="41"/>
      <c r="I307" s="234"/>
      <c r="J307" s="41"/>
      <c r="K307" s="41"/>
      <c r="L307" s="45"/>
      <c r="M307" s="235"/>
      <c r="N307" s="236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150</v>
      </c>
      <c r="AU307" s="18" t="s">
        <v>86</v>
      </c>
    </row>
    <row r="308" s="2" customFormat="1" ht="24.15" customHeight="1">
      <c r="A308" s="39"/>
      <c r="B308" s="40"/>
      <c r="C308" s="219" t="s">
        <v>819</v>
      </c>
      <c r="D308" s="219" t="s">
        <v>144</v>
      </c>
      <c r="E308" s="220" t="s">
        <v>1583</v>
      </c>
      <c r="F308" s="221" t="s">
        <v>1584</v>
      </c>
      <c r="G308" s="222" t="s">
        <v>319</v>
      </c>
      <c r="H308" s="223">
        <v>1</v>
      </c>
      <c r="I308" s="224"/>
      <c r="J308" s="225">
        <f>ROUND(I308*H308,2)</f>
        <v>0</v>
      </c>
      <c r="K308" s="221" t="s">
        <v>159</v>
      </c>
      <c r="L308" s="45"/>
      <c r="M308" s="226" t="s">
        <v>1</v>
      </c>
      <c r="N308" s="227" t="s">
        <v>41</v>
      </c>
      <c r="O308" s="92"/>
      <c r="P308" s="228">
        <f>O308*H308</f>
        <v>0</v>
      </c>
      <c r="Q308" s="228">
        <v>0</v>
      </c>
      <c r="R308" s="228">
        <f>Q308*H308</f>
        <v>0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257</v>
      </c>
      <c r="AT308" s="230" t="s">
        <v>144</v>
      </c>
      <c r="AU308" s="230" t="s">
        <v>86</v>
      </c>
      <c r="AY308" s="18" t="s">
        <v>140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84</v>
      </c>
      <c r="BK308" s="231">
        <f>ROUND(I308*H308,2)</f>
        <v>0</v>
      </c>
      <c r="BL308" s="18" t="s">
        <v>257</v>
      </c>
      <c r="BM308" s="230" t="s">
        <v>1585</v>
      </c>
    </row>
    <row r="309" s="2" customFormat="1">
      <c r="A309" s="39"/>
      <c r="B309" s="40"/>
      <c r="C309" s="41"/>
      <c r="D309" s="232" t="s">
        <v>150</v>
      </c>
      <c r="E309" s="41"/>
      <c r="F309" s="233" t="s">
        <v>1586</v>
      </c>
      <c r="G309" s="41"/>
      <c r="H309" s="41"/>
      <c r="I309" s="234"/>
      <c r="J309" s="41"/>
      <c r="K309" s="41"/>
      <c r="L309" s="45"/>
      <c r="M309" s="235"/>
      <c r="N309" s="236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150</v>
      </c>
      <c r="AU309" s="18" t="s">
        <v>86</v>
      </c>
    </row>
    <row r="310" s="2" customFormat="1">
      <c r="A310" s="39"/>
      <c r="B310" s="40"/>
      <c r="C310" s="41"/>
      <c r="D310" s="258" t="s">
        <v>162</v>
      </c>
      <c r="E310" s="41"/>
      <c r="F310" s="259" t="s">
        <v>1587</v>
      </c>
      <c r="G310" s="41"/>
      <c r="H310" s="41"/>
      <c r="I310" s="234"/>
      <c r="J310" s="41"/>
      <c r="K310" s="41"/>
      <c r="L310" s="45"/>
      <c r="M310" s="235"/>
      <c r="N310" s="236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162</v>
      </c>
      <c r="AU310" s="18" t="s">
        <v>86</v>
      </c>
    </row>
    <row r="311" s="2" customFormat="1" ht="33" customHeight="1">
      <c r="A311" s="39"/>
      <c r="B311" s="40"/>
      <c r="C311" s="286" t="s">
        <v>824</v>
      </c>
      <c r="D311" s="286" t="s">
        <v>501</v>
      </c>
      <c r="E311" s="287" t="s">
        <v>1588</v>
      </c>
      <c r="F311" s="288" t="s">
        <v>1589</v>
      </c>
      <c r="G311" s="289" t="s">
        <v>319</v>
      </c>
      <c r="H311" s="290">
        <v>1</v>
      </c>
      <c r="I311" s="291"/>
      <c r="J311" s="292">
        <f>ROUND(I311*H311,2)</f>
        <v>0</v>
      </c>
      <c r="K311" s="288" t="s">
        <v>159</v>
      </c>
      <c r="L311" s="293"/>
      <c r="M311" s="294" t="s">
        <v>1</v>
      </c>
      <c r="N311" s="295" t="s">
        <v>41</v>
      </c>
      <c r="O311" s="92"/>
      <c r="P311" s="228">
        <f>O311*H311</f>
        <v>0</v>
      </c>
      <c r="Q311" s="228">
        <v>0.050000000000000003</v>
      </c>
      <c r="R311" s="228">
        <f>Q311*H311</f>
        <v>0.050000000000000003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143</v>
      </c>
      <c r="AT311" s="230" t="s">
        <v>501</v>
      </c>
      <c r="AU311" s="230" t="s">
        <v>86</v>
      </c>
      <c r="AY311" s="18" t="s">
        <v>140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84</v>
      </c>
      <c r="BK311" s="231">
        <f>ROUND(I311*H311,2)</f>
        <v>0</v>
      </c>
      <c r="BL311" s="18" t="s">
        <v>257</v>
      </c>
      <c r="BM311" s="230" t="s">
        <v>1590</v>
      </c>
    </row>
    <row r="312" s="2" customFormat="1">
      <c r="A312" s="39"/>
      <c r="B312" s="40"/>
      <c r="C312" s="41"/>
      <c r="D312" s="232" t="s">
        <v>150</v>
      </c>
      <c r="E312" s="41"/>
      <c r="F312" s="233" t="s">
        <v>1591</v>
      </c>
      <c r="G312" s="41"/>
      <c r="H312" s="41"/>
      <c r="I312" s="234"/>
      <c r="J312" s="41"/>
      <c r="K312" s="41"/>
      <c r="L312" s="45"/>
      <c r="M312" s="235"/>
      <c r="N312" s="236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150</v>
      </c>
      <c r="AU312" s="18" t="s">
        <v>86</v>
      </c>
    </row>
    <row r="313" s="2" customFormat="1" ht="24.15" customHeight="1">
      <c r="A313" s="39"/>
      <c r="B313" s="40"/>
      <c r="C313" s="219" t="s">
        <v>912</v>
      </c>
      <c r="D313" s="219" t="s">
        <v>144</v>
      </c>
      <c r="E313" s="220" t="s">
        <v>1592</v>
      </c>
      <c r="F313" s="221" t="s">
        <v>1593</v>
      </c>
      <c r="G313" s="222" t="s">
        <v>319</v>
      </c>
      <c r="H313" s="223">
        <v>1</v>
      </c>
      <c r="I313" s="224"/>
      <c r="J313" s="225">
        <f>ROUND(I313*H313,2)</f>
        <v>0</v>
      </c>
      <c r="K313" s="221" t="s">
        <v>159</v>
      </c>
      <c r="L313" s="45"/>
      <c r="M313" s="226" t="s">
        <v>1</v>
      </c>
      <c r="N313" s="227" t="s">
        <v>41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257</v>
      </c>
      <c r="AT313" s="230" t="s">
        <v>144</v>
      </c>
      <c r="AU313" s="230" t="s">
        <v>86</v>
      </c>
      <c r="AY313" s="18" t="s">
        <v>140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84</v>
      </c>
      <c r="BK313" s="231">
        <f>ROUND(I313*H313,2)</f>
        <v>0</v>
      </c>
      <c r="BL313" s="18" t="s">
        <v>257</v>
      </c>
      <c r="BM313" s="230" t="s">
        <v>1594</v>
      </c>
    </row>
    <row r="314" s="2" customFormat="1">
      <c r="A314" s="39"/>
      <c r="B314" s="40"/>
      <c r="C314" s="41"/>
      <c r="D314" s="232" t="s">
        <v>150</v>
      </c>
      <c r="E314" s="41"/>
      <c r="F314" s="233" t="s">
        <v>1595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150</v>
      </c>
      <c r="AU314" s="18" t="s">
        <v>86</v>
      </c>
    </row>
    <row r="315" s="2" customFormat="1">
      <c r="A315" s="39"/>
      <c r="B315" s="40"/>
      <c r="C315" s="41"/>
      <c r="D315" s="258" t="s">
        <v>162</v>
      </c>
      <c r="E315" s="41"/>
      <c r="F315" s="259" t="s">
        <v>1596</v>
      </c>
      <c r="G315" s="41"/>
      <c r="H315" s="41"/>
      <c r="I315" s="234"/>
      <c r="J315" s="41"/>
      <c r="K315" s="41"/>
      <c r="L315" s="45"/>
      <c r="M315" s="235"/>
      <c r="N315" s="236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162</v>
      </c>
      <c r="AU315" s="18" t="s">
        <v>86</v>
      </c>
    </row>
    <row r="316" s="2" customFormat="1" ht="33" customHeight="1">
      <c r="A316" s="39"/>
      <c r="B316" s="40"/>
      <c r="C316" s="286" t="s">
        <v>918</v>
      </c>
      <c r="D316" s="286" t="s">
        <v>501</v>
      </c>
      <c r="E316" s="287" t="s">
        <v>1597</v>
      </c>
      <c r="F316" s="288" t="s">
        <v>1598</v>
      </c>
      <c r="G316" s="289" t="s">
        <v>319</v>
      </c>
      <c r="H316" s="290">
        <v>1</v>
      </c>
      <c r="I316" s="291"/>
      <c r="J316" s="292">
        <f>ROUND(I316*H316,2)</f>
        <v>0</v>
      </c>
      <c r="K316" s="288" t="s">
        <v>159</v>
      </c>
      <c r="L316" s="293"/>
      <c r="M316" s="294" t="s">
        <v>1</v>
      </c>
      <c r="N316" s="295" t="s">
        <v>41</v>
      </c>
      <c r="O316" s="92"/>
      <c r="P316" s="228">
        <f>O316*H316</f>
        <v>0</v>
      </c>
      <c r="Q316" s="228">
        <v>0.058000000000000003</v>
      </c>
      <c r="R316" s="228">
        <f>Q316*H316</f>
        <v>0.058000000000000003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143</v>
      </c>
      <c r="AT316" s="230" t="s">
        <v>501</v>
      </c>
      <c r="AU316" s="230" t="s">
        <v>86</v>
      </c>
      <c r="AY316" s="18" t="s">
        <v>140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84</v>
      </c>
      <c r="BK316" s="231">
        <f>ROUND(I316*H316,2)</f>
        <v>0</v>
      </c>
      <c r="BL316" s="18" t="s">
        <v>257</v>
      </c>
      <c r="BM316" s="230" t="s">
        <v>1599</v>
      </c>
    </row>
    <row r="317" s="2" customFormat="1">
      <c r="A317" s="39"/>
      <c r="B317" s="40"/>
      <c r="C317" s="41"/>
      <c r="D317" s="232" t="s">
        <v>150</v>
      </c>
      <c r="E317" s="41"/>
      <c r="F317" s="233" t="s">
        <v>1600</v>
      </c>
      <c r="G317" s="41"/>
      <c r="H317" s="41"/>
      <c r="I317" s="234"/>
      <c r="J317" s="41"/>
      <c r="K317" s="41"/>
      <c r="L317" s="45"/>
      <c r="M317" s="235"/>
      <c r="N317" s="236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150</v>
      </c>
      <c r="AU317" s="18" t="s">
        <v>86</v>
      </c>
    </row>
    <row r="318" s="2" customFormat="1" ht="24.15" customHeight="1">
      <c r="A318" s="39"/>
      <c r="B318" s="40"/>
      <c r="C318" s="219" t="s">
        <v>830</v>
      </c>
      <c r="D318" s="219" t="s">
        <v>144</v>
      </c>
      <c r="E318" s="220" t="s">
        <v>1601</v>
      </c>
      <c r="F318" s="221" t="s">
        <v>1602</v>
      </c>
      <c r="G318" s="222" t="s">
        <v>319</v>
      </c>
      <c r="H318" s="223">
        <v>1</v>
      </c>
      <c r="I318" s="224"/>
      <c r="J318" s="225">
        <f>ROUND(I318*H318,2)</f>
        <v>0</v>
      </c>
      <c r="K318" s="221" t="s">
        <v>159</v>
      </c>
      <c r="L318" s="45"/>
      <c r="M318" s="226" t="s">
        <v>1</v>
      </c>
      <c r="N318" s="227" t="s">
        <v>41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257</v>
      </c>
      <c r="AT318" s="230" t="s">
        <v>144</v>
      </c>
      <c r="AU318" s="230" t="s">
        <v>86</v>
      </c>
      <c r="AY318" s="18" t="s">
        <v>140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84</v>
      </c>
      <c r="BK318" s="231">
        <f>ROUND(I318*H318,2)</f>
        <v>0</v>
      </c>
      <c r="BL318" s="18" t="s">
        <v>257</v>
      </c>
      <c r="BM318" s="230" t="s">
        <v>1603</v>
      </c>
    </row>
    <row r="319" s="2" customFormat="1">
      <c r="A319" s="39"/>
      <c r="B319" s="40"/>
      <c r="C319" s="41"/>
      <c r="D319" s="232" t="s">
        <v>150</v>
      </c>
      <c r="E319" s="41"/>
      <c r="F319" s="233" t="s">
        <v>1604</v>
      </c>
      <c r="G319" s="41"/>
      <c r="H319" s="41"/>
      <c r="I319" s="234"/>
      <c r="J319" s="41"/>
      <c r="K319" s="41"/>
      <c r="L319" s="45"/>
      <c r="M319" s="235"/>
      <c r="N319" s="236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150</v>
      </c>
      <c r="AU319" s="18" t="s">
        <v>86</v>
      </c>
    </row>
    <row r="320" s="2" customFormat="1">
      <c r="A320" s="39"/>
      <c r="B320" s="40"/>
      <c r="C320" s="41"/>
      <c r="D320" s="258" t="s">
        <v>162</v>
      </c>
      <c r="E320" s="41"/>
      <c r="F320" s="259" t="s">
        <v>1605</v>
      </c>
      <c r="G320" s="41"/>
      <c r="H320" s="41"/>
      <c r="I320" s="234"/>
      <c r="J320" s="41"/>
      <c r="K320" s="41"/>
      <c r="L320" s="45"/>
      <c r="M320" s="235"/>
      <c r="N320" s="236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162</v>
      </c>
      <c r="AU320" s="18" t="s">
        <v>86</v>
      </c>
    </row>
    <row r="321" s="2" customFormat="1" ht="33" customHeight="1">
      <c r="A321" s="39"/>
      <c r="B321" s="40"/>
      <c r="C321" s="286" t="s">
        <v>836</v>
      </c>
      <c r="D321" s="286" t="s">
        <v>501</v>
      </c>
      <c r="E321" s="287" t="s">
        <v>1606</v>
      </c>
      <c r="F321" s="288" t="s">
        <v>1607</v>
      </c>
      <c r="G321" s="289" t="s">
        <v>319</v>
      </c>
      <c r="H321" s="290">
        <v>1</v>
      </c>
      <c r="I321" s="291"/>
      <c r="J321" s="292">
        <f>ROUND(I321*H321,2)</f>
        <v>0</v>
      </c>
      <c r="K321" s="288" t="s">
        <v>159</v>
      </c>
      <c r="L321" s="293"/>
      <c r="M321" s="294" t="s">
        <v>1</v>
      </c>
      <c r="N321" s="295" t="s">
        <v>41</v>
      </c>
      <c r="O321" s="92"/>
      <c r="P321" s="228">
        <f>O321*H321</f>
        <v>0</v>
      </c>
      <c r="Q321" s="228">
        <v>0.058999999999999997</v>
      </c>
      <c r="R321" s="228">
        <f>Q321*H321</f>
        <v>0.058999999999999997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143</v>
      </c>
      <c r="AT321" s="230" t="s">
        <v>501</v>
      </c>
      <c r="AU321" s="230" t="s">
        <v>86</v>
      </c>
      <c r="AY321" s="18" t="s">
        <v>140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84</v>
      </c>
      <c r="BK321" s="231">
        <f>ROUND(I321*H321,2)</f>
        <v>0</v>
      </c>
      <c r="BL321" s="18" t="s">
        <v>257</v>
      </c>
      <c r="BM321" s="230" t="s">
        <v>1608</v>
      </c>
    </row>
    <row r="322" s="2" customFormat="1">
      <c r="A322" s="39"/>
      <c r="B322" s="40"/>
      <c r="C322" s="41"/>
      <c r="D322" s="232" t="s">
        <v>150</v>
      </c>
      <c r="E322" s="41"/>
      <c r="F322" s="233" t="s">
        <v>1607</v>
      </c>
      <c r="G322" s="41"/>
      <c r="H322" s="41"/>
      <c r="I322" s="234"/>
      <c r="J322" s="41"/>
      <c r="K322" s="41"/>
      <c r="L322" s="45"/>
      <c r="M322" s="235"/>
      <c r="N322" s="236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150</v>
      </c>
      <c r="AU322" s="18" t="s">
        <v>86</v>
      </c>
    </row>
    <row r="323" s="2" customFormat="1" ht="24.15" customHeight="1">
      <c r="A323" s="39"/>
      <c r="B323" s="40"/>
      <c r="C323" s="219" t="s">
        <v>842</v>
      </c>
      <c r="D323" s="219" t="s">
        <v>144</v>
      </c>
      <c r="E323" s="220" t="s">
        <v>1609</v>
      </c>
      <c r="F323" s="221" t="s">
        <v>1610</v>
      </c>
      <c r="G323" s="222" t="s">
        <v>363</v>
      </c>
      <c r="H323" s="223">
        <v>65</v>
      </c>
      <c r="I323" s="224"/>
      <c r="J323" s="225">
        <f>ROUND(I323*H323,2)</f>
        <v>0</v>
      </c>
      <c r="K323" s="221" t="s">
        <v>159</v>
      </c>
      <c r="L323" s="45"/>
      <c r="M323" s="226" t="s">
        <v>1</v>
      </c>
      <c r="N323" s="227" t="s">
        <v>41</v>
      </c>
      <c r="O323" s="92"/>
      <c r="P323" s="228">
        <f>O323*H323</f>
        <v>0</v>
      </c>
      <c r="Q323" s="228">
        <v>0</v>
      </c>
      <c r="R323" s="228">
        <f>Q323*H323</f>
        <v>0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257</v>
      </c>
      <c r="AT323" s="230" t="s">
        <v>144</v>
      </c>
      <c r="AU323" s="230" t="s">
        <v>86</v>
      </c>
      <c r="AY323" s="18" t="s">
        <v>140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84</v>
      </c>
      <c r="BK323" s="231">
        <f>ROUND(I323*H323,2)</f>
        <v>0</v>
      </c>
      <c r="BL323" s="18" t="s">
        <v>257</v>
      </c>
      <c r="BM323" s="230" t="s">
        <v>1611</v>
      </c>
    </row>
    <row r="324" s="2" customFormat="1">
      <c r="A324" s="39"/>
      <c r="B324" s="40"/>
      <c r="C324" s="41"/>
      <c r="D324" s="232" t="s">
        <v>150</v>
      </c>
      <c r="E324" s="41"/>
      <c r="F324" s="233" t="s">
        <v>1612</v>
      </c>
      <c r="G324" s="41"/>
      <c r="H324" s="41"/>
      <c r="I324" s="234"/>
      <c r="J324" s="41"/>
      <c r="K324" s="41"/>
      <c r="L324" s="45"/>
      <c r="M324" s="235"/>
      <c r="N324" s="236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150</v>
      </c>
      <c r="AU324" s="18" t="s">
        <v>86</v>
      </c>
    </row>
    <row r="325" s="2" customFormat="1">
      <c r="A325" s="39"/>
      <c r="B325" s="40"/>
      <c r="C325" s="41"/>
      <c r="D325" s="258" t="s">
        <v>162</v>
      </c>
      <c r="E325" s="41"/>
      <c r="F325" s="259" t="s">
        <v>1613</v>
      </c>
      <c r="G325" s="41"/>
      <c r="H325" s="41"/>
      <c r="I325" s="234"/>
      <c r="J325" s="41"/>
      <c r="K325" s="41"/>
      <c r="L325" s="45"/>
      <c r="M325" s="235"/>
      <c r="N325" s="236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162</v>
      </c>
      <c r="AU325" s="18" t="s">
        <v>86</v>
      </c>
    </row>
    <row r="326" s="14" customFormat="1">
      <c r="A326" s="14"/>
      <c r="B326" s="247"/>
      <c r="C326" s="248"/>
      <c r="D326" s="232" t="s">
        <v>152</v>
      </c>
      <c r="E326" s="249" t="s">
        <v>1</v>
      </c>
      <c r="F326" s="250" t="s">
        <v>881</v>
      </c>
      <c r="G326" s="248"/>
      <c r="H326" s="251">
        <v>65</v>
      </c>
      <c r="I326" s="252"/>
      <c r="J326" s="248"/>
      <c r="K326" s="248"/>
      <c r="L326" s="253"/>
      <c r="M326" s="254"/>
      <c r="N326" s="255"/>
      <c r="O326" s="255"/>
      <c r="P326" s="255"/>
      <c r="Q326" s="255"/>
      <c r="R326" s="255"/>
      <c r="S326" s="255"/>
      <c r="T326" s="25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7" t="s">
        <v>152</v>
      </c>
      <c r="AU326" s="257" t="s">
        <v>86</v>
      </c>
      <c r="AV326" s="14" t="s">
        <v>86</v>
      </c>
      <c r="AW326" s="14" t="s">
        <v>32</v>
      </c>
      <c r="AX326" s="14" t="s">
        <v>84</v>
      </c>
      <c r="AY326" s="257" t="s">
        <v>140</v>
      </c>
    </row>
    <row r="327" s="2" customFormat="1" ht="24.15" customHeight="1">
      <c r="A327" s="39"/>
      <c r="B327" s="40"/>
      <c r="C327" s="286" t="s">
        <v>847</v>
      </c>
      <c r="D327" s="286" t="s">
        <v>501</v>
      </c>
      <c r="E327" s="287" t="s">
        <v>1614</v>
      </c>
      <c r="F327" s="288" t="s">
        <v>1615</v>
      </c>
      <c r="G327" s="289" t="s">
        <v>363</v>
      </c>
      <c r="H327" s="290">
        <v>66.950000000000003</v>
      </c>
      <c r="I327" s="291"/>
      <c r="J327" s="292">
        <f>ROUND(I327*H327,2)</f>
        <v>0</v>
      </c>
      <c r="K327" s="288" t="s">
        <v>159</v>
      </c>
      <c r="L327" s="293"/>
      <c r="M327" s="294" t="s">
        <v>1</v>
      </c>
      <c r="N327" s="295" t="s">
        <v>41</v>
      </c>
      <c r="O327" s="92"/>
      <c r="P327" s="228">
        <f>O327*H327</f>
        <v>0</v>
      </c>
      <c r="Q327" s="228">
        <v>0.00069999999999999999</v>
      </c>
      <c r="R327" s="228">
        <f>Q327*H327</f>
        <v>0.046865000000000004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143</v>
      </c>
      <c r="AT327" s="230" t="s">
        <v>501</v>
      </c>
      <c r="AU327" s="230" t="s">
        <v>86</v>
      </c>
      <c r="AY327" s="18" t="s">
        <v>140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84</v>
      </c>
      <c r="BK327" s="231">
        <f>ROUND(I327*H327,2)</f>
        <v>0</v>
      </c>
      <c r="BL327" s="18" t="s">
        <v>257</v>
      </c>
      <c r="BM327" s="230" t="s">
        <v>1616</v>
      </c>
    </row>
    <row r="328" s="2" customFormat="1">
      <c r="A328" s="39"/>
      <c r="B328" s="40"/>
      <c r="C328" s="41"/>
      <c r="D328" s="232" t="s">
        <v>150</v>
      </c>
      <c r="E328" s="41"/>
      <c r="F328" s="233" t="s">
        <v>1615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150</v>
      </c>
      <c r="AU328" s="18" t="s">
        <v>86</v>
      </c>
    </row>
    <row r="329" s="14" customFormat="1">
      <c r="A329" s="14"/>
      <c r="B329" s="247"/>
      <c r="C329" s="248"/>
      <c r="D329" s="232" t="s">
        <v>152</v>
      </c>
      <c r="E329" s="249" t="s">
        <v>1</v>
      </c>
      <c r="F329" s="250" t="s">
        <v>1617</v>
      </c>
      <c r="G329" s="248"/>
      <c r="H329" s="251">
        <v>66.950000000000003</v>
      </c>
      <c r="I329" s="252"/>
      <c r="J329" s="248"/>
      <c r="K329" s="248"/>
      <c r="L329" s="253"/>
      <c r="M329" s="254"/>
      <c r="N329" s="255"/>
      <c r="O329" s="255"/>
      <c r="P329" s="255"/>
      <c r="Q329" s="255"/>
      <c r="R329" s="255"/>
      <c r="S329" s="255"/>
      <c r="T329" s="25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7" t="s">
        <v>152</v>
      </c>
      <c r="AU329" s="257" t="s">
        <v>86</v>
      </c>
      <c r="AV329" s="14" t="s">
        <v>86</v>
      </c>
      <c r="AW329" s="14" t="s">
        <v>32</v>
      </c>
      <c r="AX329" s="14" t="s">
        <v>84</v>
      </c>
      <c r="AY329" s="257" t="s">
        <v>140</v>
      </c>
    </row>
    <row r="330" s="2" customFormat="1" ht="16.5" customHeight="1">
      <c r="A330" s="39"/>
      <c r="B330" s="40"/>
      <c r="C330" s="219" t="s">
        <v>855</v>
      </c>
      <c r="D330" s="219" t="s">
        <v>144</v>
      </c>
      <c r="E330" s="220" t="s">
        <v>1618</v>
      </c>
      <c r="F330" s="221" t="s">
        <v>1619</v>
      </c>
      <c r="G330" s="222" t="s">
        <v>319</v>
      </c>
      <c r="H330" s="223">
        <v>4</v>
      </c>
      <c r="I330" s="224"/>
      <c r="J330" s="225">
        <f>ROUND(I330*H330,2)</f>
        <v>0</v>
      </c>
      <c r="K330" s="221" t="s">
        <v>159</v>
      </c>
      <c r="L330" s="45"/>
      <c r="M330" s="226" t="s">
        <v>1</v>
      </c>
      <c r="N330" s="227" t="s">
        <v>41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257</v>
      </c>
      <c r="AT330" s="230" t="s">
        <v>144</v>
      </c>
      <c r="AU330" s="230" t="s">
        <v>86</v>
      </c>
      <c r="AY330" s="18" t="s">
        <v>140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84</v>
      </c>
      <c r="BK330" s="231">
        <f>ROUND(I330*H330,2)</f>
        <v>0</v>
      </c>
      <c r="BL330" s="18" t="s">
        <v>257</v>
      </c>
      <c r="BM330" s="230" t="s">
        <v>1620</v>
      </c>
    </row>
    <row r="331" s="2" customFormat="1">
      <c r="A331" s="39"/>
      <c r="B331" s="40"/>
      <c r="C331" s="41"/>
      <c r="D331" s="232" t="s">
        <v>150</v>
      </c>
      <c r="E331" s="41"/>
      <c r="F331" s="233" t="s">
        <v>1621</v>
      </c>
      <c r="G331" s="41"/>
      <c r="H331" s="41"/>
      <c r="I331" s="234"/>
      <c r="J331" s="41"/>
      <c r="K331" s="41"/>
      <c r="L331" s="45"/>
      <c r="M331" s="235"/>
      <c r="N331" s="236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150</v>
      </c>
      <c r="AU331" s="18" t="s">
        <v>86</v>
      </c>
    </row>
    <row r="332" s="2" customFormat="1">
      <c r="A332" s="39"/>
      <c r="B332" s="40"/>
      <c r="C332" s="41"/>
      <c r="D332" s="258" t="s">
        <v>162</v>
      </c>
      <c r="E332" s="41"/>
      <c r="F332" s="259" t="s">
        <v>1622</v>
      </c>
      <c r="G332" s="41"/>
      <c r="H332" s="41"/>
      <c r="I332" s="234"/>
      <c r="J332" s="41"/>
      <c r="K332" s="41"/>
      <c r="L332" s="45"/>
      <c r="M332" s="235"/>
      <c r="N332" s="236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162</v>
      </c>
      <c r="AU332" s="18" t="s">
        <v>86</v>
      </c>
    </row>
    <row r="333" s="2" customFormat="1" ht="16.5" customHeight="1">
      <c r="A333" s="39"/>
      <c r="B333" s="40"/>
      <c r="C333" s="286" t="s">
        <v>861</v>
      </c>
      <c r="D333" s="286" t="s">
        <v>501</v>
      </c>
      <c r="E333" s="287" t="s">
        <v>1623</v>
      </c>
      <c r="F333" s="288" t="s">
        <v>1624</v>
      </c>
      <c r="G333" s="289" t="s">
        <v>319</v>
      </c>
      <c r="H333" s="290">
        <v>4</v>
      </c>
      <c r="I333" s="291"/>
      <c r="J333" s="292">
        <f>ROUND(I333*H333,2)</f>
        <v>0</v>
      </c>
      <c r="K333" s="288" t="s">
        <v>159</v>
      </c>
      <c r="L333" s="293"/>
      <c r="M333" s="294" t="s">
        <v>1</v>
      </c>
      <c r="N333" s="295" t="s">
        <v>41</v>
      </c>
      <c r="O333" s="92"/>
      <c r="P333" s="228">
        <f>O333*H333</f>
        <v>0</v>
      </c>
      <c r="Q333" s="228">
        <v>0.00012</v>
      </c>
      <c r="R333" s="228">
        <f>Q333*H333</f>
        <v>0.00048000000000000001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143</v>
      </c>
      <c r="AT333" s="230" t="s">
        <v>501</v>
      </c>
      <c r="AU333" s="230" t="s">
        <v>86</v>
      </c>
      <c r="AY333" s="18" t="s">
        <v>140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84</v>
      </c>
      <c r="BK333" s="231">
        <f>ROUND(I333*H333,2)</f>
        <v>0</v>
      </c>
      <c r="BL333" s="18" t="s">
        <v>257</v>
      </c>
      <c r="BM333" s="230" t="s">
        <v>1625</v>
      </c>
    </row>
    <row r="334" s="2" customFormat="1">
      <c r="A334" s="39"/>
      <c r="B334" s="40"/>
      <c r="C334" s="41"/>
      <c r="D334" s="232" t="s">
        <v>150</v>
      </c>
      <c r="E334" s="41"/>
      <c r="F334" s="233" t="s">
        <v>1624</v>
      </c>
      <c r="G334" s="41"/>
      <c r="H334" s="41"/>
      <c r="I334" s="234"/>
      <c r="J334" s="41"/>
      <c r="K334" s="41"/>
      <c r="L334" s="45"/>
      <c r="M334" s="235"/>
      <c r="N334" s="236"/>
      <c r="O334" s="92"/>
      <c r="P334" s="92"/>
      <c r="Q334" s="92"/>
      <c r="R334" s="92"/>
      <c r="S334" s="92"/>
      <c r="T334" s="93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150</v>
      </c>
      <c r="AU334" s="18" t="s">
        <v>86</v>
      </c>
    </row>
    <row r="335" s="2" customFormat="1" ht="16.5" customHeight="1">
      <c r="A335" s="39"/>
      <c r="B335" s="40"/>
      <c r="C335" s="219" t="s">
        <v>871</v>
      </c>
      <c r="D335" s="219" t="s">
        <v>144</v>
      </c>
      <c r="E335" s="220" t="s">
        <v>1626</v>
      </c>
      <c r="F335" s="221" t="s">
        <v>1627</v>
      </c>
      <c r="G335" s="222" t="s">
        <v>319</v>
      </c>
      <c r="H335" s="223">
        <v>4</v>
      </c>
      <c r="I335" s="224"/>
      <c r="J335" s="225">
        <f>ROUND(I335*H335,2)</f>
        <v>0</v>
      </c>
      <c r="K335" s="221" t="s">
        <v>159</v>
      </c>
      <c r="L335" s="45"/>
      <c r="M335" s="226" t="s">
        <v>1</v>
      </c>
      <c r="N335" s="227" t="s">
        <v>41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257</v>
      </c>
      <c r="AT335" s="230" t="s">
        <v>144</v>
      </c>
      <c r="AU335" s="230" t="s">
        <v>86</v>
      </c>
      <c r="AY335" s="18" t="s">
        <v>140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84</v>
      </c>
      <c r="BK335" s="231">
        <f>ROUND(I335*H335,2)</f>
        <v>0</v>
      </c>
      <c r="BL335" s="18" t="s">
        <v>257</v>
      </c>
      <c r="BM335" s="230" t="s">
        <v>1628</v>
      </c>
    </row>
    <row r="336" s="2" customFormat="1">
      <c r="A336" s="39"/>
      <c r="B336" s="40"/>
      <c r="C336" s="41"/>
      <c r="D336" s="232" t="s">
        <v>150</v>
      </c>
      <c r="E336" s="41"/>
      <c r="F336" s="233" t="s">
        <v>1629</v>
      </c>
      <c r="G336" s="41"/>
      <c r="H336" s="41"/>
      <c r="I336" s="234"/>
      <c r="J336" s="41"/>
      <c r="K336" s="41"/>
      <c r="L336" s="45"/>
      <c r="M336" s="235"/>
      <c r="N336" s="236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150</v>
      </c>
      <c r="AU336" s="18" t="s">
        <v>86</v>
      </c>
    </row>
    <row r="337" s="2" customFormat="1">
      <c r="A337" s="39"/>
      <c r="B337" s="40"/>
      <c r="C337" s="41"/>
      <c r="D337" s="258" t="s">
        <v>162</v>
      </c>
      <c r="E337" s="41"/>
      <c r="F337" s="259" t="s">
        <v>1630</v>
      </c>
      <c r="G337" s="41"/>
      <c r="H337" s="41"/>
      <c r="I337" s="234"/>
      <c r="J337" s="41"/>
      <c r="K337" s="41"/>
      <c r="L337" s="45"/>
      <c r="M337" s="235"/>
      <c r="N337" s="236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162</v>
      </c>
      <c r="AU337" s="18" t="s">
        <v>86</v>
      </c>
    </row>
    <row r="338" s="2" customFormat="1" ht="16.5" customHeight="1">
      <c r="A338" s="39"/>
      <c r="B338" s="40"/>
      <c r="C338" s="286" t="s">
        <v>876</v>
      </c>
      <c r="D338" s="286" t="s">
        <v>501</v>
      </c>
      <c r="E338" s="287" t="s">
        <v>1631</v>
      </c>
      <c r="F338" s="288" t="s">
        <v>1632</v>
      </c>
      <c r="G338" s="289" t="s">
        <v>363</v>
      </c>
      <c r="H338" s="290">
        <v>20</v>
      </c>
      <c r="I338" s="291"/>
      <c r="J338" s="292">
        <f>ROUND(I338*H338,2)</f>
        <v>0</v>
      </c>
      <c r="K338" s="288" t="s">
        <v>159</v>
      </c>
      <c r="L338" s="293"/>
      <c r="M338" s="294" t="s">
        <v>1</v>
      </c>
      <c r="N338" s="295" t="s">
        <v>41</v>
      </c>
      <c r="O338" s="92"/>
      <c r="P338" s="228">
        <f>O338*H338</f>
        <v>0</v>
      </c>
      <c r="Q338" s="228">
        <v>0.00040999999999999999</v>
      </c>
      <c r="R338" s="228">
        <f>Q338*H338</f>
        <v>0.008199999999999999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143</v>
      </c>
      <c r="AT338" s="230" t="s">
        <v>501</v>
      </c>
      <c r="AU338" s="230" t="s">
        <v>86</v>
      </c>
      <c r="AY338" s="18" t="s">
        <v>140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84</v>
      </c>
      <c r="BK338" s="231">
        <f>ROUND(I338*H338,2)</f>
        <v>0</v>
      </c>
      <c r="BL338" s="18" t="s">
        <v>257</v>
      </c>
      <c r="BM338" s="230" t="s">
        <v>1633</v>
      </c>
    </row>
    <row r="339" s="2" customFormat="1">
      <c r="A339" s="39"/>
      <c r="B339" s="40"/>
      <c r="C339" s="41"/>
      <c r="D339" s="232" t="s">
        <v>150</v>
      </c>
      <c r="E339" s="41"/>
      <c r="F339" s="233" t="s">
        <v>1632</v>
      </c>
      <c r="G339" s="41"/>
      <c r="H339" s="41"/>
      <c r="I339" s="234"/>
      <c r="J339" s="41"/>
      <c r="K339" s="41"/>
      <c r="L339" s="45"/>
      <c r="M339" s="235"/>
      <c r="N339" s="236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150</v>
      </c>
      <c r="AU339" s="18" t="s">
        <v>86</v>
      </c>
    </row>
    <row r="340" s="12" customFormat="1" ht="22.8" customHeight="1">
      <c r="A340" s="12"/>
      <c r="B340" s="203"/>
      <c r="C340" s="204"/>
      <c r="D340" s="205" t="s">
        <v>75</v>
      </c>
      <c r="E340" s="217" t="s">
        <v>766</v>
      </c>
      <c r="F340" s="217" t="s">
        <v>767</v>
      </c>
      <c r="G340" s="204"/>
      <c r="H340" s="204"/>
      <c r="I340" s="207"/>
      <c r="J340" s="218">
        <f>BK340</f>
        <v>0</v>
      </c>
      <c r="K340" s="204"/>
      <c r="L340" s="209"/>
      <c r="M340" s="210"/>
      <c r="N340" s="211"/>
      <c r="O340" s="211"/>
      <c r="P340" s="212">
        <f>SUM(P341:P345)</f>
        <v>0</v>
      </c>
      <c r="Q340" s="211"/>
      <c r="R340" s="212">
        <f>SUM(R341:R345)</f>
        <v>0.00036000000000000002</v>
      </c>
      <c r="S340" s="211"/>
      <c r="T340" s="213">
        <f>SUM(T341:T345)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4" t="s">
        <v>86</v>
      </c>
      <c r="AT340" s="215" t="s">
        <v>75</v>
      </c>
      <c r="AU340" s="215" t="s">
        <v>84</v>
      </c>
      <c r="AY340" s="214" t="s">
        <v>140</v>
      </c>
      <c r="BK340" s="216">
        <f>SUM(BK341:BK345)</f>
        <v>0</v>
      </c>
    </row>
    <row r="341" s="2" customFormat="1" ht="21.75" customHeight="1">
      <c r="A341" s="39"/>
      <c r="B341" s="40"/>
      <c r="C341" s="219" t="s">
        <v>959</v>
      </c>
      <c r="D341" s="219" t="s">
        <v>144</v>
      </c>
      <c r="E341" s="220" t="s">
        <v>1634</v>
      </c>
      <c r="F341" s="221" t="s">
        <v>1635</v>
      </c>
      <c r="G341" s="222" t="s">
        <v>319</v>
      </c>
      <c r="H341" s="223">
        <v>3</v>
      </c>
      <c r="I341" s="224"/>
      <c r="J341" s="225">
        <f>ROUND(I341*H341,2)</f>
        <v>0</v>
      </c>
      <c r="K341" s="221" t="s">
        <v>159</v>
      </c>
      <c r="L341" s="45"/>
      <c r="M341" s="226" t="s">
        <v>1</v>
      </c>
      <c r="N341" s="227" t="s">
        <v>41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257</v>
      </c>
      <c r="AT341" s="230" t="s">
        <v>144</v>
      </c>
      <c r="AU341" s="230" t="s">
        <v>86</v>
      </c>
      <c r="AY341" s="18" t="s">
        <v>140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84</v>
      </c>
      <c r="BK341" s="231">
        <f>ROUND(I341*H341,2)</f>
        <v>0</v>
      </c>
      <c r="BL341" s="18" t="s">
        <v>257</v>
      </c>
      <c r="BM341" s="230" t="s">
        <v>1636</v>
      </c>
    </row>
    <row r="342" s="2" customFormat="1">
      <c r="A342" s="39"/>
      <c r="B342" s="40"/>
      <c r="C342" s="41"/>
      <c r="D342" s="232" t="s">
        <v>150</v>
      </c>
      <c r="E342" s="41"/>
      <c r="F342" s="233" t="s">
        <v>1637</v>
      </c>
      <c r="G342" s="41"/>
      <c r="H342" s="41"/>
      <c r="I342" s="234"/>
      <c r="J342" s="41"/>
      <c r="K342" s="41"/>
      <c r="L342" s="45"/>
      <c r="M342" s="235"/>
      <c r="N342" s="236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150</v>
      </c>
      <c r="AU342" s="18" t="s">
        <v>86</v>
      </c>
    </row>
    <row r="343" s="2" customFormat="1">
      <c r="A343" s="39"/>
      <c r="B343" s="40"/>
      <c r="C343" s="41"/>
      <c r="D343" s="258" t="s">
        <v>162</v>
      </c>
      <c r="E343" s="41"/>
      <c r="F343" s="259" t="s">
        <v>1638</v>
      </c>
      <c r="G343" s="41"/>
      <c r="H343" s="41"/>
      <c r="I343" s="234"/>
      <c r="J343" s="41"/>
      <c r="K343" s="41"/>
      <c r="L343" s="45"/>
      <c r="M343" s="235"/>
      <c r="N343" s="236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162</v>
      </c>
      <c r="AU343" s="18" t="s">
        <v>86</v>
      </c>
    </row>
    <row r="344" s="2" customFormat="1" ht="21.75" customHeight="1">
      <c r="A344" s="39"/>
      <c r="B344" s="40"/>
      <c r="C344" s="286" t="s">
        <v>965</v>
      </c>
      <c r="D344" s="286" t="s">
        <v>501</v>
      </c>
      <c r="E344" s="287" t="s">
        <v>1639</v>
      </c>
      <c r="F344" s="288" t="s">
        <v>1640</v>
      </c>
      <c r="G344" s="289" t="s">
        <v>319</v>
      </c>
      <c r="H344" s="290">
        <v>3</v>
      </c>
      <c r="I344" s="291"/>
      <c r="J344" s="292">
        <f>ROUND(I344*H344,2)</f>
        <v>0</v>
      </c>
      <c r="K344" s="288" t="s">
        <v>159</v>
      </c>
      <c r="L344" s="293"/>
      <c r="M344" s="294" t="s">
        <v>1</v>
      </c>
      <c r="N344" s="295" t="s">
        <v>41</v>
      </c>
      <c r="O344" s="92"/>
      <c r="P344" s="228">
        <f>O344*H344</f>
        <v>0</v>
      </c>
      <c r="Q344" s="228">
        <v>0.00012</v>
      </c>
      <c r="R344" s="228">
        <f>Q344*H344</f>
        <v>0.00036000000000000002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143</v>
      </c>
      <c r="AT344" s="230" t="s">
        <v>501</v>
      </c>
      <c r="AU344" s="230" t="s">
        <v>86</v>
      </c>
      <c r="AY344" s="18" t="s">
        <v>140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84</v>
      </c>
      <c r="BK344" s="231">
        <f>ROUND(I344*H344,2)</f>
        <v>0</v>
      </c>
      <c r="BL344" s="18" t="s">
        <v>257</v>
      </c>
      <c r="BM344" s="230" t="s">
        <v>1641</v>
      </c>
    </row>
    <row r="345" s="2" customFormat="1">
      <c r="A345" s="39"/>
      <c r="B345" s="40"/>
      <c r="C345" s="41"/>
      <c r="D345" s="232" t="s">
        <v>150</v>
      </c>
      <c r="E345" s="41"/>
      <c r="F345" s="233" t="s">
        <v>1640</v>
      </c>
      <c r="G345" s="41"/>
      <c r="H345" s="41"/>
      <c r="I345" s="234"/>
      <c r="J345" s="41"/>
      <c r="K345" s="41"/>
      <c r="L345" s="45"/>
      <c r="M345" s="235"/>
      <c r="N345" s="236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150</v>
      </c>
      <c r="AU345" s="18" t="s">
        <v>86</v>
      </c>
    </row>
    <row r="346" s="12" customFormat="1" ht="22.8" customHeight="1">
      <c r="A346" s="12"/>
      <c r="B346" s="203"/>
      <c r="C346" s="204"/>
      <c r="D346" s="205" t="s">
        <v>75</v>
      </c>
      <c r="E346" s="217" t="s">
        <v>368</v>
      </c>
      <c r="F346" s="217" t="s">
        <v>369</v>
      </c>
      <c r="G346" s="204"/>
      <c r="H346" s="204"/>
      <c r="I346" s="207"/>
      <c r="J346" s="218">
        <f>BK346</f>
        <v>0</v>
      </c>
      <c r="K346" s="204"/>
      <c r="L346" s="209"/>
      <c r="M346" s="210"/>
      <c r="N346" s="211"/>
      <c r="O346" s="211"/>
      <c r="P346" s="212">
        <f>SUM(P347:P360)</f>
        <v>0</v>
      </c>
      <c r="Q346" s="211"/>
      <c r="R346" s="212">
        <f>SUM(R347:R360)</f>
        <v>0.044600000000000001</v>
      </c>
      <c r="S346" s="211"/>
      <c r="T346" s="213">
        <f>SUM(T347:T360)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14" t="s">
        <v>86</v>
      </c>
      <c r="AT346" s="215" t="s">
        <v>75</v>
      </c>
      <c r="AU346" s="215" t="s">
        <v>84</v>
      </c>
      <c r="AY346" s="214" t="s">
        <v>140</v>
      </c>
      <c r="BK346" s="216">
        <f>SUM(BK347:BK360)</f>
        <v>0</v>
      </c>
    </row>
    <row r="347" s="2" customFormat="1" ht="24.15" customHeight="1">
      <c r="A347" s="39"/>
      <c r="B347" s="40"/>
      <c r="C347" s="219" t="s">
        <v>881</v>
      </c>
      <c r="D347" s="219" t="s">
        <v>144</v>
      </c>
      <c r="E347" s="220" t="s">
        <v>1642</v>
      </c>
      <c r="F347" s="221" t="s">
        <v>1643</v>
      </c>
      <c r="G347" s="222" t="s">
        <v>147</v>
      </c>
      <c r="H347" s="223">
        <v>5</v>
      </c>
      <c r="I347" s="224"/>
      <c r="J347" s="225">
        <f>ROUND(I347*H347,2)</f>
        <v>0</v>
      </c>
      <c r="K347" s="221" t="s">
        <v>159</v>
      </c>
      <c r="L347" s="45"/>
      <c r="M347" s="226" t="s">
        <v>1</v>
      </c>
      <c r="N347" s="227" t="s">
        <v>41</v>
      </c>
      <c r="O347" s="92"/>
      <c r="P347" s="228">
        <f>O347*H347</f>
        <v>0</v>
      </c>
      <c r="Q347" s="228">
        <v>0.00142</v>
      </c>
      <c r="R347" s="228">
        <f>Q347*H347</f>
        <v>0.0071000000000000004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257</v>
      </c>
      <c r="AT347" s="230" t="s">
        <v>144</v>
      </c>
      <c r="AU347" s="230" t="s">
        <v>86</v>
      </c>
      <c r="AY347" s="18" t="s">
        <v>140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84</v>
      </c>
      <c r="BK347" s="231">
        <f>ROUND(I347*H347,2)</f>
        <v>0</v>
      </c>
      <c r="BL347" s="18" t="s">
        <v>257</v>
      </c>
      <c r="BM347" s="230" t="s">
        <v>1644</v>
      </c>
    </row>
    <row r="348" s="2" customFormat="1">
      <c r="A348" s="39"/>
      <c r="B348" s="40"/>
      <c r="C348" s="41"/>
      <c r="D348" s="232" t="s">
        <v>150</v>
      </c>
      <c r="E348" s="41"/>
      <c r="F348" s="233" t="s">
        <v>1645</v>
      </c>
      <c r="G348" s="41"/>
      <c r="H348" s="41"/>
      <c r="I348" s="234"/>
      <c r="J348" s="41"/>
      <c r="K348" s="41"/>
      <c r="L348" s="45"/>
      <c r="M348" s="235"/>
      <c r="N348" s="236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150</v>
      </c>
      <c r="AU348" s="18" t="s">
        <v>86</v>
      </c>
    </row>
    <row r="349" s="2" customFormat="1">
      <c r="A349" s="39"/>
      <c r="B349" s="40"/>
      <c r="C349" s="41"/>
      <c r="D349" s="258" t="s">
        <v>162</v>
      </c>
      <c r="E349" s="41"/>
      <c r="F349" s="259" t="s">
        <v>1646</v>
      </c>
      <c r="G349" s="41"/>
      <c r="H349" s="41"/>
      <c r="I349" s="234"/>
      <c r="J349" s="41"/>
      <c r="K349" s="41"/>
      <c r="L349" s="45"/>
      <c r="M349" s="235"/>
      <c r="N349" s="236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162</v>
      </c>
      <c r="AU349" s="18" t="s">
        <v>86</v>
      </c>
    </row>
    <row r="350" s="13" customFormat="1">
      <c r="A350" s="13"/>
      <c r="B350" s="237"/>
      <c r="C350" s="238"/>
      <c r="D350" s="232" t="s">
        <v>152</v>
      </c>
      <c r="E350" s="239" t="s">
        <v>1</v>
      </c>
      <c r="F350" s="240" t="s">
        <v>1462</v>
      </c>
      <c r="G350" s="238"/>
      <c r="H350" s="239" t="s">
        <v>1</v>
      </c>
      <c r="I350" s="241"/>
      <c r="J350" s="238"/>
      <c r="K350" s="238"/>
      <c r="L350" s="242"/>
      <c r="M350" s="243"/>
      <c r="N350" s="244"/>
      <c r="O350" s="244"/>
      <c r="P350" s="244"/>
      <c r="Q350" s="244"/>
      <c r="R350" s="244"/>
      <c r="S350" s="244"/>
      <c r="T350" s="24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6" t="s">
        <v>152</v>
      </c>
      <c r="AU350" s="246" t="s">
        <v>86</v>
      </c>
      <c r="AV350" s="13" t="s">
        <v>84</v>
      </c>
      <c r="AW350" s="13" t="s">
        <v>32</v>
      </c>
      <c r="AX350" s="13" t="s">
        <v>76</v>
      </c>
      <c r="AY350" s="246" t="s">
        <v>140</v>
      </c>
    </row>
    <row r="351" s="14" customFormat="1">
      <c r="A351" s="14"/>
      <c r="B351" s="247"/>
      <c r="C351" s="248"/>
      <c r="D351" s="232" t="s">
        <v>152</v>
      </c>
      <c r="E351" s="249" t="s">
        <v>1</v>
      </c>
      <c r="F351" s="250" t="s">
        <v>84</v>
      </c>
      <c r="G351" s="248"/>
      <c r="H351" s="251">
        <v>1</v>
      </c>
      <c r="I351" s="252"/>
      <c r="J351" s="248"/>
      <c r="K351" s="248"/>
      <c r="L351" s="253"/>
      <c r="M351" s="254"/>
      <c r="N351" s="255"/>
      <c r="O351" s="255"/>
      <c r="P351" s="255"/>
      <c r="Q351" s="255"/>
      <c r="R351" s="255"/>
      <c r="S351" s="255"/>
      <c r="T351" s="25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7" t="s">
        <v>152</v>
      </c>
      <c r="AU351" s="257" t="s">
        <v>86</v>
      </c>
      <c r="AV351" s="14" t="s">
        <v>86</v>
      </c>
      <c r="AW351" s="14" t="s">
        <v>32</v>
      </c>
      <c r="AX351" s="14" t="s">
        <v>76</v>
      </c>
      <c r="AY351" s="257" t="s">
        <v>140</v>
      </c>
    </row>
    <row r="352" s="13" customFormat="1">
      <c r="A352" s="13"/>
      <c r="B352" s="237"/>
      <c r="C352" s="238"/>
      <c r="D352" s="232" t="s">
        <v>152</v>
      </c>
      <c r="E352" s="239" t="s">
        <v>1</v>
      </c>
      <c r="F352" s="240" t="s">
        <v>1461</v>
      </c>
      <c r="G352" s="238"/>
      <c r="H352" s="239" t="s">
        <v>1</v>
      </c>
      <c r="I352" s="241"/>
      <c r="J352" s="238"/>
      <c r="K352" s="238"/>
      <c r="L352" s="242"/>
      <c r="M352" s="243"/>
      <c r="N352" s="244"/>
      <c r="O352" s="244"/>
      <c r="P352" s="244"/>
      <c r="Q352" s="244"/>
      <c r="R352" s="244"/>
      <c r="S352" s="244"/>
      <c r="T352" s="24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6" t="s">
        <v>152</v>
      </c>
      <c r="AU352" s="246" t="s">
        <v>86</v>
      </c>
      <c r="AV352" s="13" t="s">
        <v>84</v>
      </c>
      <c r="AW352" s="13" t="s">
        <v>32</v>
      </c>
      <c r="AX352" s="13" t="s">
        <v>76</v>
      </c>
      <c r="AY352" s="246" t="s">
        <v>140</v>
      </c>
    </row>
    <row r="353" s="14" customFormat="1">
      <c r="A353" s="14"/>
      <c r="B353" s="247"/>
      <c r="C353" s="248"/>
      <c r="D353" s="232" t="s">
        <v>152</v>
      </c>
      <c r="E353" s="249" t="s">
        <v>1</v>
      </c>
      <c r="F353" s="250" t="s">
        <v>84</v>
      </c>
      <c r="G353" s="248"/>
      <c r="H353" s="251">
        <v>1</v>
      </c>
      <c r="I353" s="252"/>
      <c r="J353" s="248"/>
      <c r="K353" s="248"/>
      <c r="L353" s="253"/>
      <c r="M353" s="254"/>
      <c r="N353" s="255"/>
      <c r="O353" s="255"/>
      <c r="P353" s="255"/>
      <c r="Q353" s="255"/>
      <c r="R353" s="255"/>
      <c r="S353" s="255"/>
      <c r="T353" s="25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7" t="s">
        <v>152</v>
      </c>
      <c r="AU353" s="257" t="s">
        <v>86</v>
      </c>
      <c r="AV353" s="14" t="s">
        <v>86</v>
      </c>
      <c r="AW353" s="14" t="s">
        <v>32</v>
      </c>
      <c r="AX353" s="14" t="s">
        <v>76</v>
      </c>
      <c r="AY353" s="257" t="s">
        <v>140</v>
      </c>
    </row>
    <row r="354" s="13" customFormat="1">
      <c r="A354" s="13"/>
      <c r="B354" s="237"/>
      <c r="C354" s="238"/>
      <c r="D354" s="232" t="s">
        <v>152</v>
      </c>
      <c r="E354" s="239" t="s">
        <v>1</v>
      </c>
      <c r="F354" s="240" t="s">
        <v>1460</v>
      </c>
      <c r="G354" s="238"/>
      <c r="H354" s="239" t="s">
        <v>1</v>
      </c>
      <c r="I354" s="241"/>
      <c r="J354" s="238"/>
      <c r="K354" s="238"/>
      <c r="L354" s="242"/>
      <c r="M354" s="243"/>
      <c r="N354" s="244"/>
      <c r="O354" s="244"/>
      <c r="P354" s="244"/>
      <c r="Q354" s="244"/>
      <c r="R354" s="244"/>
      <c r="S354" s="244"/>
      <c r="T354" s="24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6" t="s">
        <v>152</v>
      </c>
      <c r="AU354" s="246" t="s">
        <v>86</v>
      </c>
      <c r="AV354" s="13" t="s">
        <v>84</v>
      </c>
      <c r="AW354" s="13" t="s">
        <v>32</v>
      </c>
      <c r="AX354" s="13" t="s">
        <v>76</v>
      </c>
      <c r="AY354" s="246" t="s">
        <v>140</v>
      </c>
    </row>
    <row r="355" s="14" customFormat="1">
      <c r="A355" s="14"/>
      <c r="B355" s="247"/>
      <c r="C355" s="248"/>
      <c r="D355" s="232" t="s">
        <v>152</v>
      </c>
      <c r="E355" s="249" t="s">
        <v>1</v>
      </c>
      <c r="F355" s="250" t="s">
        <v>86</v>
      </c>
      <c r="G355" s="248"/>
      <c r="H355" s="251">
        <v>2</v>
      </c>
      <c r="I355" s="252"/>
      <c r="J355" s="248"/>
      <c r="K355" s="248"/>
      <c r="L355" s="253"/>
      <c r="M355" s="254"/>
      <c r="N355" s="255"/>
      <c r="O355" s="255"/>
      <c r="P355" s="255"/>
      <c r="Q355" s="255"/>
      <c r="R355" s="255"/>
      <c r="S355" s="255"/>
      <c r="T355" s="25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7" t="s">
        <v>152</v>
      </c>
      <c r="AU355" s="257" t="s">
        <v>86</v>
      </c>
      <c r="AV355" s="14" t="s">
        <v>86</v>
      </c>
      <c r="AW355" s="14" t="s">
        <v>32</v>
      </c>
      <c r="AX355" s="14" t="s">
        <v>76</v>
      </c>
      <c r="AY355" s="257" t="s">
        <v>140</v>
      </c>
    </row>
    <row r="356" s="13" customFormat="1">
      <c r="A356" s="13"/>
      <c r="B356" s="237"/>
      <c r="C356" s="238"/>
      <c r="D356" s="232" t="s">
        <v>152</v>
      </c>
      <c r="E356" s="239" t="s">
        <v>1</v>
      </c>
      <c r="F356" s="240" t="s">
        <v>1459</v>
      </c>
      <c r="G356" s="238"/>
      <c r="H356" s="239" t="s">
        <v>1</v>
      </c>
      <c r="I356" s="241"/>
      <c r="J356" s="238"/>
      <c r="K356" s="238"/>
      <c r="L356" s="242"/>
      <c r="M356" s="243"/>
      <c r="N356" s="244"/>
      <c r="O356" s="244"/>
      <c r="P356" s="244"/>
      <c r="Q356" s="244"/>
      <c r="R356" s="244"/>
      <c r="S356" s="244"/>
      <c r="T356" s="24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6" t="s">
        <v>152</v>
      </c>
      <c r="AU356" s="246" t="s">
        <v>86</v>
      </c>
      <c r="AV356" s="13" t="s">
        <v>84</v>
      </c>
      <c r="AW356" s="13" t="s">
        <v>32</v>
      </c>
      <c r="AX356" s="13" t="s">
        <v>76</v>
      </c>
      <c r="AY356" s="246" t="s">
        <v>140</v>
      </c>
    </row>
    <row r="357" s="14" customFormat="1">
      <c r="A357" s="14"/>
      <c r="B357" s="247"/>
      <c r="C357" s="248"/>
      <c r="D357" s="232" t="s">
        <v>152</v>
      </c>
      <c r="E357" s="249" t="s">
        <v>1</v>
      </c>
      <c r="F357" s="250" t="s">
        <v>84</v>
      </c>
      <c r="G357" s="248"/>
      <c r="H357" s="251">
        <v>1</v>
      </c>
      <c r="I357" s="252"/>
      <c r="J357" s="248"/>
      <c r="K357" s="248"/>
      <c r="L357" s="253"/>
      <c r="M357" s="254"/>
      <c r="N357" s="255"/>
      <c r="O357" s="255"/>
      <c r="P357" s="255"/>
      <c r="Q357" s="255"/>
      <c r="R357" s="255"/>
      <c r="S357" s="255"/>
      <c r="T357" s="25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7" t="s">
        <v>152</v>
      </c>
      <c r="AU357" s="257" t="s">
        <v>86</v>
      </c>
      <c r="AV357" s="14" t="s">
        <v>86</v>
      </c>
      <c r="AW357" s="14" t="s">
        <v>32</v>
      </c>
      <c r="AX357" s="14" t="s">
        <v>76</v>
      </c>
      <c r="AY357" s="257" t="s">
        <v>140</v>
      </c>
    </row>
    <row r="358" s="15" customFormat="1">
      <c r="A358" s="15"/>
      <c r="B358" s="260"/>
      <c r="C358" s="261"/>
      <c r="D358" s="232" t="s">
        <v>152</v>
      </c>
      <c r="E358" s="262" t="s">
        <v>1</v>
      </c>
      <c r="F358" s="263" t="s">
        <v>171</v>
      </c>
      <c r="G358" s="261"/>
      <c r="H358" s="264">
        <v>5</v>
      </c>
      <c r="I358" s="265"/>
      <c r="J358" s="261"/>
      <c r="K358" s="261"/>
      <c r="L358" s="266"/>
      <c r="M358" s="267"/>
      <c r="N358" s="268"/>
      <c r="O358" s="268"/>
      <c r="P358" s="268"/>
      <c r="Q358" s="268"/>
      <c r="R358" s="268"/>
      <c r="S358" s="268"/>
      <c r="T358" s="269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0" t="s">
        <v>152</v>
      </c>
      <c r="AU358" s="270" t="s">
        <v>86</v>
      </c>
      <c r="AV358" s="15" t="s">
        <v>148</v>
      </c>
      <c r="AW358" s="15" t="s">
        <v>32</v>
      </c>
      <c r="AX358" s="15" t="s">
        <v>84</v>
      </c>
      <c r="AY358" s="270" t="s">
        <v>140</v>
      </c>
    </row>
    <row r="359" s="2" customFormat="1" ht="24.15" customHeight="1">
      <c r="A359" s="39"/>
      <c r="B359" s="40"/>
      <c r="C359" s="286" t="s">
        <v>887</v>
      </c>
      <c r="D359" s="286" t="s">
        <v>501</v>
      </c>
      <c r="E359" s="287" t="s">
        <v>1647</v>
      </c>
      <c r="F359" s="288" t="s">
        <v>1648</v>
      </c>
      <c r="G359" s="289" t="s">
        <v>147</v>
      </c>
      <c r="H359" s="290">
        <v>5</v>
      </c>
      <c r="I359" s="291"/>
      <c r="J359" s="292">
        <f>ROUND(I359*H359,2)</f>
        <v>0</v>
      </c>
      <c r="K359" s="288" t="s">
        <v>159</v>
      </c>
      <c r="L359" s="293"/>
      <c r="M359" s="294" t="s">
        <v>1</v>
      </c>
      <c r="N359" s="295" t="s">
        <v>41</v>
      </c>
      <c r="O359" s="92"/>
      <c r="P359" s="228">
        <f>O359*H359</f>
        <v>0</v>
      </c>
      <c r="Q359" s="228">
        <v>0.0074999999999999997</v>
      </c>
      <c r="R359" s="228">
        <f>Q359*H359</f>
        <v>0.037499999999999999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143</v>
      </c>
      <c r="AT359" s="230" t="s">
        <v>501</v>
      </c>
      <c r="AU359" s="230" t="s">
        <v>86</v>
      </c>
      <c r="AY359" s="18" t="s">
        <v>140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84</v>
      </c>
      <c r="BK359" s="231">
        <f>ROUND(I359*H359,2)</f>
        <v>0</v>
      </c>
      <c r="BL359" s="18" t="s">
        <v>257</v>
      </c>
      <c r="BM359" s="230" t="s">
        <v>1649</v>
      </c>
    </row>
    <row r="360" s="2" customFormat="1">
      <c r="A360" s="39"/>
      <c r="B360" s="40"/>
      <c r="C360" s="41"/>
      <c r="D360" s="232" t="s">
        <v>150</v>
      </c>
      <c r="E360" s="41"/>
      <c r="F360" s="233" t="s">
        <v>1650</v>
      </c>
      <c r="G360" s="41"/>
      <c r="H360" s="41"/>
      <c r="I360" s="234"/>
      <c r="J360" s="41"/>
      <c r="K360" s="41"/>
      <c r="L360" s="45"/>
      <c r="M360" s="235"/>
      <c r="N360" s="236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150</v>
      </c>
      <c r="AU360" s="18" t="s">
        <v>86</v>
      </c>
    </row>
    <row r="361" s="12" customFormat="1" ht="25.92" customHeight="1">
      <c r="A361" s="12"/>
      <c r="B361" s="203"/>
      <c r="C361" s="204"/>
      <c r="D361" s="205" t="s">
        <v>75</v>
      </c>
      <c r="E361" s="206" t="s">
        <v>501</v>
      </c>
      <c r="F361" s="206" t="s">
        <v>1284</v>
      </c>
      <c r="G361" s="204"/>
      <c r="H361" s="204"/>
      <c r="I361" s="207"/>
      <c r="J361" s="208">
        <f>BK361</f>
        <v>0</v>
      </c>
      <c r="K361" s="204"/>
      <c r="L361" s="209"/>
      <c r="M361" s="210"/>
      <c r="N361" s="211"/>
      <c r="O361" s="211"/>
      <c r="P361" s="212">
        <f>P362</f>
        <v>0</v>
      </c>
      <c r="Q361" s="211"/>
      <c r="R361" s="212">
        <f>R362</f>
        <v>0.055440000000000003</v>
      </c>
      <c r="S361" s="211"/>
      <c r="T361" s="213">
        <f>T362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14" t="s">
        <v>172</v>
      </c>
      <c r="AT361" s="215" t="s">
        <v>75</v>
      </c>
      <c r="AU361" s="215" t="s">
        <v>76</v>
      </c>
      <c r="AY361" s="214" t="s">
        <v>140</v>
      </c>
      <c r="BK361" s="216">
        <f>BK362</f>
        <v>0</v>
      </c>
    </row>
    <row r="362" s="12" customFormat="1" ht="22.8" customHeight="1">
      <c r="A362" s="12"/>
      <c r="B362" s="203"/>
      <c r="C362" s="204"/>
      <c r="D362" s="205" t="s">
        <v>75</v>
      </c>
      <c r="E362" s="217" t="s">
        <v>1651</v>
      </c>
      <c r="F362" s="217" t="s">
        <v>1652</v>
      </c>
      <c r="G362" s="204"/>
      <c r="H362" s="204"/>
      <c r="I362" s="207"/>
      <c r="J362" s="218">
        <f>BK362</f>
        <v>0</v>
      </c>
      <c r="K362" s="204"/>
      <c r="L362" s="209"/>
      <c r="M362" s="210"/>
      <c r="N362" s="211"/>
      <c r="O362" s="211"/>
      <c r="P362" s="212">
        <f>SUM(P363:P370)</f>
        <v>0</v>
      </c>
      <c r="Q362" s="211"/>
      <c r="R362" s="212">
        <f>SUM(R363:R370)</f>
        <v>0.055440000000000003</v>
      </c>
      <c r="S362" s="211"/>
      <c r="T362" s="213">
        <f>SUM(T363:T370)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14" t="s">
        <v>172</v>
      </c>
      <c r="AT362" s="215" t="s">
        <v>75</v>
      </c>
      <c r="AU362" s="215" t="s">
        <v>84</v>
      </c>
      <c r="AY362" s="214" t="s">
        <v>140</v>
      </c>
      <c r="BK362" s="216">
        <f>SUM(BK363:BK370)</f>
        <v>0</v>
      </c>
    </row>
    <row r="363" s="2" customFormat="1" ht="33" customHeight="1">
      <c r="A363" s="39"/>
      <c r="B363" s="40"/>
      <c r="C363" s="219" t="s">
        <v>902</v>
      </c>
      <c r="D363" s="219" t="s">
        <v>144</v>
      </c>
      <c r="E363" s="220" t="s">
        <v>1653</v>
      </c>
      <c r="F363" s="221" t="s">
        <v>1654</v>
      </c>
      <c r="G363" s="222" t="s">
        <v>363</v>
      </c>
      <c r="H363" s="223">
        <v>110</v>
      </c>
      <c r="I363" s="224"/>
      <c r="J363" s="225">
        <f>ROUND(I363*H363,2)</f>
        <v>0</v>
      </c>
      <c r="K363" s="221" t="s">
        <v>159</v>
      </c>
      <c r="L363" s="45"/>
      <c r="M363" s="226" t="s">
        <v>1</v>
      </c>
      <c r="N363" s="227" t="s">
        <v>41</v>
      </c>
      <c r="O363" s="92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876</v>
      </c>
      <c r="AT363" s="230" t="s">
        <v>144</v>
      </c>
      <c r="AU363" s="230" t="s">
        <v>86</v>
      </c>
      <c r="AY363" s="18" t="s">
        <v>140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84</v>
      </c>
      <c r="BK363" s="231">
        <f>ROUND(I363*H363,2)</f>
        <v>0</v>
      </c>
      <c r="BL363" s="18" t="s">
        <v>876</v>
      </c>
      <c r="BM363" s="230" t="s">
        <v>1655</v>
      </c>
    </row>
    <row r="364" s="2" customFormat="1">
      <c r="A364" s="39"/>
      <c r="B364" s="40"/>
      <c r="C364" s="41"/>
      <c r="D364" s="232" t="s">
        <v>150</v>
      </c>
      <c r="E364" s="41"/>
      <c r="F364" s="233" t="s">
        <v>1656</v>
      </c>
      <c r="G364" s="41"/>
      <c r="H364" s="41"/>
      <c r="I364" s="234"/>
      <c r="J364" s="41"/>
      <c r="K364" s="41"/>
      <c r="L364" s="45"/>
      <c r="M364" s="235"/>
      <c r="N364" s="236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150</v>
      </c>
      <c r="AU364" s="18" t="s">
        <v>86</v>
      </c>
    </row>
    <row r="365" s="2" customFormat="1">
      <c r="A365" s="39"/>
      <c r="B365" s="40"/>
      <c r="C365" s="41"/>
      <c r="D365" s="258" t="s">
        <v>162</v>
      </c>
      <c r="E365" s="41"/>
      <c r="F365" s="259" t="s">
        <v>1657</v>
      </c>
      <c r="G365" s="41"/>
      <c r="H365" s="41"/>
      <c r="I365" s="234"/>
      <c r="J365" s="41"/>
      <c r="K365" s="41"/>
      <c r="L365" s="45"/>
      <c r="M365" s="235"/>
      <c r="N365" s="236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162</v>
      </c>
      <c r="AU365" s="18" t="s">
        <v>86</v>
      </c>
    </row>
    <row r="366" s="13" customFormat="1">
      <c r="A366" s="13"/>
      <c r="B366" s="237"/>
      <c r="C366" s="238"/>
      <c r="D366" s="232" t="s">
        <v>152</v>
      </c>
      <c r="E366" s="239" t="s">
        <v>1</v>
      </c>
      <c r="F366" s="240" t="s">
        <v>1658</v>
      </c>
      <c r="G366" s="238"/>
      <c r="H366" s="239" t="s">
        <v>1</v>
      </c>
      <c r="I366" s="241"/>
      <c r="J366" s="238"/>
      <c r="K366" s="238"/>
      <c r="L366" s="242"/>
      <c r="M366" s="243"/>
      <c r="N366" s="244"/>
      <c r="O366" s="244"/>
      <c r="P366" s="244"/>
      <c r="Q366" s="244"/>
      <c r="R366" s="244"/>
      <c r="S366" s="244"/>
      <c r="T366" s="24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6" t="s">
        <v>152</v>
      </c>
      <c r="AU366" s="246" t="s">
        <v>86</v>
      </c>
      <c r="AV366" s="13" t="s">
        <v>84</v>
      </c>
      <c r="AW366" s="13" t="s">
        <v>32</v>
      </c>
      <c r="AX366" s="13" t="s">
        <v>76</v>
      </c>
      <c r="AY366" s="246" t="s">
        <v>140</v>
      </c>
    </row>
    <row r="367" s="14" customFormat="1">
      <c r="A367" s="14"/>
      <c r="B367" s="247"/>
      <c r="C367" s="248"/>
      <c r="D367" s="232" t="s">
        <v>152</v>
      </c>
      <c r="E367" s="249" t="s">
        <v>1</v>
      </c>
      <c r="F367" s="250" t="s">
        <v>606</v>
      </c>
      <c r="G367" s="248"/>
      <c r="H367" s="251">
        <v>110</v>
      </c>
      <c r="I367" s="252"/>
      <c r="J367" s="248"/>
      <c r="K367" s="248"/>
      <c r="L367" s="253"/>
      <c r="M367" s="254"/>
      <c r="N367" s="255"/>
      <c r="O367" s="255"/>
      <c r="P367" s="255"/>
      <c r="Q367" s="255"/>
      <c r="R367" s="255"/>
      <c r="S367" s="255"/>
      <c r="T367" s="25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7" t="s">
        <v>152</v>
      </c>
      <c r="AU367" s="257" t="s">
        <v>86</v>
      </c>
      <c r="AV367" s="14" t="s">
        <v>86</v>
      </c>
      <c r="AW367" s="14" t="s">
        <v>32</v>
      </c>
      <c r="AX367" s="14" t="s">
        <v>84</v>
      </c>
      <c r="AY367" s="257" t="s">
        <v>140</v>
      </c>
    </row>
    <row r="368" s="2" customFormat="1" ht="21.75" customHeight="1">
      <c r="A368" s="39"/>
      <c r="B368" s="40"/>
      <c r="C368" s="286" t="s">
        <v>907</v>
      </c>
      <c r="D368" s="286" t="s">
        <v>501</v>
      </c>
      <c r="E368" s="287" t="s">
        <v>1659</v>
      </c>
      <c r="F368" s="288" t="s">
        <v>1660</v>
      </c>
      <c r="G368" s="289" t="s">
        <v>363</v>
      </c>
      <c r="H368" s="290">
        <v>115.5</v>
      </c>
      <c r="I368" s="291"/>
      <c r="J368" s="292">
        <f>ROUND(I368*H368,2)</f>
        <v>0</v>
      </c>
      <c r="K368" s="288" t="s">
        <v>159</v>
      </c>
      <c r="L368" s="293"/>
      <c r="M368" s="294" t="s">
        <v>1</v>
      </c>
      <c r="N368" s="295" t="s">
        <v>41</v>
      </c>
      <c r="O368" s="92"/>
      <c r="P368" s="228">
        <f>O368*H368</f>
        <v>0</v>
      </c>
      <c r="Q368" s="228">
        <v>0.00048000000000000001</v>
      </c>
      <c r="R368" s="228">
        <f>Q368*H368</f>
        <v>0.055440000000000003</v>
      </c>
      <c r="S368" s="228">
        <v>0</v>
      </c>
      <c r="T368" s="22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1294</v>
      </c>
      <c r="AT368" s="230" t="s">
        <v>501</v>
      </c>
      <c r="AU368" s="230" t="s">
        <v>86</v>
      </c>
      <c r="AY368" s="18" t="s">
        <v>140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84</v>
      </c>
      <c r="BK368" s="231">
        <f>ROUND(I368*H368,2)</f>
        <v>0</v>
      </c>
      <c r="BL368" s="18" t="s">
        <v>876</v>
      </c>
      <c r="BM368" s="230" t="s">
        <v>1661</v>
      </c>
    </row>
    <row r="369" s="2" customFormat="1">
      <c r="A369" s="39"/>
      <c r="B369" s="40"/>
      <c r="C369" s="41"/>
      <c r="D369" s="232" t="s">
        <v>150</v>
      </c>
      <c r="E369" s="41"/>
      <c r="F369" s="233" t="s">
        <v>1660</v>
      </c>
      <c r="G369" s="41"/>
      <c r="H369" s="41"/>
      <c r="I369" s="234"/>
      <c r="J369" s="41"/>
      <c r="K369" s="41"/>
      <c r="L369" s="45"/>
      <c r="M369" s="235"/>
      <c r="N369" s="236"/>
      <c r="O369" s="92"/>
      <c r="P369" s="92"/>
      <c r="Q369" s="92"/>
      <c r="R369" s="92"/>
      <c r="S369" s="92"/>
      <c r="T369" s="93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150</v>
      </c>
      <c r="AU369" s="18" t="s">
        <v>86</v>
      </c>
    </row>
    <row r="370" s="14" customFormat="1">
      <c r="A370" s="14"/>
      <c r="B370" s="247"/>
      <c r="C370" s="248"/>
      <c r="D370" s="232" t="s">
        <v>152</v>
      </c>
      <c r="E370" s="249" t="s">
        <v>1</v>
      </c>
      <c r="F370" s="250" t="s">
        <v>1662</v>
      </c>
      <c r="G370" s="248"/>
      <c r="H370" s="251">
        <v>115.5</v>
      </c>
      <c r="I370" s="252"/>
      <c r="J370" s="248"/>
      <c r="K370" s="248"/>
      <c r="L370" s="253"/>
      <c r="M370" s="297"/>
      <c r="N370" s="298"/>
      <c r="O370" s="298"/>
      <c r="P370" s="298"/>
      <c r="Q370" s="298"/>
      <c r="R370" s="298"/>
      <c r="S370" s="298"/>
      <c r="T370" s="299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7" t="s">
        <v>152</v>
      </c>
      <c r="AU370" s="257" t="s">
        <v>86</v>
      </c>
      <c r="AV370" s="14" t="s">
        <v>86</v>
      </c>
      <c r="AW370" s="14" t="s">
        <v>32</v>
      </c>
      <c r="AX370" s="14" t="s">
        <v>84</v>
      </c>
      <c r="AY370" s="257" t="s">
        <v>140</v>
      </c>
    </row>
    <row r="371" s="2" customFormat="1" ht="6.96" customHeight="1">
      <c r="A371" s="39"/>
      <c r="B371" s="67"/>
      <c r="C371" s="68"/>
      <c r="D371" s="68"/>
      <c r="E371" s="68"/>
      <c r="F371" s="68"/>
      <c r="G371" s="68"/>
      <c r="H371" s="68"/>
      <c r="I371" s="68"/>
      <c r="J371" s="68"/>
      <c r="K371" s="68"/>
      <c r="L371" s="45"/>
      <c r="M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</row>
  </sheetData>
  <sheetProtection sheet="1" autoFilter="0" formatColumns="0" formatRows="0" objects="1" scenarios="1" spinCount="100000" saltValue="GGbXiB0vH82+dtcXQmjBHwRHeM8+eQuIr0thyGT3+WH9K7rmkc6u7+HYepAlVzvXiK6ErhheaAhrp4f0pLhmzg==" hashValue="34SwyrAwkVSrJpwuJVOT2e29B4feMswZp0EJNZShI5Gbe+lweazj6QrmitKbz0xcBNMh8w31KHM6EvRxiL1N9A==" algorithmName="SHA-512" password="CC63"/>
  <autoFilter ref="C125:K37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hyperlinks>
    <hyperlink ref="F131" r:id="rId1" display="https://podminky.urs.cz/item/CS_URS_2025_01/721175001"/>
    <hyperlink ref="F134" r:id="rId2" display="https://podminky.urs.cz/item/CS_URS_2025_01/721175002"/>
    <hyperlink ref="F137" r:id="rId3" display="https://podminky.urs.cz/item/CS_URS_2025_01/721175003"/>
    <hyperlink ref="F140" r:id="rId4" display="https://podminky.urs.cz/item/CS_URS_2025_01/721212125R"/>
    <hyperlink ref="F145" r:id="rId5" display="https://podminky.urs.cz/item/CS_URS_2025_01/721290111"/>
    <hyperlink ref="F148" r:id="rId6" display="https://podminky.urs.cz/item/CS_URS_2025_01/998721201"/>
    <hyperlink ref="F152" r:id="rId7" display="https://podminky.urs.cz/item/CS_URS_2025_01/722174002"/>
    <hyperlink ref="F155" r:id="rId8" display="https://podminky.urs.cz/item/CS_URS_2025_01/722175002"/>
    <hyperlink ref="F158" r:id="rId9" display="https://podminky.urs.cz/item/CS_URS_2025_01/722181231"/>
    <hyperlink ref="F161" r:id="rId10" display="https://podminky.urs.cz/item/CS_URS_2025_01/722220111"/>
    <hyperlink ref="F164" r:id="rId11" display="https://podminky.urs.cz/item/CS_URS_2025_01/722220121"/>
    <hyperlink ref="F167" r:id="rId12" display="https://podminky.urs.cz/item/CS_URS_2025_01/722224152"/>
    <hyperlink ref="F170" r:id="rId13" display="https://podminky.urs.cz/item/CS_URS_2025_01/722290234"/>
    <hyperlink ref="F173" r:id="rId14" display="https://podminky.urs.cz/item/CS_URS_2025_01/722290246"/>
    <hyperlink ref="F176" r:id="rId15" display="https://podminky.urs.cz/item/CS_URS_2025_01/998722201"/>
    <hyperlink ref="F180" r:id="rId16" display="https://podminky.urs.cz/item/CS_URS_2025_01/725112023"/>
    <hyperlink ref="F183" r:id="rId17" display="https://podminky.urs.cz/item/CS_URS_2025_01/725112171"/>
    <hyperlink ref="F186" r:id="rId18" display="https://podminky.urs.cz/item/CS_URS_2025_01/725211624"/>
    <hyperlink ref="F191" r:id="rId19" display="https://podminky.urs.cz/item/CS_URS_2025_01/725241112"/>
    <hyperlink ref="F194" r:id="rId20" display="https://podminky.urs.cz/item/CS_URS_2025_01/725241113"/>
    <hyperlink ref="F197" r:id="rId21" display="https://podminky.urs.cz/item/CS_URS_2025_01/725241142"/>
    <hyperlink ref="F200" r:id="rId22" display="https://podminky.urs.cz/item/CS_URS_2025_01/725244143"/>
    <hyperlink ref="F203" r:id="rId23" display="https://podminky.urs.cz/item/CS_URS_2025_01/725244144"/>
    <hyperlink ref="F206" r:id="rId24" display="https://podminky.urs.cz/item/CS_URS_2025_01/725244154"/>
    <hyperlink ref="F239" r:id="rId25" display="https://podminky.urs.cz/item/CS_URS_2025_01/725291621"/>
    <hyperlink ref="F246" r:id="rId26" display="https://podminky.urs.cz/item/CS_URS_2025_01/725311121"/>
    <hyperlink ref="F252" r:id="rId27" display="https://podminky.urs.cz/item/CS_URS_2025_01/725331111"/>
    <hyperlink ref="F255" r:id="rId28" display="https://podminky.urs.cz/item/CS_URS_2025_01/725813111"/>
    <hyperlink ref="F258" r:id="rId29" display="https://podminky.urs.cz/item/CS_URS_2025_01/725822613"/>
    <hyperlink ref="F261" r:id="rId30" display="https://podminky.urs.cz/item/CS_URS_2025_01/725829101"/>
    <hyperlink ref="F266" r:id="rId31" display="https://podminky.urs.cz/item/CS_URS_2025_01/725849411"/>
    <hyperlink ref="F271" r:id="rId32" display="https://podminky.urs.cz/item/CS_URS_2025_01/998725201"/>
    <hyperlink ref="F277" r:id="rId33" display="https://podminky.urs.cz/item/CS_URS_2025_01/726191001"/>
    <hyperlink ref="F280" r:id="rId34" display="https://podminky.urs.cz/item/CS_URS_2025_01/726191002"/>
    <hyperlink ref="F283" r:id="rId35" display="https://podminky.urs.cz/item/CS_URS_2025_01/726191011"/>
    <hyperlink ref="F288" r:id="rId36" display="https://podminky.urs.cz/item/CS_URS_2025_01/998726211"/>
    <hyperlink ref="F292" r:id="rId37" display="https://podminky.urs.cz/item/CS_URS_2025_01/751122051"/>
    <hyperlink ref="F297" r:id="rId38" display="https://podminky.urs.cz/item/CS_URS_2025_01/751122051"/>
    <hyperlink ref="F302" r:id="rId39" display="https://podminky.urs.cz/item/CS_URS_2025_01/751510041"/>
    <hyperlink ref="F305" r:id="rId40" display="https://podminky.urs.cz/item/CS_URS_2025_01/751711111"/>
    <hyperlink ref="F310" r:id="rId41" display="https://podminky.urs.cz/item/CS_URS_2025_01/751721111"/>
    <hyperlink ref="F315" r:id="rId42" display="https://podminky.urs.cz/item/CS_URS_2025_01/751721112"/>
    <hyperlink ref="F320" r:id="rId43" display="https://podminky.urs.cz/item/CS_URS_2025_01/751721113"/>
    <hyperlink ref="F325" r:id="rId44" display="https://podminky.urs.cz/item/CS_URS_2025_01/751791112"/>
    <hyperlink ref="F332" r:id="rId45" display="https://podminky.urs.cz/item/CS_URS_2025_01/751792007"/>
    <hyperlink ref="F337" r:id="rId46" display="https://podminky.urs.cz/item/CS_URS_2025_01/751792008"/>
    <hyperlink ref="F343" r:id="rId47" display="https://podminky.urs.cz/item/CS_URS_2025_01/767810121"/>
    <hyperlink ref="F349" r:id="rId48" display="https://podminky.urs.cz/item/CS_URS_2025_01/781491021"/>
    <hyperlink ref="F365" r:id="rId49" display="https://podminky.urs.cz/item/CS_URS_2025_01/210230016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105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ADAPTACE LŮŽKOVÉ STANICE F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1663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ROUND((SUM(BE118:BE194)),  2)</f>
        <v>0</v>
      </c>
      <c r="G33" s="39"/>
      <c r="H33" s="39"/>
      <c r="I33" s="156">
        <v>0.20999999999999999</v>
      </c>
      <c r="J33" s="155">
        <f>ROUND(((SUM(BE118:BE194))*I33),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ROUND((SUM(BF118:BF194)),  2)</f>
        <v>0</v>
      </c>
      <c r="G34" s="39"/>
      <c r="H34" s="39"/>
      <c r="I34" s="156">
        <v>0.12</v>
      </c>
      <c r="J34" s="155">
        <f>ROUND(((SUM(BF118:BF194))*I34),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ROUND((SUM(BG118:BG194)),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ROUND((SUM(BH118:BH194)),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ROUND((SUM(BI118:BI194)),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ADAPTACE LŮŽKOVÉ STANICE F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05 - Komunikační systém sestra pacient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Teplice</v>
      </c>
      <c r="G89" s="41"/>
      <c r="H89" s="41"/>
      <c r="I89" s="33" t="s">
        <v>22</v>
      </c>
      <c r="J89" s="80" t="str">
        <f>IF(J12="","",J12)</f>
        <v>3. 4. 2025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30</v>
      </c>
      <c r="J91" s="37" t="str">
        <f>E21</f>
        <v>Ing. Ondřej Hampejs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Hampejs projekty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112</v>
      </c>
    </row>
    <row r="97" s="9" customFormat="1" ht="24.96" customHeight="1">
      <c r="A97" s="9"/>
      <c r="B97" s="180"/>
      <c r="C97" s="181"/>
      <c r="D97" s="182" t="s">
        <v>117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1018</v>
      </c>
      <c r="E98" s="189"/>
      <c r="F98" s="189"/>
      <c r="G98" s="189"/>
      <c r="H98" s="189"/>
      <c r="I98" s="189"/>
      <c r="J98" s="190">
        <f>J120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125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5" t="str">
        <f>E7</f>
        <v>ADAPTACE LŮŽKOVÉ STANICE F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106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05 - Komunikační systém sestra pacient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>Teplice</v>
      </c>
      <c r="G112" s="41"/>
      <c r="H112" s="41"/>
      <c r="I112" s="33" t="s">
        <v>22</v>
      </c>
      <c r="J112" s="80" t="str">
        <f>IF(J12="","",J12)</f>
        <v>3. 4. 2025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>Krajská zdravotní, a.s.</v>
      </c>
      <c r="G114" s="41"/>
      <c r="H114" s="41"/>
      <c r="I114" s="33" t="s">
        <v>30</v>
      </c>
      <c r="J114" s="37" t="str">
        <f>E21</f>
        <v>Ing. Ondřej Hampejs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5.65" customHeight="1">
      <c r="A115" s="39"/>
      <c r="B115" s="40"/>
      <c r="C115" s="33" t="s">
        <v>28</v>
      </c>
      <c r="D115" s="41"/>
      <c r="E115" s="41"/>
      <c r="F115" s="28" t="str">
        <f>IF(E18="","",E18)</f>
        <v>Vyplň údaj</v>
      </c>
      <c r="G115" s="41"/>
      <c r="H115" s="41"/>
      <c r="I115" s="33" t="s">
        <v>33</v>
      </c>
      <c r="J115" s="37" t="str">
        <f>E24</f>
        <v>Hampejs projekty s.r.o.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2"/>
      <c r="B117" s="193"/>
      <c r="C117" s="194" t="s">
        <v>126</v>
      </c>
      <c r="D117" s="195" t="s">
        <v>61</v>
      </c>
      <c r="E117" s="195" t="s">
        <v>57</v>
      </c>
      <c r="F117" s="195" t="s">
        <v>58</v>
      </c>
      <c r="G117" s="195" t="s">
        <v>127</v>
      </c>
      <c r="H117" s="195" t="s">
        <v>128</v>
      </c>
      <c r="I117" s="195" t="s">
        <v>129</v>
      </c>
      <c r="J117" s="195" t="s">
        <v>110</v>
      </c>
      <c r="K117" s="196" t="s">
        <v>130</v>
      </c>
      <c r="L117" s="197"/>
      <c r="M117" s="101" t="s">
        <v>1</v>
      </c>
      <c r="N117" s="102" t="s">
        <v>40</v>
      </c>
      <c r="O117" s="102" t="s">
        <v>131</v>
      </c>
      <c r="P117" s="102" t="s">
        <v>132</v>
      </c>
      <c r="Q117" s="102" t="s">
        <v>133</v>
      </c>
      <c r="R117" s="102" t="s">
        <v>134</v>
      </c>
      <c r="S117" s="102" t="s">
        <v>135</v>
      </c>
      <c r="T117" s="103" t="s">
        <v>136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9"/>
      <c r="B118" s="40"/>
      <c r="C118" s="108" t="s">
        <v>137</v>
      </c>
      <c r="D118" s="41"/>
      <c r="E118" s="41"/>
      <c r="F118" s="41"/>
      <c r="G118" s="41"/>
      <c r="H118" s="41"/>
      <c r="I118" s="41"/>
      <c r="J118" s="198">
        <f>BK118</f>
        <v>0</v>
      </c>
      <c r="K118" s="41"/>
      <c r="L118" s="45"/>
      <c r="M118" s="104"/>
      <c r="N118" s="199"/>
      <c r="O118" s="105"/>
      <c r="P118" s="200">
        <f>P119</f>
        <v>0</v>
      </c>
      <c r="Q118" s="105"/>
      <c r="R118" s="200">
        <f>R119</f>
        <v>0</v>
      </c>
      <c r="S118" s="105"/>
      <c r="T118" s="201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75</v>
      </c>
      <c r="AU118" s="18" t="s">
        <v>112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250</v>
      </c>
      <c r="F119" s="206" t="s">
        <v>251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86</v>
      </c>
      <c r="AT119" s="215" t="s">
        <v>75</v>
      </c>
      <c r="AU119" s="215" t="s">
        <v>76</v>
      </c>
      <c r="AY119" s="214" t="s">
        <v>140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1206</v>
      </c>
      <c r="F120" s="217" t="s">
        <v>1207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SUM(P121:P194)</f>
        <v>0</v>
      </c>
      <c r="Q120" s="211"/>
      <c r="R120" s="212">
        <f>SUM(R121:R194)</f>
        <v>0</v>
      </c>
      <c r="S120" s="211"/>
      <c r="T120" s="213">
        <f>SUM(T121:T194)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86</v>
      </c>
      <c r="AT120" s="215" t="s">
        <v>75</v>
      </c>
      <c r="AU120" s="215" t="s">
        <v>84</v>
      </c>
      <c r="AY120" s="214" t="s">
        <v>140</v>
      </c>
      <c r="BK120" s="216">
        <f>SUM(BK121:BK194)</f>
        <v>0</v>
      </c>
    </row>
    <row r="121" s="2" customFormat="1" ht="24.15" customHeight="1">
      <c r="A121" s="39"/>
      <c r="B121" s="40"/>
      <c r="C121" s="219" t="s">
        <v>84</v>
      </c>
      <c r="D121" s="219" t="s">
        <v>144</v>
      </c>
      <c r="E121" s="220" t="s">
        <v>1664</v>
      </c>
      <c r="F121" s="221" t="s">
        <v>1665</v>
      </c>
      <c r="G121" s="222" t="s">
        <v>319</v>
      </c>
      <c r="H121" s="223">
        <v>1</v>
      </c>
      <c r="I121" s="224"/>
      <c r="J121" s="225">
        <f>ROUND(I121*H121,2)</f>
        <v>0</v>
      </c>
      <c r="K121" s="221" t="s">
        <v>1</v>
      </c>
      <c r="L121" s="45"/>
      <c r="M121" s="226" t="s">
        <v>1</v>
      </c>
      <c r="N121" s="227" t="s">
        <v>41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257</v>
      </c>
      <c r="AT121" s="230" t="s">
        <v>144</v>
      </c>
      <c r="AU121" s="230" t="s">
        <v>86</v>
      </c>
      <c r="AY121" s="18" t="s">
        <v>140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84</v>
      </c>
      <c r="BK121" s="231">
        <f>ROUND(I121*H121,2)</f>
        <v>0</v>
      </c>
      <c r="BL121" s="18" t="s">
        <v>257</v>
      </c>
      <c r="BM121" s="230" t="s">
        <v>1666</v>
      </c>
    </row>
    <row r="122" s="2" customFormat="1">
      <c r="A122" s="39"/>
      <c r="B122" s="40"/>
      <c r="C122" s="41"/>
      <c r="D122" s="232" t="s">
        <v>150</v>
      </c>
      <c r="E122" s="41"/>
      <c r="F122" s="233" t="s">
        <v>1665</v>
      </c>
      <c r="G122" s="41"/>
      <c r="H122" s="41"/>
      <c r="I122" s="234"/>
      <c r="J122" s="41"/>
      <c r="K122" s="41"/>
      <c r="L122" s="45"/>
      <c r="M122" s="235"/>
      <c r="N122" s="236"/>
      <c r="O122" s="92"/>
      <c r="P122" s="92"/>
      <c r="Q122" s="92"/>
      <c r="R122" s="92"/>
      <c r="S122" s="92"/>
      <c r="T122" s="93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150</v>
      </c>
      <c r="AU122" s="18" t="s">
        <v>86</v>
      </c>
    </row>
    <row r="123" s="2" customFormat="1" ht="16.5" customHeight="1">
      <c r="A123" s="39"/>
      <c r="B123" s="40"/>
      <c r="C123" s="219" t="s">
        <v>86</v>
      </c>
      <c r="D123" s="219" t="s">
        <v>144</v>
      </c>
      <c r="E123" s="220" t="s">
        <v>1667</v>
      </c>
      <c r="F123" s="221" t="s">
        <v>1668</v>
      </c>
      <c r="G123" s="222" t="s">
        <v>319</v>
      </c>
      <c r="H123" s="223">
        <v>1</v>
      </c>
      <c r="I123" s="224"/>
      <c r="J123" s="225">
        <f>ROUND(I123*H123,2)</f>
        <v>0</v>
      </c>
      <c r="K123" s="221" t="s">
        <v>1</v>
      </c>
      <c r="L123" s="45"/>
      <c r="M123" s="226" t="s">
        <v>1</v>
      </c>
      <c r="N123" s="227" t="s">
        <v>41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257</v>
      </c>
      <c r="AT123" s="230" t="s">
        <v>144</v>
      </c>
      <c r="AU123" s="230" t="s">
        <v>86</v>
      </c>
      <c r="AY123" s="18" t="s">
        <v>140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84</v>
      </c>
      <c r="BK123" s="231">
        <f>ROUND(I123*H123,2)</f>
        <v>0</v>
      </c>
      <c r="BL123" s="18" t="s">
        <v>257</v>
      </c>
      <c r="BM123" s="230" t="s">
        <v>1669</v>
      </c>
    </row>
    <row r="124" s="2" customFormat="1">
      <c r="A124" s="39"/>
      <c r="B124" s="40"/>
      <c r="C124" s="41"/>
      <c r="D124" s="232" t="s">
        <v>150</v>
      </c>
      <c r="E124" s="41"/>
      <c r="F124" s="233" t="s">
        <v>1668</v>
      </c>
      <c r="G124" s="41"/>
      <c r="H124" s="41"/>
      <c r="I124" s="234"/>
      <c r="J124" s="41"/>
      <c r="K124" s="41"/>
      <c r="L124" s="45"/>
      <c r="M124" s="235"/>
      <c r="N124" s="236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150</v>
      </c>
      <c r="AU124" s="18" t="s">
        <v>86</v>
      </c>
    </row>
    <row r="125" s="2" customFormat="1" ht="16.5" customHeight="1">
      <c r="A125" s="39"/>
      <c r="B125" s="40"/>
      <c r="C125" s="219" t="s">
        <v>1073</v>
      </c>
      <c r="D125" s="219" t="s">
        <v>144</v>
      </c>
      <c r="E125" s="220" t="s">
        <v>1670</v>
      </c>
      <c r="F125" s="221" t="s">
        <v>1671</v>
      </c>
      <c r="G125" s="222" t="s">
        <v>319</v>
      </c>
      <c r="H125" s="223">
        <v>1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41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257</v>
      </c>
      <c r="AT125" s="230" t="s">
        <v>144</v>
      </c>
      <c r="AU125" s="230" t="s">
        <v>86</v>
      </c>
      <c r="AY125" s="18" t="s">
        <v>140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84</v>
      </c>
      <c r="BK125" s="231">
        <f>ROUND(I125*H125,2)</f>
        <v>0</v>
      </c>
      <c r="BL125" s="18" t="s">
        <v>257</v>
      </c>
      <c r="BM125" s="230" t="s">
        <v>1672</v>
      </c>
    </row>
    <row r="126" s="2" customFormat="1">
      <c r="A126" s="39"/>
      <c r="B126" s="40"/>
      <c r="C126" s="41"/>
      <c r="D126" s="232" t="s">
        <v>150</v>
      </c>
      <c r="E126" s="41"/>
      <c r="F126" s="233" t="s">
        <v>1671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150</v>
      </c>
      <c r="AU126" s="18" t="s">
        <v>86</v>
      </c>
    </row>
    <row r="127" s="2" customFormat="1" ht="24.15" customHeight="1">
      <c r="A127" s="39"/>
      <c r="B127" s="40"/>
      <c r="C127" s="219" t="s">
        <v>8</v>
      </c>
      <c r="D127" s="219" t="s">
        <v>144</v>
      </c>
      <c r="E127" s="220" t="s">
        <v>1673</v>
      </c>
      <c r="F127" s="221" t="s">
        <v>1674</v>
      </c>
      <c r="G127" s="222" t="s">
        <v>319</v>
      </c>
      <c r="H127" s="223">
        <v>1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41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257</v>
      </c>
      <c r="AT127" s="230" t="s">
        <v>144</v>
      </c>
      <c r="AU127" s="230" t="s">
        <v>86</v>
      </c>
      <c r="AY127" s="18" t="s">
        <v>140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84</v>
      </c>
      <c r="BK127" s="231">
        <f>ROUND(I127*H127,2)</f>
        <v>0</v>
      </c>
      <c r="BL127" s="18" t="s">
        <v>257</v>
      </c>
      <c r="BM127" s="230" t="s">
        <v>1675</v>
      </c>
    </row>
    <row r="128" s="2" customFormat="1">
      <c r="A128" s="39"/>
      <c r="B128" s="40"/>
      <c r="C128" s="41"/>
      <c r="D128" s="232" t="s">
        <v>150</v>
      </c>
      <c r="E128" s="41"/>
      <c r="F128" s="233" t="s">
        <v>1674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150</v>
      </c>
      <c r="AU128" s="18" t="s">
        <v>86</v>
      </c>
    </row>
    <row r="129" s="2" customFormat="1" ht="16.5" customHeight="1">
      <c r="A129" s="39"/>
      <c r="B129" s="40"/>
      <c r="C129" s="219" t="s">
        <v>263</v>
      </c>
      <c r="D129" s="219" t="s">
        <v>144</v>
      </c>
      <c r="E129" s="220" t="s">
        <v>1676</v>
      </c>
      <c r="F129" s="221" t="s">
        <v>1677</v>
      </c>
      <c r="G129" s="222" t="s">
        <v>319</v>
      </c>
      <c r="H129" s="223">
        <v>1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41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257</v>
      </c>
      <c r="AT129" s="230" t="s">
        <v>144</v>
      </c>
      <c r="AU129" s="230" t="s">
        <v>86</v>
      </c>
      <c r="AY129" s="18" t="s">
        <v>140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84</v>
      </c>
      <c r="BK129" s="231">
        <f>ROUND(I129*H129,2)</f>
        <v>0</v>
      </c>
      <c r="BL129" s="18" t="s">
        <v>257</v>
      </c>
      <c r="BM129" s="230" t="s">
        <v>1678</v>
      </c>
    </row>
    <row r="130" s="2" customFormat="1">
      <c r="A130" s="39"/>
      <c r="B130" s="40"/>
      <c r="C130" s="41"/>
      <c r="D130" s="232" t="s">
        <v>150</v>
      </c>
      <c r="E130" s="41"/>
      <c r="F130" s="233" t="s">
        <v>1677</v>
      </c>
      <c r="G130" s="41"/>
      <c r="H130" s="41"/>
      <c r="I130" s="234"/>
      <c r="J130" s="41"/>
      <c r="K130" s="41"/>
      <c r="L130" s="45"/>
      <c r="M130" s="235"/>
      <c r="N130" s="23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150</v>
      </c>
      <c r="AU130" s="18" t="s">
        <v>86</v>
      </c>
    </row>
    <row r="131" s="2" customFormat="1" ht="21.75" customHeight="1">
      <c r="A131" s="39"/>
      <c r="B131" s="40"/>
      <c r="C131" s="219" t="s">
        <v>276</v>
      </c>
      <c r="D131" s="219" t="s">
        <v>144</v>
      </c>
      <c r="E131" s="220" t="s">
        <v>1679</v>
      </c>
      <c r="F131" s="221" t="s">
        <v>1680</v>
      </c>
      <c r="G131" s="222" t="s">
        <v>319</v>
      </c>
      <c r="H131" s="223">
        <v>1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41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257</v>
      </c>
      <c r="AT131" s="230" t="s">
        <v>144</v>
      </c>
      <c r="AU131" s="230" t="s">
        <v>86</v>
      </c>
      <c r="AY131" s="18" t="s">
        <v>140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84</v>
      </c>
      <c r="BK131" s="231">
        <f>ROUND(I131*H131,2)</f>
        <v>0</v>
      </c>
      <c r="BL131" s="18" t="s">
        <v>257</v>
      </c>
      <c r="BM131" s="230" t="s">
        <v>1681</v>
      </c>
    </row>
    <row r="132" s="2" customFormat="1">
      <c r="A132" s="39"/>
      <c r="B132" s="40"/>
      <c r="C132" s="41"/>
      <c r="D132" s="232" t="s">
        <v>150</v>
      </c>
      <c r="E132" s="41"/>
      <c r="F132" s="233" t="s">
        <v>1680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150</v>
      </c>
      <c r="AU132" s="18" t="s">
        <v>86</v>
      </c>
    </row>
    <row r="133" s="2" customFormat="1" ht="16.5" customHeight="1">
      <c r="A133" s="39"/>
      <c r="B133" s="40"/>
      <c r="C133" s="219" t="s">
        <v>284</v>
      </c>
      <c r="D133" s="219" t="s">
        <v>144</v>
      </c>
      <c r="E133" s="220" t="s">
        <v>1682</v>
      </c>
      <c r="F133" s="221" t="s">
        <v>1683</v>
      </c>
      <c r="G133" s="222" t="s">
        <v>319</v>
      </c>
      <c r="H133" s="223">
        <v>2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41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257</v>
      </c>
      <c r="AT133" s="230" t="s">
        <v>144</v>
      </c>
      <c r="AU133" s="230" t="s">
        <v>86</v>
      </c>
      <c r="AY133" s="18" t="s">
        <v>140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84</v>
      </c>
      <c r="BK133" s="231">
        <f>ROUND(I133*H133,2)</f>
        <v>0</v>
      </c>
      <c r="BL133" s="18" t="s">
        <v>257</v>
      </c>
      <c r="BM133" s="230" t="s">
        <v>1684</v>
      </c>
    </row>
    <row r="134" s="2" customFormat="1">
      <c r="A134" s="39"/>
      <c r="B134" s="40"/>
      <c r="C134" s="41"/>
      <c r="D134" s="232" t="s">
        <v>150</v>
      </c>
      <c r="E134" s="41"/>
      <c r="F134" s="233" t="s">
        <v>1683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150</v>
      </c>
      <c r="AU134" s="18" t="s">
        <v>86</v>
      </c>
    </row>
    <row r="135" s="2" customFormat="1" ht="16.5" customHeight="1">
      <c r="A135" s="39"/>
      <c r="B135" s="40"/>
      <c r="C135" s="219" t="s">
        <v>257</v>
      </c>
      <c r="D135" s="219" t="s">
        <v>144</v>
      </c>
      <c r="E135" s="220" t="s">
        <v>1685</v>
      </c>
      <c r="F135" s="221" t="s">
        <v>1686</v>
      </c>
      <c r="G135" s="222" t="s">
        <v>319</v>
      </c>
      <c r="H135" s="223">
        <v>2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257</v>
      </c>
      <c r="AT135" s="230" t="s">
        <v>144</v>
      </c>
      <c r="AU135" s="230" t="s">
        <v>86</v>
      </c>
      <c r="AY135" s="18" t="s">
        <v>140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257</v>
      </c>
      <c r="BM135" s="230" t="s">
        <v>1687</v>
      </c>
    </row>
    <row r="136" s="2" customFormat="1">
      <c r="A136" s="39"/>
      <c r="B136" s="40"/>
      <c r="C136" s="41"/>
      <c r="D136" s="232" t="s">
        <v>150</v>
      </c>
      <c r="E136" s="41"/>
      <c r="F136" s="233" t="s">
        <v>1686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150</v>
      </c>
      <c r="AU136" s="18" t="s">
        <v>86</v>
      </c>
    </row>
    <row r="137" s="2" customFormat="1" ht="16.5" customHeight="1">
      <c r="A137" s="39"/>
      <c r="B137" s="40"/>
      <c r="C137" s="219" t="s">
        <v>298</v>
      </c>
      <c r="D137" s="219" t="s">
        <v>144</v>
      </c>
      <c r="E137" s="220" t="s">
        <v>1688</v>
      </c>
      <c r="F137" s="221" t="s">
        <v>1689</v>
      </c>
      <c r="G137" s="222" t="s">
        <v>319</v>
      </c>
      <c r="H137" s="223">
        <v>6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41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257</v>
      </c>
      <c r="AT137" s="230" t="s">
        <v>144</v>
      </c>
      <c r="AU137" s="230" t="s">
        <v>86</v>
      </c>
      <c r="AY137" s="18" t="s">
        <v>140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84</v>
      </c>
      <c r="BK137" s="231">
        <f>ROUND(I137*H137,2)</f>
        <v>0</v>
      </c>
      <c r="BL137" s="18" t="s">
        <v>257</v>
      </c>
      <c r="BM137" s="230" t="s">
        <v>1690</v>
      </c>
    </row>
    <row r="138" s="2" customFormat="1">
      <c r="A138" s="39"/>
      <c r="B138" s="40"/>
      <c r="C138" s="41"/>
      <c r="D138" s="232" t="s">
        <v>150</v>
      </c>
      <c r="E138" s="41"/>
      <c r="F138" s="233" t="s">
        <v>1689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150</v>
      </c>
      <c r="AU138" s="18" t="s">
        <v>86</v>
      </c>
    </row>
    <row r="139" s="2" customFormat="1" ht="16.5" customHeight="1">
      <c r="A139" s="39"/>
      <c r="B139" s="40"/>
      <c r="C139" s="219" t="s">
        <v>304</v>
      </c>
      <c r="D139" s="219" t="s">
        <v>144</v>
      </c>
      <c r="E139" s="220" t="s">
        <v>1691</v>
      </c>
      <c r="F139" s="221" t="s">
        <v>1692</v>
      </c>
      <c r="G139" s="222" t="s">
        <v>319</v>
      </c>
      <c r="H139" s="223">
        <v>6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257</v>
      </c>
      <c r="AT139" s="230" t="s">
        <v>144</v>
      </c>
      <c r="AU139" s="230" t="s">
        <v>86</v>
      </c>
      <c r="AY139" s="18" t="s">
        <v>140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257</v>
      </c>
      <c r="BM139" s="230" t="s">
        <v>1693</v>
      </c>
    </row>
    <row r="140" s="2" customFormat="1">
      <c r="A140" s="39"/>
      <c r="B140" s="40"/>
      <c r="C140" s="41"/>
      <c r="D140" s="232" t="s">
        <v>150</v>
      </c>
      <c r="E140" s="41"/>
      <c r="F140" s="233" t="s">
        <v>1692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150</v>
      </c>
      <c r="AU140" s="18" t="s">
        <v>86</v>
      </c>
    </row>
    <row r="141" s="2" customFormat="1" ht="24.15" customHeight="1">
      <c r="A141" s="39"/>
      <c r="B141" s="40"/>
      <c r="C141" s="219" t="s">
        <v>310</v>
      </c>
      <c r="D141" s="219" t="s">
        <v>144</v>
      </c>
      <c r="E141" s="220" t="s">
        <v>1694</v>
      </c>
      <c r="F141" s="221" t="s">
        <v>1695</v>
      </c>
      <c r="G141" s="222" t="s">
        <v>319</v>
      </c>
      <c r="H141" s="223">
        <v>11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41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257</v>
      </c>
      <c r="AT141" s="230" t="s">
        <v>144</v>
      </c>
      <c r="AU141" s="230" t="s">
        <v>86</v>
      </c>
      <c r="AY141" s="18" t="s">
        <v>140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84</v>
      </c>
      <c r="BK141" s="231">
        <f>ROUND(I141*H141,2)</f>
        <v>0</v>
      </c>
      <c r="BL141" s="18" t="s">
        <v>257</v>
      </c>
      <c r="BM141" s="230" t="s">
        <v>1696</v>
      </c>
    </row>
    <row r="142" s="2" customFormat="1">
      <c r="A142" s="39"/>
      <c r="B142" s="40"/>
      <c r="C142" s="41"/>
      <c r="D142" s="232" t="s">
        <v>150</v>
      </c>
      <c r="E142" s="41"/>
      <c r="F142" s="233" t="s">
        <v>1695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150</v>
      </c>
      <c r="AU142" s="18" t="s">
        <v>86</v>
      </c>
    </row>
    <row r="143" s="2" customFormat="1" ht="24.15" customHeight="1">
      <c r="A143" s="39"/>
      <c r="B143" s="40"/>
      <c r="C143" s="219" t="s">
        <v>316</v>
      </c>
      <c r="D143" s="219" t="s">
        <v>144</v>
      </c>
      <c r="E143" s="220" t="s">
        <v>1697</v>
      </c>
      <c r="F143" s="221" t="s">
        <v>1698</v>
      </c>
      <c r="G143" s="222" t="s">
        <v>319</v>
      </c>
      <c r="H143" s="223">
        <v>11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41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257</v>
      </c>
      <c r="AT143" s="230" t="s">
        <v>144</v>
      </c>
      <c r="AU143" s="230" t="s">
        <v>86</v>
      </c>
      <c r="AY143" s="18" t="s">
        <v>140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257</v>
      </c>
      <c r="BM143" s="230" t="s">
        <v>1699</v>
      </c>
    </row>
    <row r="144" s="2" customFormat="1">
      <c r="A144" s="39"/>
      <c r="B144" s="40"/>
      <c r="C144" s="41"/>
      <c r="D144" s="232" t="s">
        <v>150</v>
      </c>
      <c r="E144" s="41"/>
      <c r="F144" s="233" t="s">
        <v>1698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150</v>
      </c>
      <c r="AU144" s="18" t="s">
        <v>86</v>
      </c>
    </row>
    <row r="145" s="2" customFormat="1" ht="24.15" customHeight="1">
      <c r="A145" s="39"/>
      <c r="B145" s="40"/>
      <c r="C145" s="219" t="s">
        <v>172</v>
      </c>
      <c r="D145" s="219" t="s">
        <v>144</v>
      </c>
      <c r="E145" s="220" t="s">
        <v>1700</v>
      </c>
      <c r="F145" s="221" t="s">
        <v>1701</v>
      </c>
      <c r="G145" s="222" t="s">
        <v>319</v>
      </c>
      <c r="H145" s="223">
        <v>1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41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257</v>
      </c>
      <c r="AT145" s="230" t="s">
        <v>144</v>
      </c>
      <c r="AU145" s="230" t="s">
        <v>86</v>
      </c>
      <c r="AY145" s="18" t="s">
        <v>140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257</v>
      </c>
      <c r="BM145" s="230" t="s">
        <v>1702</v>
      </c>
    </row>
    <row r="146" s="2" customFormat="1">
      <c r="A146" s="39"/>
      <c r="B146" s="40"/>
      <c r="C146" s="41"/>
      <c r="D146" s="232" t="s">
        <v>150</v>
      </c>
      <c r="E146" s="41"/>
      <c r="F146" s="233" t="s">
        <v>1701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150</v>
      </c>
      <c r="AU146" s="18" t="s">
        <v>86</v>
      </c>
    </row>
    <row r="147" s="2" customFormat="1" ht="33" customHeight="1">
      <c r="A147" s="39"/>
      <c r="B147" s="40"/>
      <c r="C147" s="219" t="s">
        <v>7</v>
      </c>
      <c r="D147" s="219" t="s">
        <v>144</v>
      </c>
      <c r="E147" s="220" t="s">
        <v>1703</v>
      </c>
      <c r="F147" s="221" t="s">
        <v>1704</v>
      </c>
      <c r="G147" s="222" t="s">
        <v>319</v>
      </c>
      <c r="H147" s="223">
        <v>11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41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257</v>
      </c>
      <c r="AT147" s="230" t="s">
        <v>144</v>
      </c>
      <c r="AU147" s="230" t="s">
        <v>86</v>
      </c>
      <c r="AY147" s="18" t="s">
        <v>140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84</v>
      </c>
      <c r="BK147" s="231">
        <f>ROUND(I147*H147,2)</f>
        <v>0</v>
      </c>
      <c r="BL147" s="18" t="s">
        <v>257</v>
      </c>
      <c r="BM147" s="230" t="s">
        <v>1705</v>
      </c>
    </row>
    <row r="148" s="2" customFormat="1">
      <c r="A148" s="39"/>
      <c r="B148" s="40"/>
      <c r="C148" s="41"/>
      <c r="D148" s="232" t="s">
        <v>150</v>
      </c>
      <c r="E148" s="41"/>
      <c r="F148" s="233" t="s">
        <v>1704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150</v>
      </c>
      <c r="AU148" s="18" t="s">
        <v>86</v>
      </c>
    </row>
    <row r="149" s="2" customFormat="1" ht="16.5" customHeight="1">
      <c r="A149" s="39"/>
      <c r="B149" s="40"/>
      <c r="C149" s="219" t="s">
        <v>325</v>
      </c>
      <c r="D149" s="219" t="s">
        <v>144</v>
      </c>
      <c r="E149" s="220" t="s">
        <v>1706</v>
      </c>
      <c r="F149" s="221" t="s">
        <v>1707</v>
      </c>
      <c r="G149" s="222" t="s">
        <v>319</v>
      </c>
      <c r="H149" s="223">
        <v>11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41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257</v>
      </c>
      <c r="AT149" s="230" t="s">
        <v>144</v>
      </c>
      <c r="AU149" s="230" t="s">
        <v>86</v>
      </c>
      <c r="AY149" s="18" t="s">
        <v>140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84</v>
      </c>
      <c r="BK149" s="231">
        <f>ROUND(I149*H149,2)</f>
        <v>0</v>
      </c>
      <c r="BL149" s="18" t="s">
        <v>257</v>
      </c>
      <c r="BM149" s="230" t="s">
        <v>1708</v>
      </c>
    </row>
    <row r="150" s="2" customFormat="1">
      <c r="A150" s="39"/>
      <c r="B150" s="40"/>
      <c r="C150" s="41"/>
      <c r="D150" s="232" t="s">
        <v>150</v>
      </c>
      <c r="E150" s="41"/>
      <c r="F150" s="233" t="s">
        <v>1707</v>
      </c>
      <c r="G150" s="41"/>
      <c r="H150" s="41"/>
      <c r="I150" s="234"/>
      <c r="J150" s="41"/>
      <c r="K150" s="41"/>
      <c r="L150" s="45"/>
      <c r="M150" s="235"/>
      <c r="N150" s="236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150</v>
      </c>
      <c r="AU150" s="18" t="s">
        <v>86</v>
      </c>
    </row>
    <row r="151" s="2" customFormat="1" ht="16.5" customHeight="1">
      <c r="A151" s="39"/>
      <c r="B151" s="40"/>
      <c r="C151" s="219" t="s">
        <v>331</v>
      </c>
      <c r="D151" s="219" t="s">
        <v>144</v>
      </c>
      <c r="E151" s="220" t="s">
        <v>1709</v>
      </c>
      <c r="F151" s="221" t="s">
        <v>1710</v>
      </c>
      <c r="G151" s="222" t="s">
        <v>319</v>
      </c>
      <c r="H151" s="223">
        <v>1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41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257</v>
      </c>
      <c r="AT151" s="230" t="s">
        <v>144</v>
      </c>
      <c r="AU151" s="230" t="s">
        <v>86</v>
      </c>
      <c r="AY151" s="18" t="s">
        <v>140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84</v>
      </c>
      <c r="BK151" s="231">
        <f>ROUND(I151*H151,2)</f>
        <v>0</v>
      </c>
      <c r="BL151" s="18" t="s">
        <v>257</v>
      </c>
      <c r="BM151" s="230" t="s">
        <v>1711</v>
      </c>
    </row>
    <row r="152" s="2" customFormat="1">
      <c r="A152" s="39"/>
      <c r="B152" s="40"/>
      <c r="C152" s="41"/>
      <c r="D152" s="232" t="s">
        <v>150</v>
      </c>
      <c r="E152" s="41"/>
      <c r="F152" s="233" t="s">
        <v>1710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150</v>
      </c>
      <c r="AU152" s="18" t="s">
        <v>86</v>
      </c>
    </row>
    <row r="153" s="2" customFormat="1" ht="16.5" customHeight="1">
      <c r="A153" s="39"/>
      <c r="B153" s="40"/>
      <c r="C153" s="219" t="s">
        <v>345</v>
      </c>
      <c r="D153" s="219" t="s">
        <v>144</v>
      </c>
      <c r="E153" s="220" t="s">
        <v>1712</v>
      </c>
      <c r="F153" s="221" t="s">
        <v>1713</v>
      </c>
      <c r="G153" s="222" t="s">
        <v>319</v>
      </c>
      <c r="H153" s="223">
        <v>5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41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257</v>
      </c>
      <c r="AT153" s="230" t="s">
        <v>144</v>
      </c>
      <c r="AU153" s="230" t="s">
        <v>86</v>
      </c>
      <c r="AY153" s="18" t="s">
        <v>140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84</v>
      </c>
      <c r="BK153" s="231">
        <f>ROUND(I153*H153,2)</f>
        <v>0</v>
      </c>
      <c r="BL153" s="18" t="s">
        <v>257</v>
      </c>
      <c r="BM153" s="230" t="s">
        <v>1714</v>
      </c>
    </row>
    <row r="154" s="2" customFormat="1">
      <c r="A154" s="39"/>
      <c r="B154" s="40"/>
      <c r="C154" s="41"/>
      <c r="D154" s="232" t="s">
        <v>150</v>
      </c>
      <c r="E154" s="41"/>
      <c r="F154" s="233" t="s">
        <v>1713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150</v>
      </c>
      <c r="AU154" s="18" t="s">
        <v>86</v>
      </c>
    </row>
    <row r="155" s="2" customFormat="1" ht="16.5" customHeight="1">
      <c r="A155" s="39"/>
      <c r="B155" s="40"/>
      <c r="C155" s="219" t="s">
        <v>353</v>
      </c>
      <c r="D155" s="219" t="s">
        <v>144</v>
      </c>
      <c r="E155" s="220" t="s">
        <v>1715</v>
      </c>
      <c r="F155" s="221" t="s">
        <v>1716</v>
      </c>
      <c r="G155" s="222" t="s">
        <v>319</v>
      </c>
      <c r="H155" s="223">
        <v>5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41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257</v>
      </c>
      <c r="AT155" s="230" t="s">
        <v>144</v>
      </c>
      <c r="AU155" s="230" t="s">
        <v>86</v>
      </c>
      <c r="AY155" s="18" t="s">
        <v>140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84</v>
      </c>
      <c r="BK155" s="231">
        <f>ROUND(I155*H155,2)</f>
        <v>0</v>
      </c>
      <c r="BL155" s="18" t="s">
        <v>257</v>
      </c>
      <c r="BM155" s="230" t="s">
        <v>1717</v>
      </c>
    </row>
    <row r="156" s="2" customFormat="1">
      <c r="A156" s="39"/>
      <c r="B156" s="40"/>
      <c r="C156" s="41"/>
      <c r="D156" s="232" t="s">
        <v>150</v>
      </c>
      <c r="E156" s="41"/>
      <c r="F156" s="233" t="s">
        <v>1716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150</v>
      </c>
      <c r="AU156" s="18" t="s">
        <v>86</v>
      </c>
    </row>
    <row r="157" s="2" customFormat="1" ht="16.5" customHeight="1">
      <c r="A157" s="39"/>
      <c r="B157" s="40"/>
      <c r="C157" s="219" t="s">
        <v>360</v>
      </c>
      <c r="D157" s="219" t="s">
        <v>144</v>
      </c>
      <c r="E157" s="220" t="s">
        <v>1718</v>
      </c>
      <c r="F157" s="221" t="s">
        <v>1719</v>
      </c>
      <c r="G157" s="222" t="s">
        <v>319</v>
      </c>
      <c r="H157" s="223">
        <v>2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41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257</v>
      </c>
      <c r="AT157" s="230" t="s">
        <v>144</v>
      </c>
      <c r="AU157" s="230" t="s">
        <v>86</v>
      </c>
      <c r="AY157" s="18" t="s">
        <v>140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84</v>
      </c>
      <c r="BK157" s="231">
        <f>ROUND(I157*H157,2)</f>
        <v>0</v>
      </c>
      <c r="BL157" s="18" t="s">
        <v>257</v>
      </c>
      <c r="BM157" s="230" t="s">
        <v>1720</v>
      </c>
    </row>
    <row r="158" s="2" customFormat="1">
      <c r="A158" s="39"/>
      <c r="B158" s="40"/>
      <c r="C158" s="41"/>
      <c r="D158" s="232" t="s">
        <v>150</v>
      </c>
      <c r="E158" s="41"/>
      <c r="F158" s="233" t="s">
        <v>1719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150</v>
      </c>
      <c r="AU158" s="18" t="s">
        <v>86</v>
      </c>
    </row>
    <row r="159" s="2" customFormat="1" ht="16.5" customHeight="1">
      <c r="A159" s="39"/>
      <c r="B159" s="40"/>
      <c r="C159" s="219" t="s">
        <v>370</v>
      </c>
      <c r="D159" s="219" t="s">
        <v>144</v>
      </c>
      <c r="E159" s="220" t="s">
        <v>1721</v>
      </c>
      <c r="F159" s="221" t="s">
        <v>1722</v>
      </c>
      <c r="G159" s="222" t="s">
        <v>319</v>
      </c>
      <c r="H159" s="223">
        <v>1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41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257</v>
      </c>
      <c r="AT159" s="230" t="s">
        <v>144</v>
      </c>
      <c r="AU159" s="230" t="s">
        <v>86</v>
      </c>
      <c r="AY159" s="18" t="s">
        <v>140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84</v>
      </c>
      <c r="BK159" s="231">
        <f>ROUND(I159*H159,2)</f>
        <v>0</v>
      </c>
      <c r="BL159" s="18" t="s">
        <v>257</v>
      </c>
      <c r="BM159" s="230" t="s">
        <v>1723</v>
      </c>
    </row>
    <row r="160" s="2" customFormat="1">
      <c r="A160" s="39"/>
      <c r="B160" s="40"/>
      <c r="C160" s="41"/>
      <c r="D160" s="232" t="s">
        <v>150</v>
      </c>
      <c r="E160" s="41"/>
      <c r="F160" s="233" t="s">
        <v>1722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150</v>
      </c>
      <c r="AU160" s="18" t="s">
        <v>86</v>
      </c>
    </row>
    <row r="161" s="2" customFormat="1" ht="16.5" customHeight="1">
      <c r="A161" s="39"/>
      <c r="B161" s="40"/>
      <c r="C161" s="219" t="s">
        <v>400</v>
      </c>
      <c r="D161" s="219" t="s">
        <v>144</v>
      </c>
      <c r="E161" s="220" t="s">
        <v>1724</v>
      </c>
      <c r="F161" s="221" t="s">
        <v>1725</v>
      </c>
      <c r="G161" s="222" t="s">
        <v>319</v>
      </c>
      <c r="H161" s="223">
        <v>1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41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257</v>
      </c>
      <c r="AT161" s="230" t="s">
        <v>144</v>
      </c>
      <c r="AU161" s="230" t="s">
        <v>86</v>
      </c>
      <c r="AY161" s="18" t="s">
        <v>140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84</v>
      </c>
      <c r="BK161" s="231">
        <f>ROUND(I161*H161,2)</f>
        <v>0</v>
      </c>
      <c r="BL161" s="18" t="s">
        <v>257</v>
      </c>
      <c r="BM161" s="230" t="s">
        <v>1726</v>
      </c>
    </row>
    <row r="162" s="2" customFormat="1">
      <c r="A162" s="39"/>
      <c r="B162" s="40"/>
      <c r="C162" s="41"/>
      <c r="D162" s="232" t="s">
        <v>150</v>
      </c>
      <c r="E162" s="41"/>
      <c r="F162" s="233" t="s">
        <v>1725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150</v>
      </c>
      <c r="AU162" s="18" t="s">
        <v>86</v>
      </c>
    </row>
    <row r="163" s="2" customFormat="1" ht="16.5" customHeight="1">
      <c r="A163" s="39"/>
      <c r="B163" s="40"/>
      <c r="C163" s="219" t="s">
        <v>411</v>
      </c>
      <c r="D163" s="219" t="s">
        <v>144</v>
      </c>
      <c r="E163" s="220" t="s">
        <v>1727</v>
      </c>
      <c r="F163" s="221" t="s">
        <v>1728</v>
      </c>
      <c r="G163" s="222" t="s">
        <v>319</v>
      </c>
      <c r="H163" s="223">
        <v>1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41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257</v>
      </c>
      <c r="AT163" s="230" t="s">
        <v>144</v>
      </c>
      <c r="AU163" s="230" t="s">
        <v>86</v>
      </c>
      <c r="AY163" s="18" t="s">
        <v>140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84</v>
      </c>
      <c r="BK163" s="231">
        <f>ROUND(I163*H163,2)</f>
        <v>0</v>
      </c>
      <c r="BL163" s="18" t="s">
        <v>257</v>
      </c>
      <c r="BM163" s="230" t="s">
        <v>1729</v>
      </c>
    </row>
    <row r="164" s="2" customFormat="1">
      <c r="A164" s="39"/>
      <c r="B164" s="40"/>
      <c r="C164" s="41"/>
      <c r="D164" s="232" t="s">
        <v>150</v>
      </c>
      <c r="E164" s="41"/>
      <c r="F164" s="233" t="s">
        <v>1728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150</v>
      </c>
      <c r="AU164" s="18" t="s">
        <v>86</v>
      </c>
    </row>
    <row r="165" s="2" customFormat="1" ht="16.5" customHeight="1">
      <c r="A165" s="39"/>
      <c r="B165" s="40"/>
      <c r="C165" s="219" t="s">
        <v>416</v>
      </c>
      <c r="D165" s="219" t="s">
        <v>144</v>
      </c>
      <c r="E165" s="220" t="s">
        <v>1730</v>
      </c>
      <c r="F165" s="221" t="s">
        <v>1731</v>
      </c>
      <c r="G165" s="222" t="s">
        <v>319</v>
      </c>
      <c r="H165" s="223">
        <v>1</v>
      </c>
      <c r="I165" s="224"/>
      <c r="J165" s="225">
        <f>ROUND(I165*H165,2)</f>
        <v>0</v>
      </c>
      <c r="K165" s="221" t="s">
        <v>1</v>
      </c>
      <c r="L165" s="45"/>
      <c r="M165" s="226" t="s">
        <v>1</v>
      </c>
      <c r="N165" s="227" t="s">
        <v>41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257</v>
      </c>
      <c r="AT165" s="230" t="s">
        <v>144</v>
      </c>
      <c r="AU165" s="230" t="s">
        <v>86</v>
      </c>
      <c r="AY165" s="18" t="s">
        <v>140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84</v>
      </c>
      <c r="BK165" s="231">
        <f>ROUND(I165*H165,2)</f>
        <v>0</v>
      </c>
      <c r="BL165" s="18" t="s">
        <v>257</v>
      </c>
      <c r="BM165" s="230" t="s">
        <v>1732</v>
      </c>
    </row>
    <row r="166" s="2" customFormat="1">
      <c r="A166" s="39"/>
      <c r="B166" s="40"/>
      <c r="C166" s="41"/>
      <c r="D166" s="232" t="s">
        <v>150</v>
      </c>
      <c r="E166" s="41"/>
      <c r="F166" s="233" t="s">
        <v>1731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150</v>
      </c>
      <c r="AU166" s="18" t="s">
        <v>86</v>
      </c>
    </row>
    <row r="167" s="2" customFormat="1" ht="16.5" customHeight="1">
      <c r="A167" s="39"/>
      <c r="B167" s="40"/>
      <c r="C167" s="219" t="s">
        <v>148</v>
      </c>
      <c r="D167" s="219" t="s">
        <v>144</v>
      </c>
      <c r="E167" s="220" t="s">
        <v>1733</v>
      </c>
      <c r="F167" s="221" t="s">
        <v>1734</v>
      </c>
      <c r="G167" s="222" t="s">
        <v>319</v>
      </c>
      <c r="H167" s="223">
        <v>1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41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257</v>
      </c>
      <c r="AT167" s="230" t="s">
        <v>144</v>
      </c>
      <c r="AU167" s="230" t="s">
        <v>86</v>
      </c>
      <c r="AY167" s="18" t="s">
        <v>140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84</v>
      </c>
      <c r="BK167" s="231">
        <f>ROUND(I167*H167,2)</f>
        <v>0</v>
      </c>
      <c r="BL167" s="18" t="s">
        <v>257</v>
      </c>
      <c r="BM167" s="230" t="s">
        <v>1735</v>
      </c>
    </row>
    <row r="168" s="2" customFormat="1">
      <c r="A168" s="39"/>
      <c r="B168" s="40"/>
      <c r="C168" s="41"/>
      <c r="D168" s="232" t="s">
        <v>150</v>
      </c>
      <c r="E168" s="41"/>
      <c r="F168" s="233" t="s">
        <v>1734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150</v>
      </c>
      <c r="AU168" s="18" t="s">
        <v>86</v>
      </c>
    </row>
    <row r="169" s="2" customFormat="1" ht="16.5" customHeight="1">
      <c r="A169" s="39"/>
      <c r="B169" s="40"/>
      <c r="C169" s="219" t="s">
        <v>421</v>
      </c>
      <c r="D169" s="219" t="s">
        <v>144</v>
      </c>
      <c r="E169" s="220" t="s">
        <v>1736</v>
      </c>
      <c r="F169" s="221" t="s">
        <v>1737</v>
      </c>
      <c r="G169" s="222" t="s">
        <v>319</v>
      </c>
      <c r="H169" s="223">
        <v>30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41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257</v>
      </c>
      <c r="AT169" s="230" t="s">
        <v>144</v>
      </c>
      <c r="AU169" s="230" t="s">
        <v>86</v>
      </c>
      <c r="AY169" s="18" t="s">
        <v>140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84</v>
      </c>
      <c r="BK169" s="231">
        <f>ROUND(I169*H169,2)</f>
        <v>0</v>
      </c>
      <c r="BL169" s="18" t="s">
        <v>257</v>
      </c>
      <c r="BM169" s="230" t="s">
        <v>1738</v>
      </c>
    </row>
    <row r="170" s="2" customFormat="1">
      <c r="A170" s="39"/>
      <c r="B170" s="40"/>
      <c r="C170" s="41"/>
      <c r="D170" s="232" t="s">
        <v>150</v>
      </c>
      <c r="E170" s="41"/>
      <c r="F170" s="233" t="s">
        <v>1737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150</v>
      </c>
      <c r="AU170" s="18" t="s">
        <v>86</v>
      </c>
    </row>
    <row r="171" s="2" customFormat="1" ht="21.75" customHeight="1">
      <c r="A171" s="39"/>
      <c r="B171" s="40"/>
      <c r="C171" s="219" t="s">
        <v>143</v>
      </c>
      <c r="D171" s="219" t="s">
        <v>144</v>
      </c>
      <c r="E171" s="220" t="s">
        <v>1739</v>
      </c>
      <c r="F171" s="221" t="s">
        <v>1740</v>
      </c>
      <c r="G171" s="222" t="s">
        <v>319</v>
      </c>
      <c r="H171" s="223">
        <v>60</v>
      </c>
      <c r="I171" s="224"/>
      <c r="J171" s="225">
        <f>ROUND(I171*H171,2)</f>
        <v>0</v>
      </c>
      <c r="K171" s="221" t="s">
        <v>1</v>
      </c>
      <c r="L171" s="45"/>
      <c r="M171" s="226" t="s">
        <v>1</v>
      </c>
      <c r="N171" s="227" t="s">
        <v>41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257</v>
      </c>
      <c r="AT171" s="230" t="s">
        <v>144</v>
      </c>
      <c r="AU171" s="230" t="s">
        <v>86</v>
      </c>
      <c r="AY171" s="18" t="s">
        <v>140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84</v>
      </c>
      <c r="BK171" s="231">
        <f>ROUND(I171*H171,2)</f>
        <v>0</v>
      </c>
      <c r="BL171" s="18" t="s">
        <v>257</v>
      </c>
      <c r="BM171" s="230" t="s">
        <v>1741</v>
      </c>
    </row>
    <row r="172" s="2" customFormat="1">
      <c r="A172" s="39"/>
      <c r="B172" s="40"/>
      <c r="C172" s="41"/>
      <c r="D172" s="232" t="s">
        <v>150</v>
      </c>
      <c r="E172" s="41"/>
      <c r="F172" s="233" t="s">
        <v>1740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150</v>
      </c>
      <c r="AU172" s="18" t="s">
        <v>86</v>
      </c>
    </row>
    <row r="173" s="2" customFormat="1" ht="16.5" customHeight="1">
      <c r="A173" s="39"/>
      <c r="B173" s="40"/>
      <c r="C173" s="219" t="s">
        <v>390</v>
      </c>
      <c r="D173" s="219" t="s">
        <v>144</v>
      </c>
      <c r="E173" s="220" t="s">
        <v>1742</v>
      </c>
      <c r="F173" s="221" t="s">
        <v>1743</v>
      </c>
      <c r="G173" s="222" t="s">
        <v>319</v>
      </c>
      <c r="H173" s="223">
        <v>1</v>
      </c>
      <c r="I173" s="224"/>
      <c r="J173" s="225">
        <f>ROUND(I173*H173,2)</f>
        <v>0</v>
      </c>
      <c r="K173" s="221" t="s">
        <v>1</v>
      </c>
      <c r="L173" s="45"/>
      <c r="M173" s="226" t="s">
        <v>1</v>
      </c>
      <c r="N173" s="227" t="s">
        <v>41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257</v>
      </c>
      <c r="AT173" s="230" t="s">
        <v>144</v>
      </c>
      <c r="AU173" s="230" t="s">
        <v>86</v>
      </c>
      <c r="AY173" s="18" t="s">
        <v>140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84</v>
      </c>
      <c r="BK173" s="231">
        <f>ROUND(I173*H173,2)</f>
        <v>0</v>
      </c>
      <c r="BL173" s="18" t="s">
        <v>257</v>
      </c>
      <c r="BM173" s="230" t="s">
        <v>1744</v>
      </c>
    </row>
    <row r="174" s="2" customFormat="1">
      <c r="A174" s="39"/>
      <c r="B174" s="40"/>
      <c r="C174" s="41"/>
      <c r="D174" s="232" t="s">
        <v>150</v>
      </c>
      <c r="E174" s="41"/>
      <c r="F174" s="233" t="s">
        <v>1743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150</v>
      </c>
      <c r="AU174" s="18" t="s">
        <v>86</v>
      </c>
    </row>
    <row r="175" s="2" customFormat="1" ht="21.75" customHeight="1">
      <c r="A175" s="39"/>
      <c r="B175" s="40"/>
      <c r="C175" s="219" t="s">
        <v>337</v>
      </c>
      <c r="D175" s="219" t="s">
        <v>144</v>
      </c>
      <c r="E175" s="220" t="s">
        <v>1745</v>
      </c>
      <c r="F175" s="221" t="s">
        <v>1746</v>
      </c>
      <c r="G175" s="222" t="s">
        <v>363</v>
      </c>
      <c r="H175" s="223">
        <v>1100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41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257</v>
      </c>
      <c r="AT175" s="230" t="s">
        <v>144</v>
      </c>
      <c r="AU175" s="230" t="s">
        <v>86</v>
      </c>
      <c r="AY175" s="18" t="s">
        <v>140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84</v>
      </c>
      <c r="BK175" s="231">
        <f>ROUND(I175*H175,2)</f>
        <v>0</v>
      </c>
      <c r="BL175" s="18" t="s">
        <v>257</v>
      </c>
      <c r="BM175" s="230" t="s">
        <v>1747</v>
      </c>
    </row>
    <row r="176" s="2" customFormat="1">
      <c r="A176" s="39"/>
      <c r="B176" s="40"/>
      <c r="C176" s="41"/>
      <c r="D176" s="232" t="s">
        <v>150</v>
      </c>
      <c r="E176" s="41"/>
      <c r="F176" s="233" t="s">
        <v>1746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150</v>
      </c>
      <c r="AU176" s="18" t="s">
        <v>86</v>
      </c>
    </row>
    <row r="177" s="2" customFormat="1" ht="24.15" customHeight="1">
      <c r="A177" s="39"/>
      <c r="B177" s="40"/>
      <c r="C177" s="219" t="s">
        <v>407</v>
      </c>
      <c r="D177" s="219" t="s">
        <v>144</v>
      </c>
      <c r="E177" s="220" t="s">
        <v>1748</v>
      </c>
      <c r="F177" s="221" t="s">
        <v>1749</v>
      </c>
      <c r="G177" s="222" t="s">
        <v>363</v>
      </c>
      <c r="H177" s="223">
        <v>10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41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257</v>
      </c>
      <c r="AT177" s="230" t="s">
        <v>144</v>
      </c>
      <c r="AU177" s="230" t="s">
        <v>86</v>
      </c>
      <c r="AY177" s="18" t="s">
        <v>140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84</v>
      </c>
      <c r="BK177" s="231">
        <f>ROUND(I177*H177,2)</f>
        <v>0</v>
      </c>
      <c r="BL177" s="18" t="s">
        <v>257</v>
      </c>
      <c r="BM177" s="230" t="s">
        <v>1750</v>
      </c>
    </row>
    <row r="178" s="2" customFormat="1">
      <c r="A178" s="39"/>
      <c r="B178" s="40"/>
      <c r="C178" s="41"/>
      <c r="D178" s="232" t="s">
        <v>150</v>
      </c>
      <c r="E178" s="41"/>
      <c r="F178" s="233" t="s">
        <v>1749</v>
      </c>
      <c r="G178" s="41"/>
      <c r="H178" s="41"/>
      <c r="I178" s="234"/>
      <c r="J178" s="41"/>
      <c r="K178" s="41"/>
      <c r="L178" s="45"/>
      <c r="M178" s="235"/>
      <c r="N178" s="236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150</v>
      </c>
      <c r="AU178" s="18" t="s">
        <v>86</v>
      </c>
    </row>
    <row r="179" s="2" customFormat="1" ht="16.5" customHeight="1">
      <c r="A179" s="39"/>
      <c r="B179" s="40"/>
      <c r="C179" s="219" t="s">
        <v>1187</v>
      </c>
      <c r="D179" s="219" t="s">
        <v>144</v>
      </c>
      <c r="E179" s="220" t="s">
        <v>1751</v>
      </c>
      <c r="F179" s="221" t="s">
        <v>1752</v>
      </c>
      <c r="G179" s="222" t="s">
        <v>363</v>
      </c>
      <c r="H179" s="223">
        <v>30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41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257</v>
      </c>
      <c r="AT179" s="230" t="s">
        <v>144</v>
      </c>
      <c r="AU179" s="230" t="s">
        <v>86</v>
      </c>
      <c r="AY179" s="18" t="s">
        <v>140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84</v>
      </c>
      <c r="BK179" s="231">
        <f>ROUND(I179*H179,2)</f>
        <v>0</v>
      </c>
      <c r="BL179" s="18" t="s">
        <v>257</v>
      </c>
      <c r="BM179" s="230" t="s">
        <v>1753</v>
      </c>
    </row>
    <row r="180" s="2" customFormat="1">
      <c r="A180" s="39"/>
      <c r="B180" s="40"/>
      <c r="C180" s="41"/>
      <c r="D180" s="232" t="s">
        <v>150</v>
      </c>
      <c r="E180" s="41"/>
      <c r="F180" s="233" t="s">
        <v>1752</v>
      </c>
      <c r="G180" s="41"/>
      <c r="H180" s="41"/>
      <c r="I180" s="234"/>
      <c r="J180" s="41"/>
      <c r="K180" s="41"/>
      <c r="L180" s="45"/>
      <c r="M180" s="235"/>
      <c r="N180" s="236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150</v>
      </c>
      <c r="AU180" s="18" t="s">
        <v>86</v>
      </c>
    </row>
    <row r="181" s="2" customFormat="1" ht="16.5" customHeight="1">
      <c r="A181" s="39"/>
      <c r="B181" s="40"/>
      <c r="C181" s="219" t="s">
        <v>1193</v>
      </c>
      <c r="D181" s="219" t="s">
        <v>144</v>
      </c>
      <c r="E181" s="220" t="s">
        <v>1754</v>
      </c>
      <c r="F181" s="221" t="s">
        <v>1755</v>
      </c>
      <c r="G181" s="222" t="s">
        <v>596</v>
      </c>
      <c r="H181" s="223">
        <v>1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41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257</v>
      </c>
      <c r="AT181" s="230" t="s">
        <v>144</v>
      </c>
      <c r="AU181" s="230" t="s">
        <v>86</v>
      </c>
      <c r="AY181" s="18" t="s">
        <v>140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84</v>
      </c>
      <c r="BK181" s="231">
        <f>ROUND(I181*H181,2)</f>
        <v>0</v>
      </c>
      <c r="BL181" s="18" t="s">
        <v>257</v>
      </c>
      <c r="BM181" s="230" t="s">
        <v>1756</v>
      </c>
    </row>
    <row r="182" s="2" customFormat="1">
      <c r="A182" s="39"/>
      <c r="B182" s="40"/>
      <c r="C182" s="41"/>
      <c r="D182" s="232" t="s">
        <v>150</v>
      </c>
      <c r="E182" s="41"/>
      <c r="F182" s="233" t="s">
        <v>1755</v>
      </c>
      <c r="G182" s="41"/>
      <c r="H182" s="41"/>
      <c r="I182" s="234"/>
      <c r="J182" s="41"/>
      <c r="K182" s="41"/>
      <c r="L182" s="45"/>
      <c r="M182" s="235"/>
      <c r="N182" s="236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150</v>
      </c>
      <c r="AU182" s="18" t="s">
        <v>86</v>
      </c>
    </row>
    <row r="183" s="2" customFormat="1" ht="16.5" customHeight="1">
      <c r="A183" s="39"/>
      <c r="B183" s="40"/>
      <c r="C183" s="219" t="s">
        <v>214</v>
      </c>
      <c r="D183" s="219" t="s">
        <v>144</v>
      </c>
      <c r="E183" s="220" t="s">
        <v>1757</v>
      </c>
      <c r="F183" s="221" t="s">
        <v>1758</v>
      </c>
      <c r="G183" s="222" t="s">
        <v>319</v>
      </c>
      <c r="H183" s="223">
        <v>1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41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257</v>
      </c>
      <c r="AT183" s="230" t="s">
        <v>144</v>
      </c>
      <c r="AU183" s="230" t="s">
        <v>86</v>
      </c>
      <c r="AY183" s="18" t="s">
        <v>140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84</v>
      </c>
      <c r="BK183" s="231">
        <f>ROUND(I183*H183,2)</f>
        <v>0</v>
      </c>
      <c r="BL183" s="18" t="s">
        <v>257</v>
      </c>
      <c r="BM183" s="230" t="s">
        <v>1759</v>
      </c>
    </row>
    <row r="184" s="2" customFormat="1">
      <c r="A184" s="39"/>
      <c r="B184" s="40"/>
      <c r="C184" s="41"/>
      <c r="D184" s="232" t="s">
        <v>150</v>
      </c>
      <c r="E184" s="41"/>
      <c r="F184" s="233" t="s">
        <v>1758</v>
      </c>
      <c r="G184" s="41"/>
      <c r="H184" s="41"/>
      <c r="I184" s="234"/>
      <c r="J184" s="41"/>
      <c r="K184" s="41"/>
      <c r="L184" s="45"/>
      <c r="M184" s="235"/>
      <c r="N184" s="236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150</v>
      </c>
      <c r="AU184" s="18" t="s">
        <v>86</v>
      </c>
    </row>
    <row r="185" s="2" customFormat="1" ht="16.5" customHeight="1">
      <c r="A185" s="39"/>
      <c r="B185" s="40"/>
      <c r="C185" s="219" t="s">
        <v>141</v>
      </c>
      <c r="D185" s="219" t="s">
        <v>144</v>
      </c>
      <c r="E185" s="220" t="s">
        <v>1760</v>
      </c>
      <c r="F185" s="221" t="s">
        <v>1761</v>
      </c>
      <c r="G185" s="222" t="s">
        <v>319</v>
      </c>
      <c r="H185" s="223">
        <v>11</v>
      </c>
      <c r="I185" s="224"/>
      <c r="J185" s="225">
        <f>ROUND(I185*H185,2)</f>
        <v>0</v>
      </c>
      <c r="K185" s="221" t="s">
        <v>1</v>
      </c>
      <c r="L185" s="45"/>
      <c r="M185" s="226" t="s">
        <v>1</v>
      </c>
      <c r="N185" s="227" t="s">
        <v>41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257</v>
      </c>
      <c r="AT185" s="230" t="s">
        <v>144</v>
      </c>
      <c r="AU185" s="230" t="s">
        <v>86</v>
      </c>
      <c r="AY185" s="18" t="s">
        <v>140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84</v>
      </c>
      <c r="BK185" s="231">
        <f>ROUND(I185*H185,2)</f>
        <v>0</v>
      </c>
      <c r="BL185" s="18" t="s">
        <v>257</v>
      </c>
      <c r="BM185" s="230" t="s">
        <v>1762</v>
      </c>
    </row>
    <row r="186" s="2" customFormat="1">
      <c r="A186" s="39"/>
      <c r="B186" s="40"/>
      <c r="C186" s="41"/>
      <c r="D186" s="232" t="s">
        <v>150</v>
      </c>
      <c r="E186" s="41"/>
      <c r="F186" s="233" t="s">
        <v>1761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150</v>
      </c>
      <c r="AU186" s="18" t="s">
        <v>86</v>
      </c>
    </row>
    <row r="187" s="2" customFormat="1" ht="16.5" customHeight="1">
      <c r="A187" s="39"/>
      <c r="B187" s="40"/>
      <c r="C187" s="219" t="s">
        <v>226</v>
      </c>
      <c r="D187" s="219" t="s">
        <v>144</v>
      </c>
      <c r="E187" s="220" t="s">
        <v>1763</v>
      </c>
      <c r="F187" s="221" t="s">
        <v>1764</v>
      </c>
      <c r="G187" s="222" t="s">
        <v>319</v>
      </c>
      <c r="H187" s="223">
        <v>1</v>
      </c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41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257</v>
      </c>
      <c r="AT187" s="230" t="s">
        <v>144</v>
      </c>
      <c r="AU187" s="230" t="s">
        <v>86</v>
      </c>
      <c r="AY187" s="18" t="s">
        <v>140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84</v>
      </c>
      <c r="BK187" s="231">
        <f>ROUND(I187*H187,2)</f>
        <v>0</v>
      </c>
      <c r="BL187" s="18" t="s">
        <v>257</v>
      </c>
      <c r="BM187" s="230" t="s">
        <v>1765</v>
      </c>
    </row>
    <row r="188" s="2" customFormat="1">
      <c r="A188" s="39"/>
      <c r="B188" s="40"/>
      <c r="C188" s="41"/>
      <c r="D188" s="232" t="s">
        <v>150</v>
      </c>
      <c r="E188" s="41"/>
      <c r="F188" s="233" t="s">
        <v>1764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150</v>
      </c>
      <c r="AU188" s="18" t="s">
        <v>86</v>
      </c>
    </row>
    <row r="189" s="2" customFormat="1" ht="16.5" customHeight="1">
      <c r="A189" s="39"/>
      <c r="B189" s="40"/>
      <c r="C189" s="219" t="s">
        <v>233</v>
      </c>
      <c r="D189" s="219" t="s">
        <v>144</v>
      </c>
      <c r="E189" s="220" t="s">
        <v>1766</v>
      </c>
      <c r="F189" s="221" t="s">
        <v>1767</v>
      </c>
      <c r="G189" s="222" t="s">
        <v>319</v>
      </c>
      <c r="H189" s="223">
        <v>1</v>
      </c>
      <c r="I189" s="224"/>
      <c r="J189" s="225">
        <f>ROUND(I189*H189,2)</f>
        <v>0</v>
      </c>
      <c r="K189" s="221" t="s">
        <v>1</v>
      </c>
      <c r="L189" s="45"/>
      <c r="M189" s="226" t="s">
        <v>1</v>
      </c>
      <c r="N189" s="227" t="s">
        <v>41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257</v>
      </c>
      <c r="AT189" s="230" t="s">
        <v>144</v>
      </c>
      <c r="AU189" s="230" t="s">
        <v>86</v>
      </c>
      <c r="AY189" s="18" t="s">
        <v>140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84</v>
      </c>
      <c r="BK189" s="231">
        <f>ROUND(I189*H189,2)</f>
        <v>0</v>
      </c>
      <c r="BL189" s="18" t="s">
        <v>257</v>
      </c>
      <c r="BM189" s="230" t="s">
        <v>1768</v>
      </c>
    </row>
    <row r="190" s="2" customFormat="1">
      <c r="A190" s="39"/>
      <c r="B190" s="40"/>
      <c r="C190" s="41"/>
      <c r="D190" s="232" t="s">
        <v>150</v>
      </c>
      <c r="E190" s="41"/>
      <c r="F190" s="233" t="s">
        <v>1767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150</v>
      </c>
      <c r="AU190" s="18" t="s">
        <v>86</v>
      </c>
    </row>
    <row r="191" s="2" customFormat="1" ht="16.5" customHeight="1">
      <c r="A191" s="39"/>
      <c r="B191" s="40"/>
      <c r="C191" s="219" t="s">
        <v>155</v>
      </c>
      <c r="D191" s="219" t="s">
        <v>144</v>
      </c>
      <c r="E191" s="220" t="s">
        <v>1769</v>
      </c>
      <c r="F191" s="221" t="s">
        <v>1770</v>
      </c>
      <c r="G191" s="222" t="s">
        <v>319</v>
      </c>
      <c r="H191" s="223">
        <v>1</v>
      </c>
      <c r="I191" s="224"/>
      <c r="J191" s="225">
        <f>ROUND(I191*H191,2)</f>
        <v>0</v>
      </c>
      <c r="K191" s="221" t="s">
        <v>1</v>
      </c>
      <c r="L191" s="45"/>
      <c r="M191" s="226" t="s">
        <v>1</v>
      </c>
      <c r="N191" s="227" t="s">
        <v>41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257</v>
      </c>
      <c r="AT191" s="230" t="s">
        <v>144</v>
      </c>
      <c r="AU191" s="230" t="s">
        <v>86</v>
      </c>
      <c r="AY191" s="18" t="s">
        <v>140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84</v>
      </c>
      <c r="BK191" s="231">
        <f>ROUND(I191*H191,2)</f>
        <v>0</v>
      </c>
      <c r="BL191" s="18" t="s">
        <v>257</v>
      </c>
      <c r="BM191" s="230" t="s">
        <v>1771</v>
      </c>
    </row>
    <row r="192" s="2" customFormat="1">
      <c r="A192" s="39"/>
      <c r="B192" s="40"/>
      <c r="C192" s="41"/>
      <c r="D192" s="232" t="s">
        <v>150</v>
      </c>
      <c r="E192" s="41"/>
      <c r="F192" s="233" t="s">
        <v>1772</v>
      </c>
      <c r="G192" s="41"/>
      <c r="H192" s="41"/>
      <c r="I192" s="234"/>
      <c r="J192" s="41"/>
      <c r="K192" s="41"/>
      <c r="L192" s="45"/>
      <c r="M192" s="235"/>
      <c r="N192" s="236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150</v>
      </c>
      <c r="AU192" s="18" t="s">
        <v>86</v>
      </c>
    </row>
    <row r="193" s="2" customFormat="1" ht="16.5" customHeight="1">
      <c r="A193" s="39"/>
      <c r="B193" s="40"/>
      <c r="C193" s="219" t="s">
        <v>244</v>
      </c>
      <c r="D193" s="219" t="s">
        <v>144</v>
      </c>
      <c r="E193" s="220" t="s">
        <v>1773</v>
      </c>
      <c r="F193" s="221" t="s">
        <v>1774</v>
      </c>
      <c r="G193" s="222" t="s">
        <v>319</v>
      </c>
      <c r="H193" s="223">
        <v>1</v>
      </c>
      <c r="I193" s="224"/>
      <c r="J193" s="225">
        <f>ROUND(I193*H193,2)</f>
        <v>0</v>
      </c>
      <c r="K193" s="221" t="s">
        <v>1</v>
      </c>
      <c r="L193" s="45"/>
      <c r="M193" s="226" t="s">
        <v>1</v>
      </c>
      <c r="N193" s="227" t="s">
        <v>41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257</v>
      </c>
      <c r="AT193" s="230" t="s">
        <v>144</v>
      </c>
      <c r="AU193" s="230" t="s">
        <v>86</v>
      </c>
      <c r="AY193" s="18" t="s">
        <v>140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84</v>
      </c>
      <c r="BK193" s="231">
        <f>ROUND(I193*H193,2)</f>
        <v>0</v>
      </c>
      <c r="BL193" s="18" t="s">
        <v>257</v>
      </c>
      <c r="BM193" s="230" t="s">
        <v>1775</v>
      </c>
    </row>
    <row r="194" s="2" customFormat="1">
      <c r="A194" s="39"/>
      <c r="B194" s="40"/>
      <c r="C194" s="41"/>
      <c r="D194" s="232" t="s">
        <v>150</v>
      </c>
      <c r="E194" s="41"/>
      <c r="F194" s="233" t="s">
        <v>1776</v>
      </c>
      <c r="G194" s="41"/>
      <c r="H194" s="41"/>
      <c r="I194" s="234"/>
      <c r="J194" s="41"/>
      <c r="K194" s="41"/>
      <c r="L194" s="45"/>
      <c r="M194" s="271"/>
      <c r="N194" s="272"/>
      <c r="O194" s="273"/>
      <c r="P194" s="273"/>
      <c r="Q194" s="273"/>
      <c r="R194" s="273"/>
      <c r="S194" s="273"/>
      <c r="T194" s="274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150</v>
      </c>
      <c r="AU194" s="18" t="s">
        <v>86</v>
      </c>
    </row>
    <row r="195" s="2" customFormat="1" ht="6.96" customHeight="1">
      <c r="A195" s="39"/>
      <c r="B195" s="67"/>
      <c r="C195" s="68"/>
      <c r="D195" s="68"/>
      <c r="E195" s="68"/>
      <c r="F195" s="68"/>
      <c r="G195" s="68"/>
      <c r="H195" s="68"/>
      <c r="I195" s="68"/>
      <c r="J195" s="68"/>
      <c r="K195" s="68"/>
      <c r="L195" s="45"/>
      <c r="M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</row>
  </sheetData>
  <sheetProtection sheet="1" autoFilter="0" formatColumns="0" formatRows="0" objects="1" scenarios="1" spinCount="100000" saltValue="Nwu4Xy0qKLEHc4XGL64ByrKKc5eiWqz4rNtu+T9id3kzuG+wtomUXQMxNMeofxt7k6lblSy288GjIVnl9VaVtA==" hashValue="A70XgqJypLsZbhaS5rsgrNRdVurUOrtpmS4TFGL/5pjhy6zn23vWJLuEgJ5zICNzx83NeOTh5ThpKs8l85Q/6Q==" algorithmName="SHA-512" password="CC63"/>
  <autoFilter ref="C117:K19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105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ADAPTACE LŮŽKOVÉ STANICE F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1777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ROUND((SUM(BE116:BE120)),  2)</f>
        <v>0</v>
      </c>
      <c r="G33" s="39"/>
      <c r="H33" s="39"/>
      <c r="I33" s="156">
        <v>0.20999999999999999</v>
      </c>
      <c r="J33" s="155">
        <f>ROUND(((SUM(BE116:BE120))*I33),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ROUND((SUM(BF116:BF120)),  2)</f>
        <v>0</v>
      </c>
      <c r="G34" s="39"/>
      <c r="H34" s="39"/>
      <c r="I34" s="156">
        <v>0.12</v>
      </c>
      <c r="J34" s="155">
        <f>ROUND(((SUM(BF116:BF120))*I34),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ROUND((SUM(BG116:BG120)),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ROUND((SUM(BH116:BH120)),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ROUND((SUM(BI116:BI120)),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ADAPTACE LŮŽKOVÉ STANICE F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06 - Lékařská technologie nábytek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Teplice</v>
      </c>
      <c r="G89" s="41"/>
      <c r="H89" s="41"/>
      <c r="I89" s="33" t="s">
        <v>22</v>
      </c>
      <c r="J89" s="80" t="str">
        <f>IF(J12="","",J12)</f>
        <v>3. 4. 2025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30</v>
      </c>
      <c r="J91" s="37" t="str">
        <f>E21</f>
        <v>Ing. Ondřej Hampejs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Hampejs projekty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J116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112</v>
      </c>
    </row>
    <row r="97" s="2" customFormat="1" ht="21.84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102" s="2" customFormat="1" ht="6.96" customHeight="1">
      <c r="A102" s="39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24.96" customHeight="1">
      <c r="A103" s="39"/>
      <c r="B103" s="40"/>
      <c r="C103" s="24" t="s">
        <v>125</v>
      </c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2" customHeight="1">
      <c r="A105" s="39"/>
      <c r="B105" s="40"/>
      <c r="C105" s="33" t="s">
        <v>16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6.5" customHeight="1">
      <c r="A106" s="39"/>
      <c r="B106" s="40"/>
      <c r="C106" s="41"/>
      <c r="D106" s="41"/>
      <c r="E106" s="175" t="str">
        <f>E7</f>
        <v>ADAPTACE LŮŽKOVÉ STANICE F</v>
      </c>
      <c r="F106" s="33"/>
      <c r="G106" s="33"/>
      <c r="H106" s="33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106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77" t="str">
        <f>E9</f>
        <v>06 - Lékařská technologie nábytek</v>
      </c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20</v>
      </c>
      <c r="D110" s="41"/>
      <c r="E110" s="41"/>
      <c r="F110" s="28" t="str">
        <f>F12</f>
        <v>Teplice</v>
      </c>
      <c r="G110" s="41"/>
      <c r="H110" s="41"/>
      <c r="I110" s="33" t="s">
        <v>22</v>
      </c>
      <c r="J110" s="80" t="str">
        <f>IF(J12="","",J12)</f>
        <v>3. 4. 2025</v>
      </c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5.15" customHeight="1">
      <c r="A112" s="39"/>
      <c r="B112" s="40"/>
      <c r="C112" s="33" t="s">
        <v>24</v>
      </c>
      <c r="D112" s="41"/>
      <c r="E112" s="41"/>
      <c r="F112" s="28" t="str">
        <f>E15</f>
        <v>Krajská zdravotní, a.s.</v>
      </c>
      <c r="G112" s="41"/>
      <c r="H112" s="41"/>
      <c r="I112" s="33" t="s">
        <v>30</v>
      </c>
      <c r="J112" s="37" t="str">
        <f>E21</f>
        <v>Ing. Ondřej Hampejs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5.65" customHeight="1">
      <c r="A113" s="39"/>
      <c r="B113" s="40"/>
      <c r="C113" s="33" t="s">
        <v>28</v>
      </c>
      <c r="D113" s="41"/>
      <c r="E113" s="41"/>
      <c r="F113" s="28" t="str">
        <f>IF(E18="","",E18)</f>
        <v>Vyplň údaj</v>
      </c>
      <c r="G113" s="41"/>
      <c r="H113" s="41"/>
      <c r="I113" s="33" t="s">
        <v>33</v>
      </c>
      <c r="J113" s="37" t="str">
        <f>E24</f>
        <v>Hampejs projekty s.r.o.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0.32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1" customFormat="1" ht="29.28" customHeight="1">
      <c r="A115" s="192"/>
      <c r="B115" s="193"/>
      <c r="C115" s="194" t="s">
        <v>126</v>
      </c>
      <c r="D115" s="195" t="s">
        <v>61</v>
      </c>
      <c r="E115" s="195" t="s">
        <v>57</v>
      </c>
      <c r="F115" s="195" t="s">
        <v>58</v>
      </c>
      <c r="G115" s="195" t="s">
        <v>127</v>
      </c>
      <c r="H115" s="195" t="s">
        <v>128</v>
      </c>
      <c r="I115" s="195" t="s">
        <v>129</v>
      </c>
      <c r="J115" s="195" t="s">
        <v>110</v>
      </c>
      <c r="K115" s="196" t="s">
        <v>130</v>
      </c>
      <c r="L115" s="197"/>
      <c r="M115" s="101" t="s">
        <v>1</v>
      </c>
      <c r="N115" s="102" t="s">
        <v>40</v>
      </c>
      <c r="O115" s="102" t="s">
        <v>131</v>
      </c>
      <c r="P115" s="102" t="s">
        <v>132</v>
      </c>
      <c r="Q115" s="102" t="s">
        <v>133</v>
      </c>
      <c r="R115" s="102" t="s">
        <v>134</v>
      </c>
      <c r="S115" s="102" t="s">
        <v>135</v>
      </c>
      <c r="T115" s="103" t="s">
        <v>136</v>
      </c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</row>
    <row r="116" s="2" customFormat="1" ht="22.8" customHeight="1">
      <c r="A116" s="39"/>
      <c r="B116" s="40"/>
      <c r="C116" s="108" t="s">
        <v>137</v>
      </c>
      <c r="D116" s="41"/>
      <c r="E116" s="41"/>
      <c r="F116" s="41"/>
      <c r="G116" s="41"/>
      <c r="H116" s="41"/>
      <c r="I116" s="41"/>
      <c r="J116" s="198">
        <f>BK116</f>
        <v>0</v>
      </c>
      <c r="K116" s="41"/>
      <c r="L116" s="45"/>
      <c r="M116" s="104"/>
      <c r="N116" s="199"/>
      <c r="O116" s="105"/>
      <c r="P116" s="200">
        <f>SUM(P117:P120)</f>
        <v>0</v>
      </c>
      <c r="Q116" s="105"/>
      <c r="R116" s="200">
        <f>SUM(R117:R120)</f>
        <v>0.042000000000000003</v>
      </c>
      <c r="S116" s="105"/>
      <c r="T116" s="201">
        <f>SUM(T117:T120)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75</v>
      </c>
      <c r="AU116" s="18" t="s">
        <v>112</v>
      </c>
      <c r="BK116" s="202">
        <f>SUM(BK117:BK120)</f>
        <v>0</v>
      </c>
    </row>
    <row r="117" s="2" customFormat="1" ht="16.5" customHeight="1">
      <c r="A117" s="39"/>
      <c r="B117" s="40"/>
      <c r="C117" s="286" t="s">
        <v>84</v>
      </c>
      <c r="D117" s="286" t="s">
        <v>501</v>
      </c>
      <c r="E117" s="287" t="s">
        <v>1778</v>
      </c>
      <c r="F117" s="288" t="s">
        <v>1779</v>
      </c>
      <c r="G117" s="289" t="s">
        <v>319</v>
      </c>
      <c r="H117" s="290">
        <v>4</v>
      </c>
      <c r="I117" s="291"/>
      <c r="J117" s="292">
        <f>ROUND(I117*H117,2)</f>
        <v>0</v>
      </c>
      <c r="K117" s="288" t="s">
        <v>1</v>
      </c>
      <c r="L117" s="293"/>
      <c r="M117" s="294" t="s">
        <v>1</v>
      </c>
      <c r="N117" s="295" t="s">
        <v>41</v>
      </c>
      <c r="O117" s="92"/>
      <c r="P117" s="228">
        <f>O117*H117</f>
        <v>0</v>
      </c>
      <c r="Q117" s="228">
        <v>0.010500000000000001</v>
      </c>
      <c r="R117" s="228">
        <f>Q117*H117</f>
        <v>0.042000000000000003</v>
      </c>
      <c r="S117" s="228">
        <v>0</v>
      </c>
      <c r="T117" s="229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30" t="s">
        <v>233</v>
      </c>
      <c r="AT117" s="230" t="s">
        <v>501</v>
      </c>
      <c r="AU117" s="230" t="s">
        <v>76</v>
      </c>
      <c r="AY117" s="18" t="s">
        <v>140</v>
      </c>
      <c r="BE117" s="231">
        <f>IF(N117="základní",J117,0)</f>
        <v>0</v>
      </c>
      <c r="BF117" s="231">
        <f>IF(N117="snížená",J117,0)</f>
        <v>0</v>
      </c>
      <c r="BG117" s="231">
        <f>IF(N117="zákl. přenesená",J117,0)</f>
        <v>0</v>
      </c>
      <c r="BH117" s="231">
        <f>IF(N117="sníž. přenesená",J117,0)</f>
        <v>0</v>
      </c>
      <c r="BI117" s="231">
        <f>IF(N117="nulová",J117,0)</f>
        <v>0</v>
      </c>
      <c r="BJ117" s="18" t="s">
        <v>84</v>
      </c>
      <c r="BK117" s="231">
        <f>ROUND(I117*H117,2)</f>
        <v>0</v>
      </c>
      <c r="BL117" s="18" t="s">
        <v>148</v>
      </c>
      <c r="BM117" s="230" t="s">
        <v>1780</v>
      </c>
    </row>
    <row r="118" s="2" customFormat="1">
      <c r="A118" s="39"/>
      <c r="B118" s="40"/>
      <c r="C118" s="41"/>
      <c r="D118" s="232" t="s">
        <v>150</v>
      </c>
      <c r="E118" s="41"/>
      <c r="F118" s="233" t="s">
        <v>1781</v>
      </c>
      <c r="G118" s="41"/>
      <c r="H118" s="41"/>
      <c r="I118" s="234"/>
      <c r="J118" s="41"/>
      <c r="K118" s="41"/>
      <c r="L118" s="45"/>
      <c r="M118" s="235"/>
      <c r="N118" s="236"/>
      <c r="O118" s="92"/>
      <c r="P118" s="92"/>
      <c r="Q118" s="92"/>
      <c r="R118" s="92"/>
      <c r="S118" s="92"/>
      <c r="T118" s="93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150</v>
      </c>
      <c r="AU118" s="18" t="s">
        <v>76</v>
      </c>
    </row>
    <row r="119" s="14" customFormat="1">
      <c r="A119" s="14"/>
      <c r="B119" s="247"/>
      <c r="C119" s="248"/>
      <c r="D119" s="232" t="s">
        <v>152</v>
      </c>
      <c r="E119" s="249" t="s">
        <v>1</v>
      </c>
      <c r="F119" s="250" t="s">
        <v>148</v>
      </c>
      <c r="G119" s="248"/>
      <c r="H119" s="251">
        <v>4</v>
      </c>
      <c r="I119" s="252"/>
      <c r="J119" s="248"/>
      <c r="K119" s="248"/>
      <c r="L119" s="253"/>
      <c r="M119" s="254"/>
      <c r="N119" s="255"/>
      <c r="O119" s="255"/>
      <c r="P119" s="255"/>
      <c r="Q119" s="255"/>
      <c r="R119" s="255"/>
      <c r="S119" s="255"/>
      <c r="T119" s="25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7" t="s">
        <v>152</v>
      </c>
      <c r="AU119" s="257" t="s">
        <v>76</v>
      </c>
      <c r="AV119" s="14" t="s">
        <v>86</v>
      </c>
      <c r="AW119" s="14" t="s">
        <v>32</v>
      </c>
      <c r="AX119" s="14" t="s">
        <v>76</v>
      </c>
      <c r="AY119" s="257" t="s">
        <v>140</v>
      </c>
    </row>
    <row r="120" s="15" customFormat="1">
      <c r="A120" s="15"/>
      <c r="B120" s="260"/>
      <c r="C120" s="261"/>
      <c r="D120" s="232" t="s">
        <v>152</v>
      </c>
      <c r="E120" s="262" t="s">
        <v>1</v>
      </c>
      <c r="F120" s="263" t="s">
        <v>171</v>
      </c>
      <c r="G120" s="261"/>
      <c r="H120" s="264">
        <v>4</v>
      </c>
      <c r="I120" s="265"/>
      <c r="J120" s="261"/>
      <c r="K120" s="261"/>
      <c r="L120" s="266"/>
      <c r="M120" s="300"/>
      <c r="N120" s="301"/>
      <c r="O120" s="301"/>
      <c r="P120" s="301"/>
      <c r="Q120" s="301"/>
      <c r="R120" s="301"/>
      <c r="S120" s="301"/>
      <c r="T120" s="302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70" t="s">
        <v>152</v>
      </c>
      <c r="AU120" s="270" t="s">
        <v>76</v>
      </c>
      <c r="AV120" s="15" t="s">
        <v>148</v>
      </c>
      <c r="AW120" s="15" t="s">
        <v>32</v>
      </c>
      <c r="AX120" s="15" t="s">
        <v>84</v>
      </c>
      <c r="AY120" s="270" t="s">
        <v>140</v>
      </c>
    </row>
    <row r="121" s="2" customFormat="1" ht="6.96" customHeight="1">
      <c r="A121" s="39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45"/>
      <c r="M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</sheetData>
  <sheetProtection sheet="1" autoFilter="0" formatColumns="0" formatRows="0" objects="1" scenarios="1" spinCount="100000" saltValue="3TOZyv5J55YV0FhVRtZGwY8oellK+a9LkTHwjNwZwsune28QCeFFGAIsGtvtZen4LHbs5UQDvjPO6AiB9I74Dg==" hashValue="LusMzYuQz0HfRXhRZGcEWJGcDZ3D4rvSRRGfsQDcu4eFQDhacojwt9XkTOqTjOHD6YjimFXwmoyep4fjl1LM/g==" algorithmName="SHA-512" password="CC63"/>
  <autoFilter ref="C115:K120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105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ADAPTACE LŮŽKOVÉ STANICE F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1782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ROUND((SUM(BE120:BE133)),  2)</f>
        <v>0</v>
      </c>
      <c r="G33" s="39"/>
      <c r="H33" s="39"/>
      <c r="I33" s="156">
        <v>0.20999999999999999</v>
      </c>
      <c r="J33" s="155">
        <f>ROUND(((SUM(BE120:BE133))*I33),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ROUND((SUM(BF120:BF133)),  2)</f>
        <v>0</v>
      </c>
      <c r="G34" s="39"/>
      <c r="H34" s="39"/>
      <c r="I34" s="156">
        <v>0.12</v>
      </c>
      <c r="J34" s="155">
        <f>ROUND(((SUM(BF120:BF133))*I34),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ROUND((SUM(BG120:BG133)),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ROUND((SUM(BH120:BH133)),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ROUND((SUM(BI120:BI133)),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ADAPTACE LŮŽKOVÉ STANICE F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07 -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Teplice</v>
      </c>
      <c r="G89" s="41"/>
      <c r="H89" s="41"/>
      <c r="I89" s="33" t="s">
        <v>22</v>
      </c>
      <c r="J89" s="80" t="str">
        <f>IF(J12="","",J12)</f>
        <v>3. 4. 2025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30</v>
      </c>
      <c r="J91" s="37" t="str">
        <f>E21</f>
        <v>Ing. Ondřej Hampejs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Hampejs projekty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112</v>
      </c>
    </row>
    <row r="97" s="9" customFormat="1" ht="24.96" customHeight="1">
      <c r="A97" s="9"/>
      <c r="B97" s="180"/>
      <c r="C97" s="181"/>
      <c r="D97" s="182" t="s">
        <v>1021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1022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1783</v>
      </c>
      <c r="E99" s="189"/>
      <c r="F99" s="189"/>
      <c r="G99" s="189"/>
      <c r="H99" s="189"/>
      <c r="I99" s="189"/>
      <c r="J99" s="190">
        <f>J126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1784</v>
      </c>
      <c r="E100" s="189"/>
      <c r="F100" s="189"/>
      <c r="G100" s="189"/>
      <c r="H100" s="189"/>
      <c r="I100" s="189"/>
      <c r="J100" s="190">
        <f>J130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125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ADAPTACE LŮŽKOVÉ STANICE F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07 - Vedlejší rozpočtové náklady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Teplice</v>
      </c>
      <c r="G114" s="41"/>
      <c r="H114" s="41"/>
      <c r="I114" s="33" t="s">
        <v>22</v>
      </c>
      <c r="J114" s="80" t="str">
        <f>IF(J12="","",J12)</f>
        <v>3. 4. 2025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Krajská zdravotní, a.s.</v>
      </c>
      <c r="G116" s="41"/>
      <c r="H116" s="41"/>
      <c r="I116" s="33" t="s">
        <v>30</v>
      </c>
      <c r="J116" s="37" t="str">
        <f>E21</f>
        <v>Ing. Ondřej Hampejs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5.6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33</v>
      </c>
      <c r="J117" s="37" t="str">
        <f>E24</f>
        <v>Hampejs projekty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126</v>
      </c>
      <c r="D119" s="195" t="s">
        <v>61</v>
      </c>
      <c r="E119" s="195" t="s">
        <v>57</v>
      </c>
      <c r="F119" s="195" t="s">
        <v>58</v>
      </c>
      <c r="G119" s="195" t="s">
        <v>127</v>
      </c>
      <c r="H119" s="195" t="s">
        <v>128</v>
      </c>
      <c r="I119" s="195" t="s">
        <v>129</v>
      </c>
      <c r="J119" s="195" t="s">
        <v>110</v>
      </c>
      <c r="K119" s="196" t="s">
        <v>130</v>
      </c>
      <c r="L119" s="197"/>
      <c r="M119" s="101" t="s">
        <v>1</v>
      </c>
      <c r="N119" s="102" t="s">
        <v>40</v>
      </c>
      <c r="O119" s="102" t="s">
        <v>131</v>
      </c>
      <c r="P119" s="102" t="s">
        <v>132</v>
      </c>
      <c r="Q119" s="102" t="s">
        <v>133</v>
      </c>
      <c r="R119" s="102" t="s">
        <v>134</v>
      </c>
      <c r="S119" s="102" t="s">
        <v>135</v>
      </c>
      <c r="T119" s="103" t="s">
        <v>136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137</v>
      </c>
      <c r="D120" s="41"/>
      <c r="E120" s="41"/>
      <c r="F120" s="41"/>
      <c r="G120" s="41"/>
      <c r="H120" s="41"/>
      <c r="I120" s="41"/>
      <c r="J120" s="198">
        <f>BK120</f>
        <v>0</v>
      </c>
      <c r="K120" s="41"/>
      <c r="L120" s="45"/>
      <c r="M120" s="104"/>
      <c r="N120" s="199"/>
      <c r="O120" s="105"/>
      <c r="P120" s="200">
        <f>P121</f>
        <v>0</v>
      </c>
      <c r="Q120" s="105"/>
      <c r="R120" s="200">
        <f>R121</f>
        <v>0</v>
      </c>
      <c r="S120" s="105"/>
      <c r="T120" s="201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112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1296</v>
      </c>
      <c r="F121" s="206" t="s">
        <v>103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P122+P126+P130</f>
        <v>0</v>
      </c>
      <c r="Q121" s="211"/>
      <c r="R121" s="212">
        <f>R122+R126+R130</f>
        <v>0</v>
      </c>
      <c r="S121" s="211"/>
      <c r="T121" s="213">
        <f>T122+T126+T130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214</v>
      </c>
      <c r="AT121" s="215" t="s">
        <v>75</v>
      </c>
      <c r="AU121" s="215" t="s">
        <v>76</v>
      </c>
      <c r="AY121" s="214" t="s">
        <v>140</v>
      </c>
      <c r="BK121" s="216">
        <f>BK122+BK126+BK130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1297</v>
      </c>
      <c r="F122" s="217" t="s">
        <v>1298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SUM(P123:P125)</f>
        <v>0</v>
      </c>
      <c r="Q122" s="211"/>
      <c r="R122" s="212">
        <f>SUM(R123:R125)</f>
        <v>0</v>
      </c>
      <c r="S122" s="211"/>
      <c r="T122" s="213">
        <f>SUM(T123:T125)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214</v>
      </c>
      <c r="AT122" s="215" t="s">
        <v>75</v>
      </c>
      <c r="AU122" s="215" t="s">
        <v>84</v>
      </c>
      <c r="AY122" s="214" t="s">
        <v>140</v>
      </c>
      <c r="BK122" s="216">
        <f>SUM(BK123:BK125)</f>
        <v>0</v>
      </c>
    </row>
    <row r="123" s="2" customFormat="1" ht="16.5" customHeight="1">
      <c r="A123" s="39"/>
      <c r="B123" s="40"/>
      <c r="C123" s="219" t="s">
        <v>84</v>
      </c>
      <c r="D123" s="219" t="s">
        <v>144</v>
      </c>
      <c r="E123" s="220" t="s">
        <v>1299</v>
      </c>
      <c r="F123" s="221" t="s">
        <v>1300</v>
      </c>
      <c r="G123" s="222" t="s">
        <v>1301</v>
      </c>
      <c r="H123" s="223">
        <v>1</v>
      </c>
      <c r="I123" s="224"/>
      <c r="J123" s="225">
        <f>ROUND(I123*H123,2)</f>
        <v>0</v>
      </c>
      <c r="K123" s="221" t="s">
        <v>159</v>
      </c>
      <c r="L123" s="45"/>
      <c r="M123" s="226" t="s">
        <v>1</v>
      </c>
      <c r="N123" s="227" t="s">
        <v>41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1302</v>
      </c>
      <c r="AT123" s="230" t="s">
        <v>144</v>
      </c>
      <c r="AU123" s="230" t="s">
        <v>86</v>
      </c>
      <c r="AY123" s="18" t="s">
        <v>140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84</v>
      </c>
      <c r="BK123" s="231">
        <f>ROUND(I123*H123,2)</f>
        <v>0</v>
      </c>
      <c r="BL123" s="18" t="s">
        <v>1302</v>
      </c>
      <c r="BM123" s="230" t="s">
        <v>1785</v>
      </c>
    </row>
    <row r="124" s="2" customFormat="1">
      <c r="A124" s="39"/>
      <c r="B124" s="40"/>
      <c r="C124" s="41"/>
      <c r="D124" s="232" t="s">
        <v>150</v>
      </c>
      <c r="E124" s="41"/>
      <c r="F124" s="233" t="s">
        <v>1300</v>
      </c>
      <c r="G124" s="41"/>
      <c r="H124" s="41"/>
      <c r="I124" s="234"/>
      <c r="J124" s="41"/>
      <c r="K124" s="41"/>
      <c r="L124" s="45"/>
      <c r="M124" s="235"/>
      <c r="N124" s="236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150</v>
      </c>
      <c r="AU124" s="18" t="s">
        <v>86</v>
      </c>
    </row>
    <row r="125" s="2" customFormat="1">
      <c r="A125" s="39"/>
      <c r="B125" s="40"/>
      <c r="C125" s="41"/>
      <c r="D125" s="258" t="s">
        <v>162</v>
      </c>
      <c r="E125" s="41"/>
      <c r="F125" s="259" t="s">
        <v>1304</v>
      </c>
      <c r="G125" s="41"/>
      <c r="H125" s="41"/>
      <c r="I125" s="234"/>
      <c r="J125" s="41"/>
      <c r="K125" s="41"/>
      <c r="L125" s="45"/>
      <c r="M125" s="235"/>
      <c r="N125" s="236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162</v>
      </c>
      <c r="AU125" s="18" t="s">
        <v>86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1786</v>
      </c>
      <c r="F126" s="217" t="s">
        <v>1787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SUM(P127:P129)</f>
        <v>0</v>
      </c>
      <c r="Q126" s="211"/>
      <c r="R126" s="212">
        <f>SUM(R127:R129)</f>
        <v>0</v>
      </c>
      <c r="S126" s="211"/>
      <c r="T126" s="213">
        <f>SUM(T127:T129)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214</v>
      </c>
      <c r="AT126" s="215" t="s">
        <v>75</v>
      </c>
      <c r="AU126" s="215" t="s">
        <v>84</v>
      </c>
      <c r="AY126" s="214" t="s">
        <v>140</v>
      </c>
      <c r="BK126" s="216">
        <f>SUM(BK127:BK129)</f>
        <v>0</v>
      </c>
    </row>
    <row r="127" s="2" customFormat="1" ht="16.5" customHeight="1">
      <c r="A127" s="39"/>
      <c r="B127" s="40"/>
      <c r="C127" s="219" t="s">
        <v>86</v>
      </c>
      <c r="D127" s="219" t="s">
        <v>144</v>
      </c>
      <c r="E127" s="220" t="s">
        <v>1788</v>
      </c>
      <c r="F127" s="221" t="s">
        <v>1789</v>
      </c>
      <c r="G127" s="222" t="s">
        <v>1301</v>
      </c>
      <c r="H127" s="223">
        <v>1</v>
      </c>
      <c r="I127" s="224"/>
      <c r="J127" s="225">
        <f>ROUND(I127*H127,2)</f>
        <v>0</v>
      </c>
      <c r="K127" s="221" t="s">
        <v>159</v>
      </c>
      <c r="L127" s="45"/>
      <c r="M127" s="226" t="s">
        <v>1</v>
      </c>
      <c r="N127" s="227" t="s">
        <v>41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1302</v>
      </c>
      <c r="AT127" s="230" t="s">
        <v>144</v>
      </c>
      <c r="AU127" s="230" t="s">
        <v>86</v>
      </c>
      <c r="AY127" s="18" t="s">
        <v>140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84</v>
      </c>
      <c r="BK127" s="231">
        <f>ROUND(I127*H127,2)</f>
        <v>0</v>
      </c>
      <c r="BL127" s="18" t="s">
        <v>1302</v>
      </c>
      <c r="BM127" s="230" t="s">
        <v>1790</v>
      </c>
    </row>
    <row r="128" s="2" customFormat="1">
      <c r="A128" s="39"/>
      <c r="B128" s="40"/>
      <c r="C128" s="41"/>
      <c r="D128" s="232" t="s">
        <v>150</v>
      </c>
      <c r="E128" s="41"/>
      <c r="F128" s="233" t="s">
        <v>1789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150</v>
      </c>
      <c r="AU128" s="18" t="s">
        <v>86</v>
      </c>
    </row>
    <row r="129" s="2" customFormat="1">
      <c r="A129" s="39"/>
      <c r="B129" s="40"/>
      <c r="C129" s="41"/>
      <c r="D129" s="258" t="s">
        <v>162</v>
      </c>
      <c r="E129" s="41"/>
      <c r="F129" s="259" t="s">
        <v>1791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162</v>
      </c>
      <c r="AU129" s="18" t="s">
        <v>86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1792</v>
      </c>
      <c r="F130" s="217" t="s">
        <v>1793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SUM(P131:P133)</f>
        <v>0</v>
      </c>
      <c r="Q130" s="211"/>
      <c r="R130" s="212">
        <f>SUM(R131:R133)</f>
        <v>0</v>
      </c>
      <c r="S130" s="211"/>
      <c r="T130" s="213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214</v>
      </c>
      <c r="AT130" s="215" t="s">
        <v>75</v>
      </c>
      <c r="AU130" s="215" t="s">
        <v>84</v>
      </c>
      <c r="AY130" s="214" t="s">
        <v>140</v>
      </c>
      <c r="BK130" s="216">
        <f>SUM(BK131:BK133)</f>
        <v>0</v>
      </c>
    </row>
    <row r="131" s="2" customFormat="1" ht="16.5" customHeight="1">
      <c r="A131" s="39"/>
      <c r="B131" s="40"/>
      <c r="C131" s="219" t="s">
        <v>172</v>
      </c>
      <c r="D131" s="219" t="s">
        <v>144</v>
      </c>
      <c r="E131" s="220" t="s">
        <v>1794</v>
      </c>
      <c r="F131" s="221" t="s">
        <v>1795</v>
      </c>
      <c r="G131" s="222" t="s">
        <v>1301</v>
      </c>
      <c r="H131" s="223">
        <v>1</v>
      </c>
      <c r="I131" s="224"/>
      <c r="J131" s="225">
        <f>ROUND(I131*H131,2)</f>
        <v>0</v>
      </c>
      <c r="K131" s="221" t="s">
        <v>159</v>
      </c>
      <c r="L131" s="45"/>
      <c r="M131" s="226" t="s">
        <v>1</v>
      </c>
      <c r="N131" s="227" t="s">
        <v>41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1302</v>
      </c>
      <c r="AT131" s="230" t="s">
        <v>144</v>
      </c>
      <c r="AU131" s="230" t="s">
        <v>86</v>
      </c>
      <c r="AY131" s="18" t="s">
        <v>140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84</v>
      </c>
      <c r="BK131" s="231">
        <f>ROUND(I131*H131,2)</f>
        <v>0</v>
      </c>
      <c r="BL131" s="18" t="s">
        <v>1302</v>
      </c>
      <c r="BM131" s="230" t="s">
        <v>1796</v>
      </c>
    </row>
    <row r="132" s="2" customFormat="1">
      <c r="A132" s="39"/>
      <c r="B132" s="40"/>
      <c r="C132" s="41"/>
      <c r="D132" s="232" t="s">
        <v>150</v>
      </c>
      <c r="E132" s="41"/>
      <c r="F132" s="233" t="s">
        <v>1797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150</v>
      </c>
      <c r="AU132" s="18" t="s">
        <v>86</v>
      </c>
    </row>
    <row r="133" s="2" customFormat="1">
      <c r="A133" s="39"/>
      <c r="B133" s="40"/>
      <c r="C133" s="41"/>
      <c r="D133" s="258" t="s">
        <v>162</v>
      </c>
      <c r="E133" s="41"/>
      <c r="F133" s="259" t="s">
        <v>1798</v>
      </c>
      <c r="G133" s="41"/>
      <c r="H133" s="41"/>
      <c r="I133" s="234"/>
      <c r="J133" s="41"/>
      <c r="K133" s="41"/>
      <c r="L133" s="45"/>
      <c r="M133" s="271"/>
      <c r="N133" s="272"/>
      <c r="O133" s="273"/>
      <c r="P133" s="273"/>
      <c r="Q133" s="273"/>
      <c r="R133" s="273"/>
      <c r="S133" s="273"/>
      <c r="T133" s="2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162</v>
      </c>
      <c r="AU133" s="18" t="s">
        <v>86</v>
      </c>
    </row>
    <row r="134" s="2" customFormat="1" ht="6.96" customHeight="1">
      <c r="A134" s="39"/>
      <c r="B134" s="67"/>
      <c r="C134" s="68"/>
      <c r="D134" s="68"/>
      <c r="E134" s="68"/>
      <c r="F134" s="68"/>
      <c r="G134" s="68"/>
      <c r="H134" s="68"/>
      <c r="I134" s="68"/>
      <c r="J134" s="68"/>
      <c r="K134" s="68"/>
      <c r="L134" s="45"/>
      <c r="M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</sheetData>
  <sheetProtection sheet="1" autoFilter="0" formatColumns="0" formatRows="0" objects="1" scenarios="1" spinCount="100000" saltValue="3bCyqeXxJIDQGSTtxia7oHZ0Ion3oxdM62NuIeXTyfiSn1fpuDbzXnnO/at9wTORRj9NfE8z/N5BMFZ+XdzeEw==" hashValue="sB7M/SfrcCxLAkQ2JsAYiBC0NRhlSBCqP9Vcp+4LZDUVaLAOfdXWlFgJfXs6VwWAaiZKr2CjEfkvrQhTMGkw7Q==" algorithmName="SHA-512" password="CC63"/>
  <autoFilter ref="C119:K13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hyperlinks>
    <hyperlink ref="F125" r:id="rId1" display="https://podminky.urs.cz/item/CS_URS_2025_01/013254000"/>
    <hyperlink ref="F129" r:id="rId2" display="https://podminky.urs.cz/item/CS_URS_2025_01/020001000"/>
    <hyperlink ref="F133" r:id="rId3" display="https://podminky.urs.cz/item/CS_URS_2025_01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SIMA\Miroslav Šíma</dc:creator>
  <cp:lastModifiedBy>SIMA\Miroslav Šíma</cp:lastModifiedBy>
  <dcterms:created xsi:type="dcterms:W3CDTF">2025-04-03T15:26:18Z</dcterms:created>
  <dcterms:modified xsi:type="dcterms:W3CDTF">2025-04-03T15:26:28Z</dcterms:modified>
</cp:coreProperties>
</file>