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bmp" ContentType="image/bitmap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a - Architektonicko-..." sheetId="2" r:id="rId2"/>
    <sheet name="D.1.1b - Architektonicko-..." sheetId="3" r:id="rId3"/>
    <sheet name="D.2.1a - Architektonicko-..." sheetId="4" r:id="rId4"/>
    <sheet name="D.2.1b - Architektonicko-..." sheetId="5" r:id="rId5"/>
    <sheet name="99 - Vedlejší a ostatní n..." sheetId="6" r:id="rId6"/>
    <sheet name="Pokyny pro vyplnění" sheetId="7" r:id="rId7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'D.1.1a - Architektonicko-...'!$C$88:$K$109</definedName>
    <definedName name="_xlnm.Print_Area" localSheetId="1">'D.1.1a - Architektonicko-...'!$C$4:$J$41,'D.1.1a - Architektonicko-...'!$C$47:$J$68,'D.1.1a - Architektonicko-...'!$C$74:$K$109</definedName>
    <definedName name="_xlnm.Print_Titles" localSheetId="1">'D.1.1a - Architektonicko-...'!$88:$88</definedName>
    <definedName name="_xlnm._FilterDatabase" localSheetId="2" hidden="1">'D.1.1b - Architektonicko-...'!$C$87:$K$150</definedName>
    <definedName name="_xlnm.Print_Area" localSheetId="2">'D.1.1b - Architektonicko-...'!$C$4:$J$41,'D.1.1b - Architektonicko-...'!$C$47:$J$67,'D.1.1b - Architektonicko-...'!$C$73:$K$150</definedName>
    <definedName name="_xlnm.Print_Titles" localSheetId="2">'D.1.1b - Architektonicko-...'!$87:$87</definedName>
    <definedName name="_xlnm._FilterDatabase" localSheetId="3" hidden="1">'D.2.1a - Architektonicko-...'!$C$88:$K$109</definedName>
    <definedName name="_xlnm.Print_Area" localSheetId="3">'D.2.1a - Architektonicko-...'!$C$4:$J$41,'D.2.1a - Architektonicko-...'!$C$47:$J$68,'D.2.1a - Architektonicko-...'!$C$74:$K$109</definedName>
    <definedName name="_xlnm.Print_Titles" localSheetId="3">'D.2.1a - Architektonicko-...'!$88:$88</definedName>
    <definedName name="_xlnm._FilterDatabase" localSheetId="4" hidden="1">'D.2.1b - Architektonicko-...'!$C$87:$K$151</definedName>
    <definedName name="_xlnm.Print_Area" localSheetId="4">'D.2.1b - Architektonicko-...'!$C$4:$J$41,'D.2.1b - Architektonicko-...'!$C$47:$J$67,'D.2.1b - Architektonicko-...'!$C$73:$K$151</definedName>
    <definedName name="_xlnm.Print_Titles" localSheetId="4">'D.2.1b - Architektonicko-...'!$87:$87</definedName>
    <definedName name="_xlnm._FilterDatabase" localSheetId="5" hidden="1">'99 - Vedlejší a ostatní n...'!$C$82:$K$93</definedName>
    <definedName name="_xlnm.Print_Area" localSheetId="5">'99 - Vedlejší a ostatní n...'!$C$4:$J$39,'99 - Vedlejší a ostatní n...'!$C$45:$J$64,'99 - Vedlejší a ostatní n...'!$C$70:$K$93</definedName>
    <definedName name="_xlnm.Print_Titles" localSheetId="5">'99 - Vedlejší a ostatní n...'!$82:$82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J37"/>
  <c r="J36"/>
  <c i="1" r="AY61"/>
  <c i="6" r="J35"/>
  <c i="1" r="AX61"/>
  <c i="6" r="BI93"/>
  <c r="BH93"/>
  <c r="BG93"/>
  <c r="BF93"/>
  <c r="T93"/>
  <c r="T92"/>
  <c r="R93"/>
  <c r="R92"/>
  <c r="P93"/>
  <c r="P92"/>
  <c r="BI90"/>
  <c r="BH90"/>
  <c r="BG90"/>
  <c r="BF90"/>
  <c r="T90"/>
  <c r="T89"/>
  <c r="R90"/>
  <c r="R89"/>
  <c r="P90"/>
  <c r="P89"/>
  <c r="BI86"/>
  <c r="BH86"/>
  <c r="BG86"/>
  <c r="BF86"/>
  <c r="T86"/>
  <c r="T85"/>
  <c r="T84"/>
  <c r="T83"/>
  <c r="R86"/>
  <c r="R85"/>
  <c r="P86"/>
  <c r="P85"/>
  <c r="P84"/>
  <c r="P83"/>
  <c i="1" r="AU61"/>
  <c i="6" r="J80"/>
  <c r="F79"/>
  <c r="F77"/>
  <c r="E75"/>
  <c r="J55"/>
  <c r="F54"/>
  <c r="F52"/>
  <c r="E50"/>
  <c r="J21"/>
  <c r="E21"/>
  <c r="J54"/>
  <c r="J20"/>
  <c r="J18"/>
  <c r="E18"/>
  <c r="F80"/>
  <c r="J17"/>
  <c r="J12"/>
  <c r="J77"/>
  <c r="E7"/>
  <c r="E73"/>
  <c i="5" r="J39"/>
  <c r="J38"/>
  <c i="1" r="AY60"/>
  <c i="5" r="J37"/>
  <c i="1" r="AX60"/>
  <c i="5" r="BI141"/>
  <c r="BH141"/>
  <c r="BG141"/>
  <c r="BF141"/>
  <c r="T141"/>
  <c r="T129"/>
  <c r="R141"/>
  <c r="P141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J85"/>
  <c r="F84"/>
  <c r="F82"/>
  <c r="E80"/>
  <c r="J59"/>
  <c r="F58"/>
  <c r="F56"/>
  <c r="E54"/>
  <c r="J23"/>
  <c r="E23"/>
  <c r="J84"/>
  <c r="J22"/>
  <c r="J20"/>
  <c r="E20"/>
  <c r="F85"/>
  <c r="J19"/>
  <c r="J14"/>
  <c r="J56"/>
  <c r="E7"/>
  <c r="E76"/>
  <c i="4" r="J39"/>
  <c r="J38"/>
  <c i="1" r="AY59"/>
  <c i="4" r="J37"/>
  <c i="1" r="AX59"/>
  <c i="4" r="BI108"/>
  <c r="BH108"/>
  <c r="BG108"/>
  <c r="BF108"/>
  <c r="T108"/>
  <c r="R108"/>
  <c r="P108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J86"/>
  <c r="F85"/>
  <c r="F83"/>
  <c r="E81"/>
  <c r="J59"/>
  <c r="F58"/>
  <c r="F56"/>
  <c r="E54"/>
  <c r="J23"/>
  <c r="E23"/>
  <c r="J85"/>
  <c r="J22"/>
  <c r="J20"/>
  <c r="E20"/>
  <c r="F59"/>
  <c r="J19"/>
  <c r="J14"/>
  <c r="J83"/>
  <c r="E7"/>
  <c r="E77"/>
  <c i="3" r="J39"/>
  <c r="J38"/>
  <c i="1" r="AY57"/>
  <c i="3" r="J37"/>
  <c i="1" r="AX57"/>
  <c i="3" r="BI142"/>
  <c r="BH142"/>
  <c r="BG142"/>
  <c r="BF142"/>
  <c r="T142"/>
  <c r="R142"/>
  <c r="P142"/>
  <c r="P130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J85"/>
  <c r="F84"/>
  <c r="F82"/>
  <c r="E80"/>
  <c r="J59"/>
  <c r="F58"/>
  <c r="F56"/>
  <c r="E54"/>
  <c r="J23"/>
  <c r="E23"/>
  <c r="J58"/>
  <c r="J22"/>
  <c r="J20"/>
  <c r="E20"/>
  <c r="F59"/>
  <c r="J19"/>
  <c r="J14"/>
  <c r="J56"/>
  <c r="E7"/>
  <c r="E50"/>
  <c i="2" r="J39"/>
  <c r="J38"/>
  <c i="1" r="AY56"/>
  <c i="2" r="J37"/>
  <c i="1" r="AX56"/>
  <c i="2" r="BI108"/>
  <c r="BH108"/>
  <c r="BG108"/>
  <c r="BF108"/>
  <c r="T108"/>
  <c r="R108"/>
  <c r="P108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J86"/>
  <c r="F85"/>
  <c r="F83"/>
  <c r="E81"/>
  <c r="J59"/>
  <c r="F58"/>
  <c r="F56"/>
  <c r="E54"/>
  <c r="J23"/>
  <c r="E23"/>
  <c r="J85"/>
  <c r="J22"/>
  <c r="J20"/>
  <c r="E20"/>
  <c r="F86"/>
  <c r="J19"/>
  <c r="J14"/>
  <c r="J83"/>
  <c r="E7"/>
  <c r="E77"/>
  <c i="1" r="L50"/>
  <c r="AM50"/>
  <c r="AM49"/>
  <c r="L49"/>
  <c r="AM47"/>
  <c r="L47"/>
  <c r="L45"/>
  <c r="L44"/>
  <c i="2" r="J92"/>
  <c i="4" r="BK97"/>
  <c i="5" r="J141"/>
  <c i="6" r="BK90"/>
  <c i="3" r="BK131"/>
  <c r="J93"/>
  <c i="6" r="J90"/>
  <c i="3" r="J115"/>
  <c r="BK128"/>
  <c r="J109"/>
  <c i="5" r="BK109"/>
  <c i="2" r="J97"/>
  <c i="3" r="J103"/>
  <c i="5" r="BK106"/>
  <c i="3" r="J107"/>
  <c r="J91"/>
  <c i="4" r="BK102"/>
  <c i="5" r="J108"/>
  <c i="2" r="BK97"/>
  <c i="3" r="BK142"/>
  <c r="J94"/>
  <c r="BK96"/>
  <c r="J128"/>
  <c i="4" r="J99"/>
  <c i="5" r="BK114"/>
  <c r="BK111"/>
  <c r="J111"/>
  <c r="BK98"/>
  <c i="6" r="BK86"/>
  <c i="2" r="BK102"/>
  <c i="3" r="J126"/>
  <c r="J108"/>
  <c r="J114"/>
  <c r="BK100"/>
  <c r="BK112"/>
  <c i="4" r="J94"/>
  <c i="5" r="BK141"/>
  <c r="J112"/>
  <c r="BK91"/>
  <c i="2" r="J94"/>
  <c i="3" r="BK114"/>
  <c r="BK118"/>
  <c i="5" r="J105"/>
  <c r="J99"/>
  <c i="2" r="J106"/>
  <c r="BK94"/>
  <c i="3" r="BK104"/>
  <c r="BK99"/>
  <c r="J99"/>
  <c r="BK98"/>
  <c i="4" r="J102"/>
  <c i="5" r="BK100"/>
  <c r="J95"/>
  <c r="J100"/>
  <c i="3" r="BK101"/>
  <c r="BK91"/>
  <c r="BK95"/>
  <c i="4" r="BK94"/>
  <c r="BK106"/>
  <c i="5" r="BK107"/>
  <c r="BK117"/>
  <c r="J113"/>
  <c i="2" r="F38"/>
  <c i="5" r="J98"/>
  <c r="J94"/>
  <c i="2" r="J102"/>
  <c i="3" r="BK107"/>
  <c r="J110"/>
  <c i="5" r="J91"/>
  <c r="BK125"/>
  <c r="J117"/>
  <c i="1" r="AS58"/>
  <c i="4" r="BK99"/>
  <c i="5" r="J127"/>
  <c i="6" r="J86"/>
  <c i="3" r="BK110"/>
  <c i="5" r="BK94"/>
  <c i="3" r="BK109"/>
  <c r="BK126"/>
  <c r="J96"/>
  <c i="5" r="J109"/>
  <c i="6" r="BK93"/>
  <c i="3" r="BK115"/>
  <c r="BK94"/>
  <c i="5" r="BK99"/>
  <c r="BK116"/>
  <c i="3" r="J113"/>
  <c i="5" r="J96"/>
  <c r="J103"/>
  <c i="3" r="J131"/>
  <c i="5" r="J125"/>
  <c i="1" r="AS55"/>
  <c i="3" r="BK113"/>
  <c i="5" r="J107"/>
  <c r="BK127"/>
  <c i="2" r="BK106"/>
  <c i="3" r="J98"/>
  <c r="BK108"/>
  <c i="4" r="J92"/>
  <c i="5" r="BK93"/>
  <c r="BK96"/>
  <c i="2" r="J36"/>
  <c i="4" r="J108"/>
  <c i="5" r="J130"/>
  <c i="6" r="F36"/>
  <c i="2" r="J108"/>
  <c i="3" r="J101"/>
  <c i="4" r="J97"/>
  <c i="5" r="BK103"/>
  <c r="J93"/>
  <c i="3" r="J117"/>
  <c r="J118"/>
  <c i="5" r="BK108"/>
  <c i="2" r="BK108"/>
  <c i="4" r="BK108"/>
  <c i="2" r="BK99"/>
  <c i="3" r="J104"/>
  <c i="5" r="BK112"/>
  <c i="2" r="F37"/>
  <c i="6" r="J93"/>
  <c i="3" r="J95"/>
  <c r="BK103"/>
  <c r="BK117"/>
  <c i="4" r="BK92"/>
  <c i="5" r="J116"/>
  <c r="J106"/>
  <c i="2" r="F36"/>
  <c r="J99"/>
  <c i="3" r="J100"/>
  <c i="4" r="J106"/>
  <c i="5" r="BK102"/>
  <c i="3" r="J142"/>
  <c i="5" r="J102"/>
  <c i="3" r="BK93"/>
  <c i="5" r="J114"/>
  <c r="BK105"/>
  <c i="2" r="BK92"/>
  <c i="3" r="J106"/>
  <c i="5" r="BK130"/>
  <c i="3" r="J112"/>
  <c r="BK106"/>
  <c i="5" r="BK113"/>
  <c r="BK95"/>
  <c i="3" l="1" r="T130"/>
  <c i="5" r="R129"/>
  <c i="3" r="R130"/>
  <c i="5" r="P129"/>
  <c i="6" r="R84"/>
  <c r="R83"/>
  <c i="2" r="T91"/>
  <c r="T90"/>
  <c i="5" r="R90"/>
  <c r="R89"/>
  <c r="R88"/>
  <c i="2" r="R91"/>
  <c r="R90"/>
  <c i="3" r="P90"/>
  <c r="P89"/>
  <c r="P88"/>
  <c i="1" r="AU57"/>
  <c i="2" r="P91"/>
  <c r="P90"/>
  <c r="P89"/>
  <c i="1" r="AU56"/>
  <c i="2" r="P105"/>
  <c r="P104"/>
  <c i="3" r="BK90"/>
  <c r="J90"/>
  <c r="J65"/>
  <c i="4" r="BK91"/>
  <c r="J91"/>
  <c r="J65"/>
  <c r="BK105"/>
  <c r="J105"/>
  <c r="J67"/>
  <c i="2" r="R105"/>
  <c r="R104"/>
  <c i="3" r="T90"/>
  <c r="T89"/>
  <c r="T88"/>
  <c i="4" r="R91"/>
  <c r="R90"/>
  <c r="R105"/>
  <c r="R104"/>
  <c i="5" r="T90"/>
  <c r="T89"/>
  <c r="T88"/>
  <c i="2" r="T105"/>
  <c r="T104"/>
  <c i="4" r="P91"/>
  <c r="P90"/>
  <c r="T105"/>
  <c r="T104"/>
  <c i="5" r="BK90"/>
  <c r="J90"/>
  <c r="J65"/>
  <c i="2" r="BK91"/>
  <c r="J91"/>
  <c r="J65"/>
  <c r="BK105"/>
  <c r="J105"/>
  <c r="J67"/>
  <c i="3" r="R90"/>
  <c r="R89"/>
  <c r="R88"/>
  <c i="4" r="T91"/>
  <c r="T90"/>
  <c r="T89"/>
  <c r="P105"/>
  <c r="P104"/>
  <c i="5" r="P90"/>
  <c r="P89"/>
  <c r="P88"/>
  <c i="1" r="AU60"/>
  <c i="3" r="BK130"/>
  <c r="J130"/>
  <c r="J66"/>
  <c i="5" r="BK129"/>
  <c r="J129"/>
  <c r="J66"/>
  <c i="6" r="BK85"/>
  <c r="J85"/>
  <c r="J61"/>
  <c r="BK89"/>
  <c r="J89"/>
  <c r="J62"/>
  <c r="BK92"/>
  <c r="J92"/>
  <c r="J63"/>
  <c i="5" r="BK89"/>
  <c r="J89"/>
  <c r="J64"/>
  <c i="6" r="J52"/>
  <c r="F55"/>
  <c r="E48"/>
  <c r="J79"/>
  <c r="BE93"/>
  <c i="1" r="BC61"/>
  <c i="6" r="BE86"/>
  <c r="BE90"/>
  <c i="5" r="BE94"/>
  <c r="BE96"/>
  <c r="BE102"/>
  <c r="BE107"/>
  <c r="J82"/>
  <c r="BE91"/>
  <c r="BE93"/>
  <c r="BE99"/>
  <c r="F59"/>
  <c r="BE98"/>
  <c r="BE108"/>
  <c r="BE112"/>
  <c r="BE113"/>
  <c r="BE114"/>
  <c r="BE116"/>
  <c r="BE117"/>
  <c r="BE127"/>
  <c r="BE130"/>
  <c r="BE141"/>
  <c i="4" r="BK90"/>
  <c r="J90"/>
  <c r="J64"/>
  <c i="5" r="E50"/>
  <c r="J58"/>
  <c r="BE100"/>
  <c r="BE103"/>
  <c r="BE109"/>
  <c r="BE111"/>
  <c r="BE95"/>
  <c r="BE105"/>
  <c r="BE106"/>
  <c r="BE125"/>
  <c i="3" r="BK89"/>
  <c r="BK88"/>
  <c r="J88"/>
  <c i="4" r="J56"/>
  <c r="BE102"/>
  <c r="BE108"/>
  <c r="J58"/>
  <c r="F86"/>
  <c r="E50"/>
  <c r="BE94"/>
  <c r="BE99"/>
  <c r="BE92"/>
  <c r="BE97"/>
  <c r="BE106"/>
  <c i="3" r="E76"/>
  <c r="BE108"/>
  <c r="BE114"/>
  <c r="F85"/>
  <c r="BE91"/>
  <c r="BE94"/>
  <c r="BE101"/>
  <c r="BE131"/>
  <c r="J82"/>
  <c r="BE99"/>
  <c r="BE109"/>
  <c r="BE112"/>
  <c r="BE126"/>
  <c i="2" r="BK90"/>
  <c r="J90"/>
  <c r="J64"/>
  <c i="3" r="J84"/>
  <c r="BE93"/>
  <c r="BE95"/>
  <c r="BE96"/>
  <c r="BE104"/>
  <c r="BE110"/>
  <c r="BE113"/>
  <c r="BE117"/>
  <c r="BE128"/>
  <c r="BE142"/>
  <c r="BE98"/>
  <c r="BE100"/>
  <c r="BE103"/>
  <c r="BE106"/>
  <c r="BE107"/>
  <c r="BE115"/>
  <c r="BE118"/>
  <c i="2" r="E50"/>
  <c r="J56"/>
  <c r="J58"/>
  <c r="F59"/>
  <c r="BE92"/>
  <c r="BE94"/>
  <c r="BE97"/>
  <c r="BE99"/>
  <c r="BE102"/>
  <c r="BE106"/>
  <c r="BE108"/>
  <c i="1" r="AW56"/>
  <c r="BA56"/>
  <c r="BB56"/>
  <c r="BC56"/>
  <c i="5" r="F39"/>
  <c i="1" r="BD60"/>
  <c i="5" r="F36"/>
  <c i="1" r="BA60"/>
  <c i="6" r="J34"/>
  <c i="1" r="AW61"/>
  <c i="3" r="F37"/>
  <c i="1" r="BB57"/>
  <c r="BB55"/>
  <c r="AX55"/>
  <c i="3" r="F39"/>
  <c i="1" r="BD57"/>
  <c i="5" r="F38"/>
  <c i="1" r="BC60"/>
  <c i="6" r="F35"/>
  <c i="1" r="BB61"/>
  <c i="4" r="F38"/>
  <c i="1" r="BC59"/>
  <c i="5" r="F37"/>
  <c i="1" r="BB60"/>
  <c i="4" r="F36"/>
  <c i="1" r="BA59"/>
  <c i="3" r="F36"/>
  <c i="1" r="BA57"/>
  <c r="BA55"/>
  <c r="AW55"/>
  <c r="AS54"/>
  <c i="3" r="J32"/>
  <c i="4" r="F37"/>
  <c i="1" r="BB59"/>
  <c i="6" r="F34"/>
  <c i="1" r="BA61"/>
  <c i="6" r="F37"/>
  <c i="1" r="BD61"/>
  <c i="3" r="J36"/>
  <c i="1" r="AW57"/>
  <c i="3" r="F38"/>
  <c i="1" r="BC57"/>
  <c r="BC55"/>
  <c r="AY55"/>
  <c i="4" r="J36"/>
  <c i="1" r="AW59"/>
  <c i="2" r="F39"/>
  <c i="1" r="BD56"/>
  <c i="5" r="J36"/>
  <c i="1" r="AW60"/>
  <c i="4" r="F39"/>
  <c i="1" r="BD59"/>
  <c i="4" l="1" r="R89"/>
  <c r="P89"/>
  <c i="1" r="AU59"/>
  <c i="2" r="R89"/>
  <c r="T89"/>
  <c r="BK104"/>
  <c r="J104"/>
  <c r="J66"/>
  <c i="4" r="BK104"/>
  <c r="J104"/>
  <c r="J66"/>
  <c i="6" r="BK84"/>
  <c r="J84"/>
  <c r="J60"/>
  <c i="5" r="BK88"/>
  <c r="J88"/>
  <c r="J63"/>
  <c i="1" r="AG57"/>
  <c i="3" r="J63"/>
  <c r="J89"/>
  <c r="J64"/>
  <c i="2" r="BK89"/>
  <c r="J89"/>
  <c r="J63"/>
  <c i="5" r="F35"/>
  <c i="1" r="AZ60"/>
  <c i="6" r="F33"/>
  <c i="1" r="AZ61"/>
  <c i="4" r="J35"/>
  <c i="1" r="AV59"/>
  <c r="AT59"/>
  <c r="BC58"/>
  <c r="AY58"/>
  <c i="3" r="J35"/>
  <c i="1" r="AV57"/>
  <c r="AT57"/>
  <c r="AN57"/>
  <c i="2" r="J35"/>
  <c i="1" r="AV56"/>
  <c r="AT56"/>
  <c i="2" r="F35"/>
  <c i="1" r="AZ56"/>
  <c i="6" r="J33"/>
  <c i="1" r="AV61"/>
  <c r="AT61"/>
  <c i="5" r="J35"/>
  <c i="1" r="AV60"/>
  <c r="AT60"/>
  <c r="AU58"/>
  <c r="AU55"/>
  <c r="AU54"/>
  <c i="3" r="F35"/>
  <c i="1" r="AZ57"/>
  <c r="BA58"/>
  <c r="AW58"/>
  <c r="BD55"/>
  <c r="BB58"/>
  <c r="AX58"/>
  <c r="BD58"/>
  <c i="4" r="F35"/>
  <c i="1" r="AZ59"/>
  <c i="4" l="1" r="BK89"/>
  <c r="J89"/>
  <c r="J63"/>
  <c i="6" r="BK83"/>
  <c r="J83"/>
  <c r="J59"/>
  <c i="3" r="J41"/>
  <c i="1" r="BB54"/>
  <c r="W31"/>
  <c r="BD54"/>
  <c r="W33"/>
  <c i="5" r="J32"/>
  <c i="1" r="AG60"/>
  <c r="AN60"/>
  <c i="2" r="J32"/>
  <c i="1" r="AG56"/>
  <c r="AG55"/>
  <c r="AZ55"/>
  <c r="AV55"/>
  <c r="AT55"/>
  <c i="4" r="J32"/>
  <c i="1" r="AG59"/>
  <c r="AZ58"/>
  <c r="AV58"/>
  <c r="AT58"/>
  <c r="BA54"/>
  <c r="W30"/>
  <c r="BC54"/>
  <c r="W32"/>
  <c i="5" l="1" r="J41"/>
  <c i="4" r="J41"/>
  <c i="1" r="AN59"/>
  <c r="AN55"/>
  <c i="2" r="J41"/>
  <c i="1" r="AN56"/>
  <c r="AZ54"/>
  <c r="W29"/>
  <c r="AY54"/>
  <c r="AG58"/>
  <c i="6" r="J30"/>
  <c i="1" r="AG61"/>
  <c r="AX54"/>
  <c r="AW54"/>
  <c r="AK30"/>
  <c i="6" l="1" r="J39"/>
  <c i="1" r="AN58"/>
  <c r="AN61"/>
  <c r="AV54"/>
  <c r="AK29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<sst xmlns="http://schemas.openxmlformats.org/spreadsheetml/2006/main">
  <si>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</si>
  <si>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</si>
  <si>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</si>
  <si>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</si>
  <si>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</si>
  <si>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{a4fa38a4-3086-4c05-a96f-9d135fcfa601}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</si>
  <si>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</si>
  <si>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</si>
  <si>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</si>
  <si>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</si>
  <si>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</si>
  <si>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</si>
  <si>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</si>
  <si>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</si>
  <si>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</si>
  <si>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</si>
  <si>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</si>
  <si>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dveří v budově B ve 4.NP - Nefrologicko-dialyzační oddělení</t>
  </si>
  <si>
    <t>KSO:</t>
  </si>
  <si>
    <t/>
  </si>
  <si>
    <t>CC-CZ:</t>
  </si>
  <si>
    <t>Místo:</t>
  </si>
  <si>
    <t xml:space="preserve">Masarykova nemocnice </t>
  </si>
  <si>
    <t>Datum:</t>
  </si>
  <si>
    <t>15. 11. 2024</t>
  </si>
  <si>
    <t>Zadavatel:</t>
  </si>
  <si>
    <t>IČ:</t>
  </si>
  <si>
    <t>25488627</t>
  </si>
  <si>
    <t>Krajská zdravotní a.s.</t>
  </si>
  <si>
    <t>DIČ:</t>
  </si>
  <si>
    <t>CZ25488627</t>
  </si>
  <si>
    <t>Uchazeč:</t>
  </si>
  <si>
    <t>Vyplň údaj</t>
  </si>
  <si>
    <t>Projektant:</t>
  </si>
  <si>
    <t xml:space="preserve"> </t>
  </si>
  <si>
    <t>True</t>
  </si>
  <si>
    <t>Zpracovatel:</t>
  </si>
  <si>
    <t>Milan Křehla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</si>
  <si>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</si>
  <si>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</si>
  <si>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</si>
  <si>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</si>
  <si>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</si>
  <si>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</si>
  <si>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</si>
  <si>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</si>
  <si>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</si>
  <si>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</si>
  <si>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</si>
  <si>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</si>
  <si>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</si>
  <si>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</si>
  <si>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</si>
  <si>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</si>
  <si>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</si>
  <si>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</si>
  <si>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</si>
  <si>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</si>
  <si>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</si>
  <si>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</si>
  <si>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</si>
  <si>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</si>
  <si>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</si>
  <si>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</si>
  <si>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</si>
  <si>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</si>
  <si>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</si>
  <si>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</si>
  <si>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</si>
  <si>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</si>
  <si>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</si>
  <si>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</si>
  <si>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</si>
  <si>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</si>
  <si>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</si>
  <si>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</si>
  <si>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</si>
  <si>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</si>
  <si>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D.1.1</t>
  </si>
  <si>
    <t>Architektonicko-stavební řešení - Pravá strana</t>
  </si>
  <si>
    <t>STA</t>
  </si>
  <si>
    <t>1</t>
  </si>
  <si>
    <t>{5e4606fd-98b3-4601-9545-c01dfc0c82fc}</t>
  </si>
  <si>
    <t>2</t>
  </si>
  <si>
    <t>/</t>
  </si>
  <si>
    <t>D.1.1a</t>
  </si>
  <si>
    <t>Architektonicko-stavební řešení - Bourací práce</t>
  </si>
  <si>
    <t>Soupis</t>
  </si>
  <si>
    <t>{8ff3b2d7-82c4-4ab2-93e3-1e02ec3c46d9}</t>
  </si>
  <si>
    <t>D.1.1b</t>
  </si>
  <si>
    <t>Architektonicko-stavební řešení - Stavební úpravy</t>
  </si>
  <si>
    <t>{10061ea8-8959-4610-8d3d-f0dc8a1564de}</t>
  </si>
  <si>
    <t>D.2.1</t>
  </si>
  <si>
    <t>Architektonicko-stavební řešení - Levá strana</t>
  </si>
  <si>
    <t>{f346c4b8-3fdd-49a6-ba42-bcb17eddc147}</t>
  </si>
  <si>
    <t>D.2.1a</t>
  </si>
  <si>
    <t>{03e91875-1470-426a-9d9d-f0e579d882da}</t>
  </si>
  <si>
    <t>D.2.1b</t>
  </si>
  <si>
    <t>{c983fc29-ee71-424e-836a-7f1f5df176d2}</t>
  </si>
  <si>
    <t>99</t>
  </si>
  <si>
    <t>Vedlejší a ostatní náklady</t>
  </si>
  <si>
    <t>{7b7243ac-91c4-46f5-97f3-279a6c90f5ab}</t>
  </si>
  <si>
    <t>KRYCÍ LIST SOUPISU PRACÍ</t>
  </si>
  <si>
    <t>Objekt:</t>
  </si>
  <si>
    <t>D.1.1 - Architektonicko-stavební řešení - Pravá strana</t>
  </si>
  <si>
    <t>Soupis:</t>
  </si>
  <si>
    <t>D.1.1a - Architektonicko-stavební řešení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</si>
  <si>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</si>
  <si>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</si>
  <si>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</si>
  <si>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</si>
  <si>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</si>
  <si>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997 - Přesun sutě</t>
  </si>
  <si>
    <t>PSV - Práce a dodávky PSV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</si>
  <si>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</si>
  <si>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</si>
  <si>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</si>
  <si>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</si>
  <si>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</si>
  <si>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</si>
  <si>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</si>
  <si>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</si>
  <si>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</si>
  <si>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</si>
  <si>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</si>
  <si>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</si>
  <si>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</si>
  <si>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</si>
  <si>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</si>
  <si>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</si>
  <si>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</si>
  <si>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</si>
  <si>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</si>
  <si>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</si>
  <si>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997013213</t>
  </si>
  <si>
    <t>Vnitrostaveništní doprava suti a vybouraných hmot vodorovně do 50 m s naložením ručně pro budovy a haly výšky přes 9 do 12 m</t>
  </si>
  <si>
    <t>t</t>
  </si>
  <si>
    <t>CS ÚRS 2024 02</t>
  </si>
  <si>
    <t>4</t>
  </si>
  <si>
    <t>1543814946</t>
  </si>
  <si>
    <t>Online PSC</t>
  </si>
  <si>
    <t>https://podminky.urs.cz/item/CS_URS_2024_02/997013213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</si>
  <si>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</si>
  <si>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</si>
  <si>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-1050353711</t>
  </si>
  <si>
    <t>https://podminky.urs.cz/item/CS_URS_2024_02/997013219</t>
  </si>
  <si>
    <t>VV</t>
  </si>
  <si>
    <t>1,036*10 'Přepočtené koeficientem množství</t>
  </si>
  <si>
    <t>3</t>
  </si>
  <si>
    <t>997013501</t>
  </si>
  <si>
    <t>Odvoz suti a vybouraných hmot na skládku nebo meziskládku se složením, na vzdálenost do 1 km</t>
  </si>
  <si>
    <t>-586904765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</si>
  <si>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</si>
  <si>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</si>
  <si>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</si>
  <si>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1428772401</t>
  </si>
  <si>
    <t>https://podminky.urs.cz/item/CS_URS_2024_02/997013509</t>
  </si>
  <si>
    <t>5</t>
  </si>
  <si>
    <t>997013631</t>
  </si>
  <si>
    <t>Poplatek za uložení stavebního odpadu na skládce (skládkovné) směsného stavebního a demoličního zatříděného do Katalogu odpadů pod kódem 17 09 04</t>
  </si>
  <si>
    <t>2081865395</t>
  </si>
  <si>
    <t>https://podminky.urs.cz/item/CS_URS_2024_02/997013631</t>
  </si>
  <si>
    <t>PSV</t>
  </si>
  <si>
    <t>Práce a dodávky PSV</t>
  </si>
  <si>
    <t>766</t>
  </si>
  <si>
    <t>Konstrukce truhlářské</t>
  </si>
  <si>
    <t>6</t>
  </si>
  <si>
    <t>766691914</t>
  </si>
  <si>
    <t>Ostatní práce vyvěšení nebo zavěšení křídel dřevěných dveřních, plochy do 2 m2</t>
  </si>
  <si>
    <t>kus</t>
  </si>
  <si>
    <t>16</t>
  </si>
  <si>
    <t>-1730883956</t>
  </si>
  <si>
    <t>https://podminky.urs.cz/item/CS_URS_2024_02/766691914</t>
  </si>
  <si>
    <t>7</t>
  </si>
  <si>
    <t>766691915</t>
  </si>
  <si>
    <t>Ostatní práce vyvěšení nebo zavěšení křídel dřevěných dveřních, plochy přes 2 m2</t>
  </si>
  <si>
    <t>41611961</t>
  </si>
  <si>
    <t>https://podminky.urs.cz/item/CS_URS_2024_02/766691915</t>
  </si>
  <si>
    <t>D.1.1b - Architektonicko-stavební řešení - Stavební úpravy</t>
  </si>
  <si>
    <t xml:space="preserve">    783 - Dokončovací práce - nátěry </t>
  </si>
  <si>
    <t>766660001</t>
  </si>
  <si>
    <t>Montáž dveřních křídel dřevěných nebo plastových otevíravých do ocelové zárubně povrchově upravených jednokřídlových, šířky do 800 mm</t>
  </si>
  <si>
    <t>-594156411</t>
  </si>
  <si>
    <t>https://podminky.urs.cz/item/CS_URS_2024_02/766660001</t>
  </si>
  <si>
    <t>M</t>
  </si>
  <si>
    <t>766R02</t>
  </si>
  <si>
    <t>dveře jednokřídlé 800x1970mm, rám z masivního dřeva, výplň odlehčená DTD deska, povrch CPL</t>
  </si>
  <si>
    <t>32</t>
  </si>
  <si>
    <t>320523515</t>
  </si>
  <si>
    <t>766R03</t>
  </si>
  <si>
    <t>dveře jednokřídlé 600x1970mm, rám z masivního dřeva, výplň odlehčená DTD deska, povrch CPL</t>
  </si>
  <si>
    <t>-1753333387</t>
  </si>
  <si>
    <t>766R04</t>
  </si>
  <si>
    <t>dveře jednokřídlé 700x1970mm, rám z masivního dřeva, výplň odlehčená DTD deska, povrch CPL</t>
  </si>
  <si>
    <t>-163692852</t>
  </si>
  <si>
    <t>766660002</t>
  </si>
  <si>
    <t>Montáž dveřních křídel dřevěných nebo plastových otevíravých do ocelové zárubně povrchově upravených jednokřídlových, šířky přes 800 mm</t>
  </si>
  <si>
    <t>-2118532213</t>
  </si>
  <si>
    <t>https://podminky.urs.cz/item/CS_URS_2024_02/766660002</t>
  </si>
  <si>
    <t>766R01</t>
  </si>
  <si>
    <t>dveře jednokřídlé 900x1970mm, rám z masivního dřeva, výplň odlehčená DTD deska, povrch CPL</t>
  </si>
  <si>
    <t>-1624094516</t>
  </si>
  <si>
    <t>766R07</t>
  </si>
  <si>
    <t>dveře jednokřídlé 900x1970mm, rám z masivního dřeva, výplň odlehčená DTD deska, povrch CPL, vodorovné madlo dl. 650mm</t>
  </si>
  <si>
    <t>-124504561</t>
  </si>
  <si>
    <t>8</t>
  </si>
  <si>
    <t>766R06</t>
  </si>
  <si>
    <t>dveře jednokřídlé 1100x1970mm, rám z masivního dřeva, výplň odlehčená DTD deska, povrch CPL</t>
  </si>
  <si>
    <t>1144992764</t>
  </si>
  <si>
    <t>9</t>
  </si>
  <si>
    <t>766660011</t>
  </si>
  <si>
    <t>Montáž dveřních křídel dřevěných nebo plastových otevíravých do ocelové zárubně povrchově upravených dvoukřídlových, šířky do 1450 mm</t>
  </si>
  <si>
    <t>-634841191</t>
  </si>
  <si>
    <t>https://podminky.urs.cz/item/CS_URS_2024_02/766660011</t>
  </si>
  <si>
    <t>10</t>
  </si>
  <si>
    <t>766R10</t>
  </si>
  <si>
    <t>dveře dvoukřídlé 1450x1970mm, rám z masivního dřeva, výplň odlehčená DTD deska, povrch CPL</t>
  </si>
  <si>
    <t>-1515673831</t>
  </si>
  <si>
    <t>11</t>
  </si>
  <si>
    <t>766660728</t>
  </si>
  <si>
    <t>Montáž dveřních doplňků dveřního kování interiérového zámku</t>
  </si>
  <si>
    <t>-1905309243</t>
  </si>
  <si>
    <t>https://podminky.urs.cz/item/CS_URS_2024_02/766660728</t>
  </si>
  <si>
    <t>54924004</t>
  </si>
  <si>
    <t>zámek zadlabací mezipokojový levý pro cylindrickou vložku rozteč 72x55mm</t>
  </si>
  <si>
    <t>338487470</t>
  </si>
  <si>
    <t>13</t>
  </si>
  <si>
    <t>54924006</t>
  </si>
  <si>
    <t>zámek zadlabací mezipokojový pravý pro cylindrickou vložku rozteč 72x55mm</t>
  </si>
  <si>
    <t>-308137980</t>
  </si>
  <si>
    <t>14</t>
  </si>
  <si>
    <t>54924005</t>
  </si>
  <si>
    <t>zámek zadlabací mezipokojový levý pro WC kování rozteč 72x55mm</t>
  </si>
  <si>
    <t>2098591845</t>
  </si>
  <si>
    <t>15</t>
  </si>
  <si>
    <t>54924003</t>
  </si>
  <si>
    <t>zámek zadlabací mezipokojový pravý pro WC kování 72x55mm</t>
  </si>
  <si>
    <t>-1017176572</t>
  </si>
  <si>
    <t>766660729</t>
  </si>
  <si>
    <t>Montáž dveřních doplňků dveřního kování interiérového štítku s klikou</t>
  </si>
  <si>
    <t>-2020698547</t>
  </si>
  <si>
    <t>https://podminky.urs.cz/item/CS_URS_2024_02/766660729</t>
  </si>
  <si>
    <t>17</t>
  </si>
  <si>
    <t>54914123</t>
  </si>
  <si>
    <t>kování rozetové klika/klika</t>
  </si>
  <si>
    <t>-1792002769</t>
  </si>
  <si>
    <t>18</t>
  </si>
  <si>
    <t>54914124</t>
  </si>
  <si>
    <t>kování rozetové koule/klika</t>
  </si>
  <si>
    <t>1177272668</t>
  </si>
  <si>
    <t>19</t>
  </si>
  <si>
    <t>54914125</t>
  </si>
  <si>
    <t>kování rozetové spodní pro cylindrickou vložku</t>
  </si>
  <si>
    <t>1880667827</t>
  </si>
  <si>
    <t>20</t>
  </si>
  <si>
    <t>766660730</t>
  </si>
  <si>
    <t>Montáž dveřních doplňků dveřního kování interiérového WC kliky se zámkem</t>
  </si>
  <si>
    <t>-472867731</t>
  </si>
  <si>
    <t>https://podminky.urs.cz/item/CS_URS_2024_02/766660730</t>
  </si>
  <si>
    <t>54914128</t>
  </si>
  <si>
    <t>kování rozetové spodní pro WC</t>
  </si>
  <si>
    <t>1158308009</t>
  </si>
  <si>
    <t>22</t>
  </si>
  <si>
    <t>766R20</t>
  </si>
  <si>
    <t>D+M Výměny těsnění PVC do ocelových zárubní</t>
  </si>
  <si>
    <t>m</t>
  </si>
  <si>
    <t>-1824013429</t>
  </si>
  <si>
    <t>(2,0+2,0+0,6)*8</t>
  </si>
  <si>
    <t>(2,0+2,0+0,7)*6</t>
  </si>
  <si>
    <t>(2,0+2,0+0,8)*23</t>
  </si>
  <si>
    <t>(2,0+2,0+0,9)*3</t>
  </si>
  <si>
    <t>(2,0+2,0+1,1)*1</t>
  </si>
  <si>
    <t>(2,0+2,0+1,45)*1</t>
  </si>
  <si>
    <t>Součet</t>
  </si>
  <si>
    <t>23</t>
  </si>
  <si>
    <t>998766122</t>
  </si>
  <si>
    <t>Přesun hmot pro konstrukce truhlářské stanovený z hmotnosti přesunovaného materiálu vodorovná dopravní vzdálenost do 50 m ruční (bez užití mechanizace) v objektech výšky přes 6 do 12 m</t>
  </si>
  <si>
    <t>405927432</t>
  </si>
  <si>
    <t>https://podminky.urs.cz/item/CS_URS_2024_02/998766122</t>
  </si>
  <si>
    <t>24</t>
  </si>
  <si>
    <t>998766129</t>
  </si>
  <si>
    <t>Přesun hmot pro konstrukce truhlářské stanovený z hmotnosti přesunovaného materiálu vodorovná dopravní vzdálenost do 50 m Příplatek k cenám za ruční zvětšený přesun přes vymezenou vodorovnou dopravní vzdálenost za každých dalších započatých 50 m</t>
  </si>
  <si>
    <t>-190646572</t>
  </si>
  <si>
    <t>https://podminky.urs.cz/item/CS_URS_2024_02/998766129</t>
  </si>
  <si>
    <t>783</t>
  </si>
  <si>
    <t xml:space="preserve">Dokončovací práce - nátěry </t>
  </si>
  <si>
    <t>25</t>
  </si>
  <si>
    <t>783314201</t>
  </si>
  <si>
    <t>Základní antikorozní nátěr zámečnických konstrukcí jednonásobný syntetický standardní</t>
  </si>
  <si>
    <t>m2</t>
  </si>
  <si>
    <t>-1979594003</t>
  </si>
  <si>
    <t>https://podminky.urs.cz/item/CS_URS_2024_02/783314201</t>
  </si>
  <si>
    <t>"zárubně - š 150mm"</t>
  </si>
  <si>
    <t xml:space="preserve">"600/1970"     ((2*1,97+0,6)*(0,15+2*0,05))*7</t>
  </si>
  <si>
    <t xml:space="preserve">"700/1970"     ((2*1,97+0,7)*(0,15+2*0,05))*9</t>
  </si>
  <si>
    <t xml:space="preserve">"800/1970"     ((2*1,97+0,8)*(0,15+2*0,05))*13</t>
  </si>
  <si>
    <t xml:space="preserve">"900/1970"     ((2*1,97+0,9)*(0,15+2*0,05))*2</t>
  </si>
  <si>
    <t xml:space="preserve">"1100/1970"     ((2*1,97+1,1)*(0,15+2*0,05))*5</t>
  </si>
  <si>
    <t xml:space="preserve">"1450/1970"     ((2*1,97+1,45)*(0,15+2*0,05))*5</t>
  </si>
  <si>
    <t xml:space="preserve">"Ocelové dveře š. 700/1970"     (0,75*1,97)*2</t>
  </si>
  <si>
    <t>26</t>
  </si>
  <si>
    <t>783317101</t>
  </si>
  <si>
    <t>Krycí nátěr (email) zámečnických konstrukcí jednonásobný syntetický standardní</t>
  </si>
  <si>
    <t>-1473340766</t>
  </si>
  <si>
    <t xml:space="preserve">"600/1970"     ((2*1,97+0,6)*(0,15+2*0,05))*8</t>
  </si>
  <si>
    <t xml:space="preserve">"700/1970"     ((2*1,97+0,7)*(0,15+2*0,05))*6</t>
  </si>
  <si>
    <t xml:space="preserve">"800/1970"     ((2*1,97+0,8)*(0,15+2*0,05))*23</t>
  </si>
  <si>
    <t xml:space="preserve">"900/1970"     ((2*1,97+0,9)*(0,15+2*0,05))*3</t>
  </si>
  <si>
    <t xml:space="preserve">"1100/1970"     ((2*1,97+1,1)*(0,15+2*0,05))*1</t>
  </si>
  <si>
    <t xml:space="preserve">"1450/1970"     ((2*1,97+1,45)*(0,15+2*0,05))*1</t>
  </si>
  <si>
    <t>D.2.1 - Architektonicko-stavební řešení - Levá strana</t>
  </si>
  <si>
    <t>D.2.1a - Architektonicko-stavební řešení - Bourací práce</t>
  </si>
  <si>
    <t>1,052*10 'Přepočtené koeficientem množství</t>
  </si>
  <si>
    <t>D.2.1b - Architektonicko-stavební řešení - Stavební úpravy</t>
  </si>
  <si>
    <t>(2,0+2,0+0,6)*7</t>
  </si>
  <si>
    <t>(2,0+2,0+0,7)*8</t>
  </si>
  <si>
    <t>(2,0+2,0+0,8)*13</t>
  </si>
  <si>
    <t>(2,0+2,0+0,9)*2</t>
  </si>
  <si>
    <t>(2,0+2,0+1,1)*5</t>
  </si>
  <si>
    <t>(2,0+2,0+1,45)*5</t>
  </si>
  <si>
    <t>-564618399</t>
  </si>
  <si>
    <t>-1715705097</t>
  </si>
  <si>
    <t>https://podminky.urs.cz/item/CS_URS_2024_02/783317101</t>
  </si>
  <si>
    <t>99 - Vedlejší a ostatní náklady</t>
  </si>
  <si>
    <t>VRN - Vedlejší rozpočtové náklady</t>
  </si>
  <si>
    <t xml:space="preserve">    VRN3 - Zařízení staveniště</t>
  </si>
  <si>
    <t xml:space="preserve">    VRN6 - Územní vlivy</t>
  </si>
  <si>
    <t xml:space="preserve">    VRN9 - Ostatní náklady</t>
  </si>
  <si>
    <t>VRN</t>
  </si>
  <si>
    <t>Vedlejší rozpočtové náklady</t>
  </si>
  <si>
    <t>VRN3</t>
  </si>
  <si>
    <t>Zařízení staveniště</t>
  </si>
  <si>
    <t>030001000</t>
  </si>
  <si>
    <t>2,5%</t>
  </si>
  <si>
    <t>1024</t>
  </si>
  <si>
    <t>-1179632498</t>
  </si>
  <si>
    <t>https://podminky.urs.cz/item/CS_URS_2024_02/030001000</t>
  </si>
  <si>
    <t>P</t>
  </si>
  <si>
    <t xml:space="preserve">Poznámka k položce:_x000d_
"vč. instalace dopravních značek dle PD"_x000d_
</t>
  </si>
  <si>
    <t>VRN6</t>
  </si>
  <si>
    <t>Územní vlivy</t>
  </si>
  <si>
    <t>060001000</t>
  </si>
  <si>
    <t>1,5%</t>
  </si>
  <si>
    <t>-758789820</t>
  </si>
  <si>
    <t>https://podminky.urs.cz/item/CS_URS_2024_02/060001000</t>
  </si>
  <si>
    <t>VRN9</t>
  </si>
  <si>
    <t>Ostatní náklady</t>
  </si>
  <si>
    <t>09_R01</t>
  </si>
  <si>
    <t>Systém generálního klíče, 65ks cylindrické vložky, 130ks systémových klíčů. Přesný počet a typy klíčů bude určen zadavatelem.</t>
  </si>
  <si>
    <t>soubor</t>
  </si>
  <si>
    <t>145911446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</si>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</sst>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bmp" /><Relationship Id="rId2" Type="http://schemas.openxmlformats.org/officeDocument/2006/relationships/image" Target="../media/image2.bmp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bmp" /><Relationship Id="rId2" Type="http://schemas.openxmlformats.org/officeDocument/2006/relationships/image" Target="../media/image5.bmp" /><Relationship Id="rId3" Type="http://schemas.openxmlformats.org/officeDocument/2006/relationships/image" Target="../media/image6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bmp" /><Relationship Id="rId2" Type="http://schemas.openxmlformats.org/officeDocument/2006/relationships/image" Target="../media/image9.bmp" /><Relationship Id="rId3" Type="http://schemas.openxmlformats.org/officeDocument/2006/relationships/image" Target="../media/image10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bmp" /><Relationship Id="rId2" Type="http://schemas.openxmlformats.org/officeDocument/2006/relationships/image" Target="../media/image13.bmp" /><Relationship Id="rId3" Type="http://schemas.openxmlformats.org/officeDocument/2006/relationships/image" Target="../media/image14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6.bmp" /><Relationship Id="rId2" Type="http://schemas.openxmlformats.org/officeDocument/2006/relationships/image" Target="../media/image17.bmp" /><Relationship Id="rId3" Type="http://schemas.openxmlformats.org/officeDocument/2006/relationships/image" Target="../media/image18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20.bmp" /><Relationship Id="rId2" Type="http://schemas.openxmlformats.org/officeDocument/2006/relationships/image" Target="../media/image21.bmp" /><Relationship Id="rId3" Type="http://schemas.openxmlformats.org/officeDocument/2006/relationships/image" Target="../media/image22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194310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41</xdr:row>
      <xdr:rowOff>201295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73</xdr:row>
      <xdr:rowOff>0</xdr:rowOff>
    </xdr:from>
    <xdr:to>
      <xdr:col>9</xdr:col>
      <xdr:colOff>1215390</xdr:colOff>
      <xdr:row>73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72</xdr:row>
      <xdr:rowOff>0</xdr:rowOff>
    </xdr:from>
    <xdr:to>
      <xdr:col>9</xdr:col>
      <xdr:colOff>1215390</xdr:colOff>
      <xdr:row>72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73</xdr:row>
      <xdr:rowOff>0</xdr:rowOff>
    </xdr:from>
    <xdr:to>
      <xdr:col>9</xdr:col>
      <xdr:colOff>1215390</xdr:colOff>
      <xdr:row>73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72</xdr:row>
      <xdr:rowOff>0</xdr:rowOff>
    </xdr:from>
    <xdr:to>
      <xdr:col>9</xdr:col>
      <xdr:colOff>1215390</xdr:colOff>
      <xdr:row>72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44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69</xdr:row>
      <xdr:rowOff>0</xdr:rowOff>
    </xdr:from>
    <xdr:to>
      <xdr:col>9</xdr:col>
      <xdr:colOff>1215390</xdr:colOff>
      <xdr:row>69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013213" TargetMode="External" /><Relationship Id="rId2" Type="http://schemas.openxmlformats.org/officeDocument/2006/relationships/hyperlink" Target="https://podminky.urs.cz/item/CS_URS_2024_02/997013219" TargetMode="External" /><Relationship Id="rId3" Type="http://schemas.openxmlformats.org/officeDocument/2006/relationships/hyperlink" Target="https://podminky.urs.cz/item/CS_URS_2024_02/997013501" TargetMode="External" /><Relationship Id="rId4" Type="http://schemas.openxmlformats.org/officeDocument/2006/relationships/hyperlink" Target="https://podminky.urs.cz/item/CS_URS_2024_02/997013509" TargetMode="External" /><Relationship Id="rId5" Type="http://schemas.openxmlformats.org/officeDocument/2006/relationships/hyperlink" Target="https://podminky.urs.cz/item/CS_URS_2024_02/997013631" TargetMode="External" /><Relationship Id="rId6" Type="http://schemas.openxmlformats.org/officeDocument/2006/relationships/hyperlink" Target="https://podminky.urs.cz/item/CS_URS_2024_02/766691914" TargetMode="External" /><Relationship Id="rId7" Type="http://schemas.openxmlformats.org/officeDocument/2006/relationships/hyperlink" Target="https://podminky.urs.cz/item/CS_URS_2024_02/766691915" TargetMode="External" /><Relationship Id="rId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66660001" TargetMode="External" /><Relationship Id="rId2" Type="http://schemas.openxmlformats.org/officeDocument/2006/relationships/hyperlink" Target="https://podminky.urs.cz/item/CS_URS_2024_02/766660002" TargetMode="External" /><Relationship Id="rId3" Type="http://schemas.openxmlformats.org/officeDocument/2006/relationships/hyperlink" Target="https://podminky.urs.cz/item/CS_URS_2024_02/766660011" TargetMode="External" /><Relationship Id="rId4" Type="http://schemas.openxmlformats.org/officeDocument/2006/relationships/hyperlink" Target="https://podminky.urs.cz/item/CS_URS_2024_02/766660728" TargetMode="External" /><Relationship Id="rId5" Type="http://schemas.openxmlformats.org/officeDocument/2006/relationships/hyperlink" Target="https://podminky.urs.cz/item/CS_URS_2024_02/766660729" TargetMode="External" /><Relationship Id="rId6" Type="http://schemas.openxmlformats.org/officeDocument/2006/relationships/hyperlink" Target="https://podminky.urs.cz/item/CS_URS_2024_02/766660730" TargetMode="External" /><Relationship Id="rId7" Type="http://schemas.openxmlformats.org/officeDocument/2006/relationships/hyperlink" Target="https://podminky.urs.cz/item/CS_URS_2024_02/998766122" TargetMode="External" /><Relationship Id="rId8" Type="http://schemas.openxmlformats.org/officeDocument/2006/relationships/hyperlink" Target="https://podminky.urs.cz/item/CS_URS_2024_02/998766129" TargetMode="External" /><Relationship Id="rId9" Type="http://schemas.openxmlformats.org/officeDocument/2006/relationships/hyperlink" Target="https://podminky.urs.cz/item/CS_URS_2024_02/783314201" TargetMode="External" /><Relationship Id="rId1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7013213" TargetMode="External" /><Relationship Id="rId2" Type="http://schemas.openxmlformats.org/officeDocument/2006/relationships/hyperlink" Target="https://podminky.urs.cz/item/CS_URS_2024_02/997013219" TargetMode="External" /><Relationship Id="rId3" Type="http://schemas.openxmlformats.org/officeDocument/2006/relationships/hyperlink" Target="https://podminky.urs.cz/item/CS_URS_2024_02/997013501" TargetMode="External" /><Relationship Id="rId4" Type="http://schemas.openxmlformats.org/officeDocument/2006/relationships/hyperlink" Target="https://podminky.urs.cz/item/CS_URS_2024_02/997013509" TargetMode="External" /><Relationship Id="rId5" Type="http://schemas.openxmlformats.org/officeDocument/2006/relationships/hyperlink" Target="https://podminky.urs.cz/item/CS_URS_2024_02/997013631" TargetMode="External" /><Relationship Id="rId6" Type="http://schemas.openxmlformats.org/officeDocument/2006/relationships/hyperlink" Target="https://podminky.urs.cz/item/CS_URS_2024_02/766691914" TargetMode="External" /><Relationship Id="rId7" Type="http://schemas.openxmlformats.org/officeDocument/2006/relationships/hyperlink" Target="https://podminky.urs.cz/item/CS_URS_2024_02/766691915" TargetMode="External" /><Relationship Id="rId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66660001" TargetMode="External" /><Relationship Id="rId2" Type="http://schemas.openxmlformats.org/officeDocument/2006/relationships/hyperlink" Target="https://podminky.urs.cz/item/CS_URS_2024_02/766660002" TargetMode="External" /><Relationship Id="rId3" Type="http://schemas.openxmlformats.org/officeDocument/2006/relationships/hyperlink" Target="https://podminky.urs.cz/item/CS_URS_2024_02/766660011" TargetMode="External" /><Relationship Id="rId4" Type="http://schemas.openxmlformats.org/officeDocument/2006/relationships/hyperlink" Target="https://podminky.urs.cz/item/CS_URS_2024_02/766660728" TargetMode="External" /><Relationship Id="rId5" Type="http://schemas.openxmlformats.org/officeDocument/2006/relationships/hyperlink" Target="https://podminky.urs.cz/item/CS_URS_2024_02/766660729" TargetMode="External" /><Relationship Id="rId6" Type="http://schemas.openxmlformats.org/officeDocument/2006/relationships/hyperlink" Target="https://podminky.urs.cz/item/CS_URS_2024_02/766660730" TargetMode="External" /><Relationship Id="rId7" Type="http://schemas.openxmlformats.org/officeDocument/2006/relationships/hyperlink" Target="https://podminky.urs.cz/item/CS_URS_2024_02/998766122" TargetMode="External" /><Relationship Id="rId8" Type="http://schemas.openxmlformats.org/officeDocument/2006/relationships/hyperlink" Target="https://podminky.urs.cz/item/CS_URS_2024_02/998766129" TargetMode="External" /><Relationship Id="rId9" Type="http://schemas.openxmlformats.org/officeDocument/2006/relationships/hyperlink" Target="https://podminky.urs.cz/item/CS_URS_2024_02/783314201" TargetMode="External" /><Relationship Id="rId10" Type="http://schemas.openxmlformats.org/officeDocument/2006/relationships/hyperlink" Target="https://podminky.urs.cz/item/CS_URS_2024_02/783317101" TargetMode="External" /><Relationship Id="rId1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30001000" TargetMode="External" /><Relationship Id="rId2" Type="http://schemas.openxmlformats.org/officeDocument/2006/relationships/hyperlink" Target="https://podminky.urs.cz/item/CS_URS_2024_02/060001000" TargetMode="External" /><Relationship Id="rId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2024_19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Výměna dveří v budově B ve 4.NP - Nefrologicko-dialyzační oddělení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Masarykova nemocnice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15. 11. 2024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Krajská zdravotní a.s.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Milan Křehla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ROUND(AG55+AG58+AG61,2)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ROUND(AS55+AS58+AS61,2)</f>
        <v>0</v>
      </c>
      <c r="AT54" s="108">
        <f>ROUND(SUM(AV54:AW54),2)</f>
        <v>0</v>
      </c>
      <c r="AU54" s="109">
        <f>ROUND(AU55+AU58+AU61,5)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ROUND(AZ55+AZ58+AZ61,2)</f>
        <v>0</v>
      </c>
      <c r="BA54" s="108">
        <f>ROUND(BA55+BA58+BA61,2)</f>
        <v>0</v>
      </c>
      <c r="BB54" s="108">
        <f>ROUND(BB55+BB58+BB61,2)</f>
        <v>0</v>
      </c>
      <c r="BC54" s="108">
        <f>ROUND(BC55+BC58+BC61,2)</f>
        <v>0</v>
      </c>
      <c r="BD54" s="110">
        <f>ROUND(BD55+BD58+BD61,2)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24.75" customHeight="1">
      <c r="A55" s="7"/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ROUND(SUM(AG56:AG57),2)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80</v>
      </c>
      <c r="AR55" s="120"/>
      <c r="AS55" s="121">
        <f>ROUND(SUM(AS56:AS57),2)</f>
        <v>0</v>
      </c>
      <c r="AT55" s="122">
        <f>ROUND(SUM(AV55:AW55),2)</f>
        <v>0</v>
      </c>
      <c r="AU55" s="123">
        <f>ROUND(SUM(AU56:AU57),5)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ROUND(SUM(AZ56:AZ57),2)</f>
        <v>0</v>
      </c>
      <c r="BA55" s="122">
        <f>ROUND(SUM(BA56:BA57),2)</f>
        <v>0</v>
      </c>
      <c r="BB55" s="122">
        <f>ROUND(SUM(BB56:BB57),2)</f>
        <v>0</v>
      </c>
      <c r="BC55" s="122">
        <f>ROUND(SUM(BC56:BC57),2)</f>
        <v>0</v>
      </c>
      <c r="BD55" s="124">
        <f>ROUND(SUM(BD56:BD57),2)</f>
        <v>0</v>
      </c>
      <c r="BE55" s="7"/>
      <c r="BS55" s="125" t="s">
        <v>73</v>
      </c>
      <c r="BT55" s="125" t="s">
        <v>81</v>
      </c>
      <c r="BU55" s="125" t="s">
        <v>75</v>
      </c>
      <c r="BV55" s="125" t="s">
        <v>76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4" customFormat="1" ht="23.25" customHeight="1">
      <c r="A56" s="126" t="s">
        <v>84</v>
      </c>
      <c r="B56" s="65"/>
      <c r="C56" s="127"/>
      <c r="D56" s="127"/>
      <c r="E56" s="128" t="s">
        <v>85</v>
      </c>
      <c r="F56" s="128"/>
      <c r="G56" s="128"/>
      <c r="H56" s="128"/>
      <c r="I56" s="128"/>
      <c r="J56" s="127"/>
      <c r="K56" s="128" t="s">
        <v>86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'D.1.1a - Architektonicko-...'!J32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87</v>
      </c>
      <c r="AR56" s="67"/>
      <c r="AS56" s="131">
        <v>0</v>
      </c>
      <c r="AT56" s="132">
        <f>ROUND(SUM(AV56:AW56),2)</f>
        <v>0</v>
      </c>
      <c r="AU56" s="133">
        <f>'D.1.1a - Architektonicko-...'!P89</f>
        <v>0</v>
      </c>
      <c r="AV56" s="132">
        <f>'D.1.1a - Architektonicko-...'!J35</f>
        <v>0</v>
      </c>
      <c r="AW56" s="132">
        <f>'D.1.1a - Architektonicko-...'!J36</f>
        <v>0</v>
      </c>
      <c r="AX56" s="132">
        <f>'D.1.1a - Architektonicko-...'!J37</f>
        <v>0</v>
      </c>
      <c r="AY56" s="132">
        <f>'D.1.1a - Architektonicko-...'!J38</f>
        <v>0</v>
      </c>
      <c r="AZ56" s="132">
        <f>'D.1.1a - Architektonicko-...'!F35</f>
        <v>0</v>
      </c>
      <c r="BA56" s="132">
        <f>'D.1.1a - Architektonicko-...'!F36</f>
        <v>0</v>
      </c>
      <c r="BB56" s="132">
        <f>'D.1.1a - Architektonicko-...'!F37</f>
        <v>0</v>
      </c>
      <c r="BC56" s="132">
        <f>'D.1.1a - Architektonicko-...'!F38</f>
        <v>0</v>
      </c>
      <c r="BD56" s="134">
        <f>'D.1.1a - Architektonicko-...'!F39</f>
        <v>0</v>
      </c>
      <c r="BE56" s="4"/>
      <c r="BT56" s="135" t="s">
        <v>83</v>
      </c>
      <c r="BV56" s="135" t="s">
        <v>76</v>
      </c>
      <c r="BW56" s="135" t="s">
        <v>88</v>
      </c>
      <c r="BX56" s="135" t="s">
        <v>82</v>
      </c>
      <c r="CL56" s="135" t="s">
        <v>19</v>
      </c>
    </row>
    <row r="57" s="4" customFormat="1" ht="23.25" customHeight="1">
      <c r="A57" s="126" t="s">
        <v>84</v>
      </c>
      <c r="B57" s="65"/>
      <c r="C57" s="127"/>
      <c r="D57" s="127"/>
      <c r="E57" s="128" t="s">
        <v>89</v>
      </c>
      <c r="F57" s="128"/>
      <c r="G57" s="128"/>
      <c r="H57" s="128"/>
      <c r="I57" s="128"/>
      <c r="J57" s="127"/>
      <c r="K57" s="128" t="s">
        <v>90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'D.1.1b - Architektonicko-...'!J32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87</v>
      </c>
      <c r="AR57" s="67"/>
      <c r="AS57" s="131">
        <v>0</v>
      </c>
      <c r="AT57" s="132">
        <f>ROUND(SUM(AV57:AW57),2)</f>
        <v>0</v>
      </c>
      <c r="AU57" s="133">
        <f>'D.1.1b - Architektonicko-...'!P88</f>
        <v>0</v>
      </c>
      <c r="AV57" s="132">
        <f>'D.1.1b - Architektonicko-...'!J35</f>
        <v>0</v>
      </c>
      <c r="AW57" s="132">
        <f>'D.1.1b - Architektonicko-...'!J36</f>
        <v>0</v>
      </c>
      <c r="AX57" s="132">
        <f>'D.1.1b - Architektonicko-...'!J37</f>
        <v>0</v>
      </c>
      <c r="AY57" s="132">
        <f>'D.1.1b - Architektonicko-...'!J38</f>
        <v>0</v>
      </c>
      <c r="AZ57" s="132">
        <f>'D.1.1b - Architektonicko-...'!F35</f>
        <v>0</v>
      </c>
      <c r="BA57" s="132">
        <f>'D.1.1b - Architektonicko-...'!F36</f>
        <v>0</v>
      </c>
      <c r="BB57" s="132">
        <f>'D.1.1b - Architektonicko-...'!F37</f>
        <v>0</v>
      </c>
      <c r="BC57" s="132">
        <f>'D.1.1b - Architektonicko-...'!F38</f>
        <v>0</v>
      </c>
      <c r="BD57" s="134">
        <f>'D.1.1b - Architektonicko-...'!F39</f>
        <v>0</v>
      </c>
      <c r="BE57" s="4"/>
      <c r="BT57" s="135" t="s">
        <v>83</v>
      </c>
      <c r="BV57" s="135" t="s">
        <v>76</v>
      </c>
      <c r="BW57" s="135" t="s">
        <v>91</v>
      </c>
      <c r="BX57" s="135" t="s">
        <v>82</v>
      </c>
      <c r="CL57" s="135" t="s">
        <v>19</v>
      </c>
    </row>
    <row r="58" s="7" customFormat="1" ht="24.75" customHeight="1">
      <c r="A58" s="7"/>
      <c r="B58" s="113"/>
      <c r="C58" s="114"/>
      <c r="D58" s="115" t="s">
        <v>92</v>
      </c>
      <c r="E58" s="115"/>
      <c r="F58" s="115"/>
      <c r="G58" s="115"/>
      <c r="H58" s="115"/>
      <c r="I58" s="116"/>
      <c r="J58" s="115" t="s">
        <v>93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ROUND(SUM(AG59:AG60),2)</f>
        <v>0</v>
      </c>
      <c r="AH58" s="116"/>
      <c r="AI58" s="116"/>
      <c r="AJ58" s="116"/>
      <c r="AK58" s="116"/>
      <c r="AL58" s="116"/>
      <c r="AM58" s="116"/>
      <c r="AN58" s="118">
        <f>SUM(AG58,AT58)</f>
        <v>0</v>
      </c>
      <c r="AO58" s="116"/>
      <c r="AP58" s="116"/>
      <c r="AQ58" s="119" t="s">
        <v>80</v>
      </c>
      <c r="AR58" s="120"/>
      <c r="AS58" s="121">
        <f>ROUND(SUM(AS59:AS60),2)</f>
        <v>0</v>
      </c>
      <c r="AT58" s="122">
        <f>ROUND(SUM(AV58:AW58),2)</f>
        <v>0</v>
      </c>
      <c r="AU58" s="123">
        <f>ROUND(SUM(AU59:AU60),5)</f>
        <v>0</v>
      </c>
      <c r="AV58" s="122">
        <f>ROUND(AZ58*L29,2)</f>
        <v>0</v>
      </c>
      <c r="AW58" s="122">
        <f>ROUND(BA58*L30,2)</f>
        <v>0</v>
      </c>
      <c r="AX58" s="122">
        <f>ROUND(BB58*L29,2)</f>
        <v>0</v>
      </c>
      <c r="AY58" s="122">
        <f>ROUND(BC58*L30,2)</f>
        <v>0</v>
      </c>
      <c r="AZ58" s="122">
        <f>ROUND(SUM(AZ59:AZ60),2)</f>
        <v>0</v>
      </c>
      <c r="BA58" s="122">
        <f>ROUND(SUM(BA59:BA60),2)</f>
        <v>0</v>
      </c>
      <c r="BB58" s="122">
        <f>ROUND(SUM(BB59:BB60),2)</f>
        <v>0</v>
      </c>
      <c r="BC58" s="122">
        <f>ROUND(SUM(BC59:BC60),2)</f>
        <v>0</v>
      </c>
      <c r="BD58" s="124">
        <f>ROUND(SUM(BD59:BD60),2)</f>
        <v>0</v>
      </c>
      <c r="BE58" s="7"/>
      <c r="BS58" s="125" t="s">
        <v>73</v>
      </c>
      <c r="BT58" s="125" t="s">
        <v>81</v>
      </c>
      <c r="BU58" s="125" t="s">
        <v>75</v>
      </c>
      <c r="BV58" s="125" t="s">
        <v>76</v>
      </c>
      <c r="BW58" s="125" t="s">
        <v>94</v>
      </c>
      <c r="BX58" s="125" t="s">
        <v>5</v>
      </c>
      <c r="CL58" s="125" t="s">
        <v>19</v>
      </c>
      <c r="CM58" s="125" t="s">
        <v>83</v>
      </c>
    </row>
    <row r="59" s="4" customFormat="1" ht="23.25" customHeight="1">
      <c r="A59" s="126" t="s">
        <v>84</v>
      </c>
      <c r="B59" s="65"/>
      <c r="C59" s="127"/>
      <c r="D59" s="127"/>
      <c r="E59" s="128" t="s">
        <v>95</v>
      </c>
      <c r="F59" s="128"/>
      <c r="G59" s="128"/>
      <c r="H59" s="128"/>
      <c r="I59" s="128"/>
      <c r="J59" s="127"/>
      <c r="K59" s="128" t="s">
        <v>86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'D.2.1a - Architektonicko-...'!J32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87</v>
      </c>
      <c r="AR59" s="67"/>
      <c r="AS59" s="131">
        <v>0</v>
      </c>
      <c r="AT59" s="132">
        <f>ROUND(SUM(AV59:AW59),2)</f>
        <v>0</v>
      </c>
      <c r="AU59" s="133">
        <f>'D.2.1a - Architektonicko-...'!P89</f>
        <v>0</v>
      </c>
      <c r="AV59" s="132">
        <f>'D.2.1a - Architektonicko-...'!J35</f>
        <v>0</v>
      </c>
      <c r="AW59" s="132">
        <f>'D.2.1a - Architektonicko-...'!J36</f>
        <v>0</v>
      </c>
      <c r="AX59" s="132">
        <f>'D.2.1a - Architektonicko-...'!J37</f>
        <v>0</v>
      </c>
      <c r="AY59" s="132">
        <f>'D.2.1a - Architektonicko-...'!J38</f>
        <v>0</v>
      </c>
      <c r="AZ59" s="132">
        <f>'D.2.1a - Architektonicko-...'!F35</f>
        <v>0</v>
      </c>
      <c r="BA59" s="132">
        <f>'D.2.1a - Architektonicko-...'!F36</f>
        <v>0</v>
      </c>
      <c r="BB59" s="132">
        <f>'D.2.1a - Architektonicko-...'!F37</f>
        <v>0</v>
      </c>
      <c r="BC59" s="132">
        <f>'D.2.1a - Architektonicko-...'!F38</f>
        <v>0</v>
      </c>
      <c r="BD59" s="134">
        <f>'D.2.1a - Architektonicko-...'!F39</f>
        <v>0</v>
      </c>
      <c r="BE59" s="4"/>
      <c r="BT59" s="135" t="s">
        <v>83</v>
      </c>
      <c r="BV59" s="135" t="s">
        <v>76</v>
      </c>
      <c r="BW59" s="135" t="s">
        <v>96</v>
      </c>
      <c r="BX59" s="135" t="s">
        <v>94</v>
      </c>
      <c r="CL59" s="135" t="s">
        <v>19</v>
      </c>
    </row>
    <row r="60" s="4" customFormat="1" ht="23.25" customHeight="1">
      <c r="A60" s="126" t="s">
        <v>84</v>
      </c>
      <c r="B60" s="65"/>
      <c r="C60" s="127"/>
      <c r="D60" s="127"/>
      <c r="E60" s="128" t="s">
        <v>97</v>
      </c>
      <c r="F60" s="128"/>
      <c r="G60" s="128"/>
      <c r="H60" s="128"/>
      <c r="I60" s="128"/>
      <c r="J60" s="127"/>
      <c r="K60" s="128" t="s">
        <v>90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'D.2.1b - Architektonicko-...'!J32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87</v>
      </c>
      <c r="AR60" s="67"/>
      <c r="AS60" s="131">
        <v>0</v>
      </c>
      <c r="AT60" s="132">
        <f>ROUND(SUM(AV60:AW60),2)</f>
        <v>0</v>
      </c>
      <c r="AU60" s="133">
        <f>'D.2.1b - Architektonicko-...'!P88</f>
        <v>0</v>
      </c>
      <c r="AV60" s="132">
        <f>'D.2.1b - Architektonicko-...'!J35</f>
        <v>0</v>
      </c>
      <c r="AW60" s="132">
        <f>'D.2.1b - Architektonicko-...'!J36</f>
        <v>0</v>
      </c>
      <c r="AX60" s="132">
        <f>'D.2.1b - Architektonicko-...'!J37</f>
        <v>0</v>
      </c>
      <c r="AY60" s="132">
        <f>'D.2.1b - Architektonicko-...'!J38</f>
        <v>0</v>
      </c>
      <c r="AZ60" s="132">
        <f>'D.2.1b - Architektonicko-...'!F35</f>
        <v>0</v>
      </c>
      <c r="BA60" s="132">
        <f>'D.2.1b - Architektonicko-...'!F36</f>
        <v>0</v>
      </c>
      <c r="BB60" s="132">
        <f>'D.2.1b - Architektonicko-...'!F37</f>
        <v>0</v>
      </c>
      <c r="BC60" s="132">
        <f>'D.2.1b - Architektonicko-...'!F38</f>
        <v>0</v>
      </c>
      <c r="BD60" s="134">
        <f>'D.2.1b - Architektonicko-...'!F39</f>
        <v>0</v>
      </c>
      <c r="BE60" s="4"/>
      <c r="BT60" s="135" t="s">
        <v>83</v>
      </c>
      <c r="BV60" s="135" t="s">
        <v>76</v>
      </c>
      <c r="BW60" s="135" t="s">
        <v>98</v>
      </c>
      <c r="BX60" s="135" t="s">
        <v>94</v>
      </c>
      <c r="CL60" s="135" t="s">
        <v>19</v>
      </c>
    </row>
    <row r="61" s="7" customFormat="1" ht="16.5" customHeight="1">
      <c r="A61" s="126" t="s">
        <v>84</v>
      </c>
      <c r="B61" s="113"/>
      <c r="C61" s="114"/>
      <c r="D61" s="115" t="s">
        <v>99</v>
      </c>
      <c r="E61" s="115"/>
      <c r="F61" s="115"/>
      <c r="G61" s="115"/>
      <c r="H61" s="115"/>
      <c r="I61" s="116"/>
      <c r="J61" s="115" t="s">
        <v>100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8">
        <f>'99 - Vedlejší a ostatní n...'!J30</f>
        <v>0</v>
      </c>
      <c r="AH61" s="116"/>
      <c r="AI61" s="116"/>
      <c r="AJ61" s="116"/>
      <c r="AK61" s="116"/>
      <c r="AL61" s="116"/>
      <c r="AM61" s="116"/>
      <c r="AN61" s="118">
        <f>SUM(AG61,AT61)</f>
        <v>0</v>
      </c>
      <c r="AO61" s="116"/>
      <c r="AP61" s="116"/>
      <c r="AQ61" s="119" t="s">
        <v>80</v>
      </c>
      <c r="AR61" s="120"/>
      <c r="AS61" s="136">
        <v>0</v>
      </c>
      <c r="AT61" s="137">
        <f>ROUND(SUM(AV61:AW61),2)</f>
        <v>0</v>
      </c>
      <c r="AU61" s="138">
        <f>'99 - Vedlejší a ostatní n...'!P83</f>
        <v>0</v>
      </c>
      <c r="AV61" s="137">
        <f>'99 - Vedlejší a ostatní n...'!J33</f>
        <v>0</v>
      </c>
      <c r="AW61" s="137">
        <f>'99 - Vedlejší a ostatní n...'!J34</f>
        <v>0</v>
      </c>
      <c r="AX61" s="137">
        <f>'99 - Vedlejší a ostatní n...'!J35</f>
        <v>0</v>
      </c>
      <c r="AY61" s="137">
        <f>'99 - Vedlejší a ostatní n...'!J36</f>
        <v>0</v>
      </c>
      <c r="AZ61" s="137">
        <f>'99 - Vedlejší a ostatní n...'!F33</f>
        <v>0</v>
      </c>
      <c r="BA61" s="137">
        <f>'99 - Vedlejší a ostatní n...'!F34</f>
        <v>0</v>
      </c>
      <c r="BB61" s="137">
        <f>'99 - Vedlejší a ostatní n...'!F35</f>
        <v>0</v>
      </c>
      <c r="BC61" s="137">
        <f>'99 - Vedlejší a ostatní n...'!F36</f>
        <v>0</v>
      </c>
      <c r="BD61" s="139">
        <f>'99 - Vedlejší a ostatní n...'!F37</f>
        <v>0</v>
      </c>
      <c r="BE61" s="7"/>
      <c r="BT61" s="125" t="s">
        <v>81</v>
      </c>
      <c r="BV61" s="125" t="s">
        <v>76</v>
      </c>
      <c r="BW61" s="125" t="s">
        <v>101</v>
      </c>
      <c r="BX61" s="125" t="s">
        <v>5</v>
      </c>
      <c r="CL61" s="125" t="s">
        <v>19</v>
      </c>
      <c r="CM61" s="125" t="s">
        <v>83</v>
      </c>
    </row>
    <row r="62" s="2" customFormat="1" ht="30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</sheetData>
  <sheetProtection sheet="1" formatColumns="0" formatRows="0" objects="1" scenarios="1" spinCount="100000" saltValue="bVUM82XKxNwr/YPKbvHjUJGrCW5FNvDpJ93+7bVcDDsV083kq7utFwSPJDqV1dxxyLrct9/eOamJOQ0PlHrcMw==" hashValue="RC6wuB2Vfs7GbDsSkadnDxW7VheJnxdXxUG7hvVjC29zkdXmRhtz2SXBtVEmHX/5HW2JWhTzxAtOJatEDiGnDw==" algorithmName="SHA-512" password="CC35"/>
  <mergeCells count="66">
    <mergeCell ref="L45:AJ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D58:H58"/>
    <mergeCell ref="J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AG54:AM54"/>
    <mergeCell ref="AN54:AP54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D.1.1a - Architektonicko-...'!C2" display="/"/>
    <hyperlink ref="A57" location="'D.1.1b - Architektonicko-...'!C2" display="/"/>
    <hyperlink ref="A59" location="'D.2.1a - Architektonicko-...'!C2" display="/"/>
    <hyperlink ref="A60" location="'D.2.1b - Architektonicko-...'!C2" display="/"/>
    <hyperlink ref="A61" location="'99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83</v>
      </c>
    </row>
    <row r="4" s="1" customFormat="1" ht="24.96" customHeight="1">
      <c r="B4" s="22"/>
      <c r="D4" s="142" t="s">
        <v>102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Výměna dveří v budově B ve 4.NP - Nefrologicko-dialyzační oddělení</v>
      </c>
      <c r="F7" s="144"/>
      <c r="G7" s="144"/>
      <c r="H7" s="144"/>
      <c r="L7" s="22"/>
    </row>
    <row r="8" s="1" customFormat="1" ht="12" customHeight="1">
      <c r="B8" s="22"/>
      <c r="D8" s="144" t="s">
        <v>103</v>
      </c>
      <c r="L8" s="22"/>
    </row>
    <row r="9" s="2" customFormat="1" ht="16.5" customHeight="1">
      <c r="A9" s="40"/>
      <c r="B9" s="46"/>
      <c r="C9" s="40"/>
      <c r="D9" s="40"/>
      <c r="E9" s="145" t="s">
        <v>104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105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106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15. 11. 2024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38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40</v>
      </c>
      <c r="E32" s="40"/>
      <c r="F32" s="40"/>
      <c r="G32" s="40"/>
      <c r="H32" s="40"/>
      <c r="I32" s="40"/>
      <c r="J32" s="155">
        <f>ROUND(J89,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42</v>
      </c>
      <c r="G34" s="40"/>
      <c r="H34" s="40"/>
      <c r="I34" s="156" t="s">
        <v>41</v>
      </c>
      <c r="J34" s="156" t="s">
        <v>43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44</v>
      </c>
      <c r="E35" s="144" t="s">
        <v>45</v>
      </c>
      <c r="F35" s="158">
        <f>ROUND((SUM(BE89:BE109)),  2)</f>
        <v>0</v>
      </c>
      <c r="G35" s="40"/>
      <c r="H35" s="40"/>
      <c r="I35" s="159">
        <v>0.20999999999999999</v>
      </c>
      <c r="J35" s="158">
        <f>ROUND(((SUM(BE89:BE109))*I35),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46</v>
      </c>
      <c r="F36" s="158">
        <f>ROUND((SUM(BF89:BF109)),  2)</f>
        <v>0</v>
      </c>
      <c r="G36" s="40"/>
      <c r="H36" s="40"/>
      <c r="I36" s="159">
        <v>0.12</v>
      </c>
      <c r="J36" s="158">
        <f>ROUND(((SUM(BF89:BF109))*I36),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ROUND((SUM(BG89:BG109)),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48</v>
      </c>
      <c r="F38" s="158">
        <f>ROUND((SUM(BH89:BH109)),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49</v>
      </c>
      <c r="F39" s="158">
        <f>ROUND((SUM(BI89:BI109)),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50</v>
      </c>
      <c r="E41" s="162"/>
      <c r="F41" s="162"/>
      <c r="G41" s="163" t="s">
        <v>51</v>
      </c>
      <c r="H41" s="164" t="s">
        <v>52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107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1" t="str">
        <f>E7</f>
        <v>Výměna dveří v budově B ve 4.NP - Nefrologicko-dialyzační oddělení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104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105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D.1.1a - Architektonicko-stavební řešení - Bourací práce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Masarykova nemocnice </v>
      </c>
      <c r="G56" s="42"/>
      <c r="H56" s="42"/>
      <c r="I56" s="34" t="s">
        <v>23</v>
      </c>
      <c r="J56" s="74" t="str">
        <f>IF(J14="","",J14)</f>
        <v>15. 11. 2024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108</v>
      </c>
      <c r="D61" s="173"/>
      <c r="E61" s="173"/>
      <c r="F61" s="173"/>
      <c r="G61" s="173"/>
      <c r="H61" s="173"/>
      <c r="I61" s="173"/>
      <c r="J61" s="174" t="s">
        <v>109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72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110</v>
      </c>
    </row>
    <row r="64" s="9" customFormat="1" ht="24.96" customHeight="1">
      <c r="A64" s="9"/>
      <c r="B64" s="176"/>
      <c r="C64" s="177"/>
      <c r="D64" s="178" t="s">
        <v>111</v>
      </c>
      <c r="E64" s="179"/>
      <c r="F64" s="179"/>
      <c r="G64" s="179"/>
      <c r="H64" s="179"/>
      <c r="I64" s="179"/>
      <c r="J64" s="180">
        <f>J90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112</v>
      </c>
      <c r="E65" s="184"/>
      <c r="F65" s="184"/>
      <c r="G65" s="184"/>
      <c r="H65" s="184"/>
      <c r="I65" s="184"/>
      <c r="J65" s="185">
        <f>J91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113</v>
      </c>
      <c r="E66" s="179"/>
      <c r="F66" s="179"/>
      <c r="G66" s="179"/>
      <c r="H66" s="179"/>
      <c r="I66" s="179"/>
      <c r="J66" s="180">
        <f>J104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114</v>
      </c>
      <c r="E67" s="184"/>
      <c r="F67" s="184"/>
      <c r="G67" s="184"/>
      <c r="H67" s="184"/>
      <c r="I67" s="184"/>
      <c r="J67" s="185">
        <f>J105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115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25" customHeight="1">
      <c r="A77" s="40"/>
      <c r="B77" s="41"/>
      <c r="C77" s="42"/>
      <c r="D77" s="42"/>
      <c r="E77" s="171" t="str">
        <f>E7</f>
        <v>Výměna dveří v budově B ve 4.NP - Nefrologicko-dialyzační oddělení</v>
      </c>
      <c r="F77" s="34"/>
      <c r="G77" s="34"/>
      <c r="H77" s="34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103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1" t="s">
        <v>104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105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D.1.1a - Architektonicko-stavební řešení - Bourací práce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 xml:space="preserve">Masarykova nemocnice </v>
      </c>
      <c r="G83" s="42"/>
      <c r="H83" s="42"/>
      <c r="I83" s="34" t="s">
        <v>23</v>
      </c>
      <c r="J83" s="74" t="str">
        <f>IF(J14="","",J14)</f>
        <v>15. 11. 2024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E17</f>
        <v>Krajská zdravotní a.s.</v>
      </c>
      <c r="G85" s="42"/>
      <c r="H85" s="42"/>
      <c r="I85" s="34" t="s">
        <v>33</v>
      </c>
      <c r="J85" s="38" t="str">
        <f>E23</f>
        <v xml:space="preserve"> 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IF(E20="","",E20)</f>
        <v>Vyplň údaj</v>
      </c>
      <c r="G86" s="42"/>
      <c r="H86" s="42"/>
      <c r="I86" s="34" t="s">
        <v>36</v>
      </c>
      <c r="J86" s="38" t="str">
        <f>E26</f>
        <v>Milan Křehla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7"/>
      <c r="B88" s="188"/>
      <c r="C88" s="189" t="s">
        <v>116</v>
      </c>
      <c r="D88" s="190" t="s">
        <v>59</v>
      </c>
      <c r="E88" s="190" t="s">
        <v>55</v>
      </c>
      <c r="F88" s="190" t="s">
        <v>56</v>
      </c>
      <c r="G88" s="190" t="s">
        <v>117</v>
      </c>
      <c r="H88" s="190" t="s">
        <v>118</v>
      </c>
      <c r="I88" s="190" t="s">
        <v>119</v>
      </c>
      <c r="J88" s="190" t="s">
        <v>109</v>
      </c>
      <c r="K88" s="191" t="s">
        <v>120</v>
      </c>
      <c r="L88" s="192"/>
      <c r="M88" s="94" t="s">
        <v>19</v>
      </c>
      <c r="N88" s="95" t="s">
        <v>44</v>
      </c>
      <c r="O88" s="95" t="s">
        <v>121</v>
      </c>
      <c r="P88" s="95" t="s">
        <v>122</v>
      </c>
      <c r="Q88" s="95" t="s">
        <v>123</v>
      </c>
      <c r="R88" s="95" t="s">
        <v>124</v>
      </c>
      <c r="S88" s="95" t="s">
        <v>125</v>
      </c>
      <c r="T88" s="96" t="s">
        <v>126</v>
      </c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="2" customFormat="1" ht="22.8" customHeight="1">
      <c r="A89" s="40"/>
      <c r="B89" s="41"/>
      <c r="C89" s="101" t="s">
        <v>127</v>
      </c>
      <c r="D89" s="42"/>
      <c r="E89" s="42"/>
      <c r="F89" s="42"/>
      <c r="G89" s="42"/>
      <c r="H89" s="42"/>
      <c r="I89" s="42"/>
      <c r="J89" s="193">
        <f>BK89</f>
        <v>0</v>
      </c>
      <c r="K89" s="42"/>
      <c r="L89" s="46"/>
      <c r="M89" s="97"/>
      <c r="N89" s="194"/>
      <c r="O89" s="98"/>
      <c r="P89" s="195">
        <f>P90+P104</f>
        <v>0</v>
      </c>
      <c r="Q89" s="98"/>
      <c r="R89" s="195">
        <f>R90+R104</f>
        <v>0</v>
      </c>
      <c r="S89" s="98"/>
      <c r="T89" s="196">
        <f>T90+T104</f>
        <v>1.036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73</v>
      </c>
      <c r="AU89" s="19" t="s">
        <v>110</v>
      </c>
      <c r="BK89" s="197">
        <f>BK90+BK104</f>
        <v>0</v>
      </c>
    </row>
    <row r="90" s="12" customFormat="1" ht="25.92" customHeight="1">
      <c r="A90" s="12"/>
      <c r="B90" s="198"/>
      <c r="C90" s="199"/>
      <c r="D90" s="200" t="s">
        <v>73</v>
      </c>
      <c r="E90" s="201" t="s">
        <v>128</v>
      </c>
      <c r="F90" s="201" t="s">
        <v>129</v>
      </c>
      <c r="G90" s="199"/>
      <c r="H90" s="199"/>
      <c r="I90" s="202"/>
      <c r="J90" s="203">
        <f>BK90</f>
        <v>0</v>
      </c>
      <c r="K90" s="199"/>
      <c r="L90" s="204"/>
      <c r="M90" s="205"/>
      <c r="N90" s="206"/>
      <c r="O90" s="206"/>
      <c r="P90" s="207">
        <f>P91</f>
        <v>0</v>
      </c>
      <c r="Q90" s="206"/>
      <c r="R90" s="207">
        <f>R91</f>
        <v>0</v>
      </c>
      <c r="S90" s="206"/>
      <c r="T90" s="208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81</v>
      </c>
      <c r="AT90" s="210" t="s">
        <v>73</v>
      </c>
      <c r="AU90" s="210" t="s">
        <v>74</v>
      </c>
      <c r="AY90" s="209" t="s">
        <v>130</v>
      </c>
      <c r="BK90" s="211">
        <f>BK91</f>
        <v>0</v>
      </c>
    </row>
    <row r="91" s="12" customFormat="1" ht="22.8" customHeight="1">
      <c r="A91" s="12"/>
      <c r="B91" s="198"/>
      <c r="C91" s="199"/>
      <c r="D91" s="200" t="s">
        <v>73</v>
      </c>
      <c r="E91" s="212" t="s">
        <v>131</v>
      </c>
      <c r="F91" s="212" t="s">
        <v>132</v>
      </c>
      <c r="G91" s="199"/>
      <c r="H91" s="199"/>
      <c r="I91" s="202"/>
      <c r="J91" s="213">
        <f>BK91</f>
        <v>0</v>
      </c>
      <c r="K91" s="199"/>
      <c r="L91" s="204"/>
      <c r="M91" s="205"/>
      <c r="N91" s="206"/>
      <c r="O91" s="206"/>
      <c r="P91" s="207">
        <f>SUM(P92:P103)</f>
        <v>0</v>
      </c>
      <c r="Q91" s="206"/>
      <c r="R91" s="207">
        <f>SUM(R92:R103)</f>
        <v>0</v>
      </c>
      <c r="S91" s="206"/>
      <c r="T91" s="208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81</v>
      </c>
      <c r="AT91" s="210" t="s">
        <v>73</v>
      </c>
      <c r="AU91" s="210" t="s">
        <v>81</v>
      </c>
      <c r="AY91" s="209" t="s">
        <v>130</v>
      </c>
      <c r="BK91" s="211">
        <f>SUM(BK92:BK103)</f>
        <v>0</v>
      </c>
    </row>
    <row r="92" s="2" customFormat="1" ht="37.8" customHeight="1">
      <c r="A92" s="40"/>
      <c r="B92" s="41"/>
      <c r="C92" s="214" t="s">
        <v>81</v>
      </c>
      <c r="D92" s="214" t="s">
        <v>133</v>
      </c>
      <c r="E92" s="215" t="s">
        <v>134</v>
      </c>
      <c r="F92" s="216" t="s">
        <v>135</v>
      </c>
      <c r="G92" s="217" t="s">
        <v>136</v>
      </c>
      <c r="H92" s="218">
        <v>1.036</v>
      </c>
      <c r="I92" s="219"/>
      <c r="J92" s="220">
        <f>ROUND(I92*H92,2)</f>
        <v>0</v>
      </c>
      <c r="K92" s="216" t="s">
        <v>137</v>
      </c>
      <c r="L92" s="46"/>
      <c r="M92" s="221" t="s">
        <v>19</v>
      </c>
      <c r="N92" s="222" t="s">
        <v>45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138</v>
      </c>
      <c r="AT92" s="225" t="s">
        <v>133</v>
      </c>
      <c r="AU92" s="225" t="s">
        <v>83</v>
      </c>
      <c r="AY92" s="19" t="s">
        <v>130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81</v>
      </c>
      <c r="BK92" s="226">
        <f>ROUND(I92*H92,2)</f>
        <v>0</v>
      </c>
      <c r="BL92" s="19" t="s">
        <v>138</v>
      </c>
      <c r="BM92" s="225" t="s">
        <v>139</v>
      </c>
    </row>
    <row r="93" s="2" customFormat="1">
      <c r="A93" s="40"/>
      <c r="B93" s="41"/>
      <c r="C93" s="42"/>
      <c r="D93" s="227" t="s">
        <v>140</v>
      </c>
      <c r="E93" s="42"/>
      <c r="F93" s="228" t="s">
        <v>141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140</v>
      </c>
      <c r="AU93" s="19" t="s">
        <v>83</v>
      </c>
    </row>
    <row r="94" s="2" customFormat="1" ht="62.7" customHeight="1">
      <c r="A94" s="40"/>
      <c r="B94" s="41"/>
      <c r="C94" s="214" t="s">
        <v>83</v>
      </c>
      <c r="D94" s="214" t="s">
        <v>133</v>
      </c>
      <c r="E94" s="215" t="s">
        <v>142</v>
      </c>
      <c r="F94" s="216" t="s">
        <v>143</v>
      </c>
      <c r="G94" s="217" t="s">
        <v>136</v>
      </c>
      <c r="H94" s="218">
        <v>10.359999999999999</v>
      </c>
      <c r="I94" s="219"/>
      <c r="J94" s="220">
        <f>ROUND(I94*H94,2)</f>
        <v>0</v>
      </c>
      <c r="K94" s="216" t="s">
        <v>137</v>
      </c>
      <c r="L94" s="46"/>
      <c r="M94" s="221" t="s">
        <v>19</v>
      </c>
      <c r="N94" s="222" t="s">
        <v>45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138</v>
      </c>
      <c r="AT94" s="225" t="s">
        <v>133</v>
      </c>
      <c r="AU94" s="225" t="s">
        <v>83</v>
      </c>
      <c r="AY94" s="19" t="s">
        <v>130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81</v>
      </c>
      <c r="BK94" s="226">
        <f>ROUND(I94*H94,2)</f>
        <v>0</v>
      </c>
      <c r="BL94" s="19" t="s">
        <v>138</v>
      </c>
      <c r="BM94" s="225" t="s">
        <v>144</v>
      </c>
    </row>
    <row r="95" s="2" customFormat="1">
      <c r="A95" s="40"/>
      <c r="B95" s="41"/>
      <c r="C95" s="42"/>
      <c r="D95" s="227" t="s">
        <v>140</v>
      </c>
      <c r="E95" s="42"/>
      <c r="F95" s="228" t="s">
        <v>145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140</v>
      </c>
      <c r="AU95" s="19" t="s">
        <v>83</v>
      </c>
    </row>
    <row r="96" s="13" customFormat="1">
      <c r="A96" s="13"/>
      <c r="B96" s="232"/>
      <c r="C96" s="233"/>
      <c r="D96" s="234" t="s">
        <v>146</v>
      </c>
      <c r="E96" s="233"/>
      <c r="F96" s="235" t="s">
        <v>147</v>
      </c>
      <c r="G96" s="233"/>
      <c r="H96" s="236">
        <v>10.359999999999999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146</v>
      </c>
      <c r="AU96" s="242" t="s">
        <v>83</v>
      </c>
      <c r="AV96" s="13" t="s">
        <v>83</v>
      </c>
      <c r="AW96" s="13" t="s">
        <v>4</v>
      </c>
      <c r="AX96" s="13" t="s">
        <v>81</v>
      </c>
      <c r="AY96" s="242" t="s">
        <v>130</v>
      </c>
    </row>
    <row r="97" s="2" customFormat="1" ht="33" customHeight="1">
      <c r="A97" s="40"/>
      <c r="B97" s="41"/>
      <c r="C97" s="214" t="s">
        <v>148</v>
      </c>
      <c r="D97" s="214" t="s">
        <v>133</v>
      </c>
      <c r="E97" s="215" t="s">
        <v>149</v>
      </c>
      <c r="F97" s="216" t="s">
        <v>150</v>
      </c>
      <c r="G97" s="217" t="s">
        <v>136</v>
      </c>
      <c r="H97" s="218">
        <v>1.036</v>
      </c>
      <c r="I97" s="219"/>
      <c r="J97" s="220">
        <f>ROUND(I97*H97,2)</f>
        <v>0</v>
      </c>
      <c r="K97" s="216" t="s">
        <v>137</v>
      </c>
      <c r="L97" s="46"/>
      <c r="M97" s="221" t="s">
        <v>19</v>
      </c>
      <c r="N97" s="222" t="s">
        <v>45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138</v>
      </c>
      <c r="AT97" s="225" t="s">
        <v>133</v>
      </c>
      <c r="AU97" s="225" t="s">
        <v>83</v>
      </c>
      <c r="AY97" s="19" t="s">
        <v>130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81</v>
      </c>
      <c r="BK97" s="226">
        <f>ROUND(I97*H97,2)</f>
        <v>0</v>
      </c>
      <c r="BL97" s="19" t="s">
        <v>138</v>
      </c>
      <c r="BM97" s="225" t="s">
        <v>151</v>
      </c>
    </row>
    <row r="98" s="2" customFormat="1">
      <c r="A98" s="40"/>
      <c r="B98" s="41"/>
      <c r="C98" s="42"/>
      <c r="D98" s="227" t="s">
        <v>140</v>
      </c>
      <c r="E98" s="42"/>
      <c r="F98" s="228" t="s">
        <v>152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140</v>
      </c>
      <c r="AU98" s="19" t="s">
        <v>83</v>
      </c>
    </row>
    <row r="99" s="2" customFormat="1" ht="44.25" customHeight="1">
      <c r="A99" s="40"/>
      <c r="B99" s="41"/>
      <c r="C99" s="214" t="s">
        <v>138</v>
      </c>
      <c r="D99" s="214" t="s">
        <v>133</v>
      </c>
      <c r="E99" s="215" t="s">
        <v>153</v>
      </c>
      <c r="F99" s="216" t="s">
        <v>154</v>
      </c>
      <c r="G99" s="217" t="s">
        <v>136</v>
      </c>
      <c r="H99" s="218">
        <v>10.359999999999999</v>
      </c>
      <c r="I99" s="219"/>
      <c r="J99" s="220">
        <f>ROUND(I99*H99,2)</f>
        <v>0</v>
      </c>
      <c r="K99" s="216" t="s">
        <v>137</v>
      </c>
      <c r="L99" s="46"/>
      <c r="M99" s="221" t="s">
        <v>19</v>
      </c>
      <c r="N99" s="222" t="s">
        <v>45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138</v>
      </c>
      <c r="AT99" s="225" t="s">
        <v>133</v>
      </c>
      <c r="AU99" s="225" t="s">
        <v>83</v>
      </c>
      <c r="AY99" s="19" t="s">
        <v>130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81</v>
      </c>
      <c r="BK99" s="226">
        <f>ROUND(I99*H99,2)</f>
        <v>0</v>
      </c>
      <c r="BL99" s="19" t="s">
        <v>138</v>
      </c>
      <c r="BM99" s="225" t="s">
        <v>155</v>
      </c>
    </row>
    <row r="100" s="2" customFormat="1">
      <c r="A100" s="40"/>
      <c r="B100" s="41"/>
      <c r="C100" s="42"/>
      <c r="D100" s="227" t="s">
        <v>140</v>
      </c>
      <c r="E100" s="42"/>
      <c r="F100" s="228" t="s">
        <v>156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140</v>
      </c>
      <c r="AU100" s="19" t="s">
        <v>83</v>
      </c>
    </row>
    <row r="101" s="13" customFormat="1">
      <c r="A101" s="13"/>
      <c r="B101" s="232"/>
      <c r="C101" s="233"/>
      <c r="D101" s="234" t="s">
        <v>146</v>
      </c>
      <c r="E101" s="233"/>
      <c r="F101" s="235" t="s">
        <v>147</v>
      </c>
      <c r="G101" s="233"/>
      <c r="H101" s="236">
        <v>10.359999999999999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146</v>
      </c>
      <c r="AU101" s="242" t="s">
        <v>83</v>
      </c>
      <c r="AV101" s="13" t="s">
        <v>83</v>
      </c>
      <c r="AW101" s="13" t="s">
        <v>4</v>
      </c>
      <c r="AX101" s="13" t="s">
        <v>81</v>
      </c>
      <c r="AY101" s="242" t="s">
        <v>130</v>
      </c>
    </row>
    <row r="102" s="2" customFormat="1" ht="44.25" customHeight="1">
      <c r="A102" s="40"/>
      <c r="B102" s="41"/>
      <c r="C102" s="214" t="s">
        <v>157</v>
      </c>
      <c r="D102" s="214" t="s">
        <v>133</v>
      </c>
      <c r="E102" s="215" t="s">
        <v>158</v>
      </c>
      <c r="F102" s="216" t="s">
        <v>159</v>
      </c>
      <c r="G102" s="217" t="s">
        <v>136</v>
      </c>
      <c r="H102" s="218">
        <v>1.036</v>
      </c>
      <c r="I102" s="219"/>
      <c r="J102" s="220">
        <f>ROUND(I102*H102,2)</f>
        <v>0</v>
      </c>
      <c r="K102" s="216" t="s">
        <v>137</v>
      </c>
      <c r="L102" s="46"/>
      <c r="M102" s="221" t="s">
        <v>19</v>
      </c>
      <c r="N102" s="222" t="s">
        <v>45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138</v>
      </c>
      <c r="AT102" s="225" t="s">
        <v>133</v>
      </c>
      <c r="AU102" s="225" t="s">
        <v>83</v>
      </c>
      <c r="AY102" s="19" t="s">
        <v>130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81</v>
      </c>
      <c r="BK102" s="226">
        <f>ROUND(I102*H102,2)</f>
        <v>0</v>
      </c>
      <c r="BL102" s="19" t="s">
        <v>138</v>
      </c>
      <c r="BM102" s="225" t="s">
        <v>160</v>
      </c>
    </row>
    <row r="103" s="2" customFormat="1">
      <c r="A103" s="40"/>
      <c r="B103" s="41"/>
      <c r="C103" s="42"/>
      <c r="D103" s="227" t="s">
        <v>140</v>
      </c>
      <c r="E103" s="42"/>
      <c r="F103" s="228" t="s">
        <v>161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140</v>
      </c>
      <c r="AU103" s="19" t="s">
        <v>83</v>
      </c>
    </row>
    <row r="104" s="12" customFormat="1" ht="25.92" customHeight="1">
      <c r="A104" s="12"/>
      <c r="B104" s="198"/>
      <c r="C104" s="199"/>
      <c r="D104" s="200" t="s">
        <v>73</v>
      </c>
      <c r="E104" s="201" t="s">
        <v>162</v>
      </c>
      <c r="F104" s="201" t="s">
        <v>163</v>
      </c>
      <c r="G104" s="199"/>
      <c r="H104" s="199"/>
      <c r="I104" s="202"/>
      <c r="J104" s="203">
        <f>BK104</f>
        <v>0</v>
      </c>
      <c r="K104" s="199"/>
      <c r="L104" s="204"/>
      <c r="M104" s="205"/>
      <c r="N104" s="206"/>
      <c r="O104" s="206"/>
      <c r="P104" s="207">
        <f>P105</f>
        <v>0</v>
      </c>
      <c r="Q104" s="206"/>
      <c r="R104" s="207">
        <f>R105</f>
        <v>0</v>
      </c>
      <c r="S104" s="206"/>
      <c r="T104" s="208">
        <f>T105</f>
        <v>1.036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83</v>
      </c>
      <c r="AT104" s="210" t="s">
        <v>73</v>
      </c>
      <c r="AU104" s="210" t="s">
        <v>74</v>
      </c>
      <c r="AY104" s="209" t="s">
        <v>130</v>
      </c>
      <c r="BK104" s="211">
        <f>BK105</f>
        <v>0</v>
      </c>
    </row>
    <row r="105" s="12" customFormat="1" ht="22.8" customHeight="1">
      <c r="A105" s="12"/>
      <c r="B105" s="198"/>
      <c r="C105" s="199"/>
      <c r="D105" s="200" t="s">
        <v>73</v>
      </c>
      <c r="E105" s="212" t="s">
        <v>164</v>
      </c>
      <c r="F105" s="212" t="s">
        <v>165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SUM(P106:P109)</f>
        <v>0</v>
      </c>
      <c r="Q105" s="206"/>
      <c r="R105" s="207">
        <f>SUM(R106:R109)</f>
        <v>0</v>
      </c>
      <c r="S105" s="206"/>
      <c r="T105" s="208">
        <f>SUM(T106:T109)</f>
        <v>1.036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83</v>
      </c>
      <c r="AT105" s="210" t="s">
        <v>73</v>
      </c>
      <c r="AU105" s="210" t="s">
        <v>81</v>
      </c>
      <c r="AY105" s="209" t="s">
        <v>130</v>
      </c>
      <c r="BK105" s="211">
        <f>SUM(BK106:BK109)</f>
        <v>0</v>
      </c>
    </row>
    <row r="106" s="2" customFormat="1" ht="24.15" customHeight="1">
      <c r="A106" s="40"/>
      <c r="B106" s="41"/>
      <c r="C106" s="214" t="s">
        <v>166</v>
      </c>
      <c r="D106" s="214" t="s">
        <v>133</v>
      </c>
      <c r="E106" s="215" t="s">
        <v>167</v>
      </c>
      <c r="F106" s="216" t="s">
        <v>168</v>
      </c>
      <c r="G106" s="217" t="s">
        <v>169</v>
      </c>
      <c r="H106" s="218">
        <v>42</v>
      </c>
      <c r="I106" s="219"/>
      <c r="J106" s="220">
        <f>ROUND(I106*H106,2)</f>
        <v>0</v>
      </c>
      <c r="K106" s="216" t="s">
        <v>137</v>
      </c>
      <c r="L106" s="46"/>
      <c r="M106" s="221" t="s">
        <v>19</v>
      </c>
      <c r="N106" s="222" t="s">
        <v>45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0.024</v>
      </c>
      <c r="T106" s="224">
        <f>S106*H106</f>
        <v>1.008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170</v>
      </c>
      <c r="AT106" s="225" t="s">
        <v>133</v>
      </c>
      <c r="AU106" s="225" t="s">
        <v>83</v>
      </c>
      <c r="AY106" s="19" t="s">
        <v>130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81</v>
      </c>
      <c r="BK106" s="226">
        <f>ROUND(I106*H106,2)</f>
        <v>0</v>
      </c>
      <c r="BL106" s="19" t="s">
        <v>170</v>
      </c>
      <c r="BM106" s="225" t="s">
        <v>171</v>
      </c>
    </row>
    <row r="107" s="2" customFormat="1">
      <c r="A107" s="40"/>
      <c r="B107" s="41"/>
      <c r="C107" s="42"/>
      <c r="D107" s="227" t="s">
        <v>140</v>
      </c>
      <c r="E107" s="42"/>
      <c r="F107" s="228" t="s">
        <v>172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140</v>
      </c>
      <c r="AU107" s="19" t="s">
        <v>83</v>
      </c>
    </row>
    <row r="108" s="2" customFormat="1" ht="24.15" customHeight="1">
      <c r="A108" s="40"/>
      <c r="B108" s="41"/>
      <c r="C108" s="214" t="s">
        <v>173</v>
      </c>
      <c r="D108" s="214" t="s">
        <v>133</v>
      </c>
      <c r="E108" s="215" t="s">
        <v>174</v>
      </c>
      <c r="F108" s="216" t="s">
        <v>175</v>
      </c>
      <c r="G108" s="217" t="s">
        <v>169</v>
      </c>
      <c r="H108" s="218">
        <v>1</v>
      </c>
      <c r="I108" s="219"/>
      <c r="J108" s="220">
        <f>ROUND(I108*H108,2)</f>
        <v>0</v>
      </c>
      <c r="K108" s="216" t="s">
        <v>137</v>
      </c>
      <c r="L108" s="46"/>
      <c r="M108" s="221" t="s">
        <v>19</v>
      </c>
      <c r="N108" s="222" t="s">
        <v>45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0.028000000000000001</v>
      </c>
      <c r="T108" s="224">
        <f>S108*H108</f>
        <v>0.028000000000000001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170</v>
      </c>
      <c r="AT108" s="225" t="s">
        <v>133</v>
      </c>
      <c r="AU108" s="225" t="s">
        <v>83</v>
      </c>
      <c r="AY108" s="19" t="s">
        <v>130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81</v>
      </c>
      <c r="BK108" s="226">
        <f>ROUND(I108*H108,2)</f>
        <v>0</v>
      </c>
      <c r="BL108" s="19" t="s">
        <v>170</v>
      </c>
      <c r="BM108" s="225" t="s">
        <v>176</v>
      </c>
    </row>
    <row r="109" s="2" customFormat="1">
      <c r="A109" s="40"/>
      <c r="B109" s="41"/>
      <c r="C109" s="42"/>
      <c r="D109" s="227" t="s">
        <v>140</v>
      </c>
      <c r="E109" s="42"/>
      <c r="F109" s="228" t="s">
        <v>177</v>
      </c>
      <c r="G109" s="42"/>
      <c r="H109" s="42"/>
      <c r="I109" s="229"/>
      <c r="J109" s="42"/>
      <c r="K109" s="42"/>
      <c r="L109" s="46"/>
      <c r="M109" s="243"/>
      <c r="N109" s="244"/>
      <c r="O109" s="245"/>
      <c r="P109" s="245"/>
      <c r="Q109" s="245"/>
      <c r="R109" s="245"/>
      <c r="S109" s="245"/>
      <c r="T109" s="246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140</v>
      </c>
      <c r="AU109" s="19" t="s">
        <v>83</v>
      </c>
    </row>
    <row r="110" s="2" customFormat="1" ht="6.96" customHeight="1">
      <c r="A110" s="40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46"/>
      <c r="M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</sheetData>
  <sheetProtection sheet="1" autoFilter="0" formatColumns="0" formatRows="0" objects="1" scenarios="1" spinCount="100000" saltValue="ChSnS1g0nzDLH1o0A+cf1clulDsW2k8ahd3MQuY00twcV2yfaWtsFAcYj5h9aahzrd/XFRipwCK9rHKmt3qNcQ==" hashValue="vlFpeUdZyaSfX2dEmwy2ICdpfwwRZvAiU6THxlfWNTv/R0NnfnC/N6OqE7jV7HZiBZwsFBpxks95/m6CLYHp3g==" algorithmName="SHA-512" password="CC35"/>
  <autoFilter ref="C88:K1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2/997013213"/>
    <hyperlink ref="F95" r:id="rId2" display="https://podminky.urs.cz/item/CS_URS_2024_02/997013219"/>
    <hyperlink ref="F98" r:id="rId3" display="https://podminky.urs.cz/item/CS_URS_2024_02/997013501"/>
    <hyperlink ref="F100" r:id="rId4" display="https://podminky.urs.cz/item/CS_URS_2024_02/997013509"/>
    <hyperlink ref="F103" r:id="rId5" display="https://podminky.urs.cz/item/CS_URS_2024_02/997013631"/>
    <hyperlink ref="F107" r:id="rId6" display="https://podminky.urs.cz/item/CS_URS_2024_02/766691914"/>
    <hyperlink ref="F109" r:id="rId7" display="https://podminky.urs.cz/item/CS_URS_2024_02/7666919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83</v>
      </c>
    </row>
    <row r="4" s="1" customFormat="1" ht="24.96" customHeight="1">
      <c r="B4" s="22"/>
      <c r="D4" s="142" t="s">
        <v>102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Výměna dveří v budově B ve 4.NP - Nefrologicko-dialyzační oddělení</v>
      </c>
      <c r="F7" s="144"/>
      <c r="G7" s="144"/>
      <c r="H7" s="144"/>
      <c r="L7" s="22"/>
    </row>
    <row r="8" s="1" customFormat="1" ht="12" customHeight="1">
      <c r="B8" s="22"/>
      <c r="D8" s="144" t="s">
        <v>103</v>
      </c>
      <c r="L8" s="22"/>
    </row>
    <row r="9" s="2" customFormat="1" ht="16.5" customHeight="1">
      <c r="A9" s="40"/>
      <c r="B9" s="46"/>
      <c r="C9" s="40"/>
      <c r="D9" s="40"/>
      <c r="E9" s="145" t="s">
        <v>104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105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178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15. 11. 2024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38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40</v>
      </c>
      <c r="E32" s="40"/>
      <c r="F32" s="40"/>
      <c r="G32" s="40"/>
      <c r="H32" s="40"/>
      <c r="I32" s="40"/>
      <c r="J32" s="155">
        <f>ROUND(J88,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42</v>
      </c>
      <c r="G34" s="40"/>
      <c r="H34" s="40"/>
      <c r="I34" s="156" t="s">
        <v>41</v>
      </c>
      <c r="J34" s="156" t="s">
        <v>43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44</v>
      </c>
      <c r="E35" s="144" t="s">
        <v>45</v>
      </c>
      <c r="F35" s="158">
        <f>ROUND((SUM(BE88:BE150)),  2)</f>
        <v>0</v>
      </c>
      <c r="G35" s="40"/>
      <c r="H35" s="40"/>
      <c r="I35" s="159">
        <v>0.20999999999999999</v>
      </c>
      <c r="J35" s="158">
        <f>ROUND(((SUM(BE88:BE150))*I35),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46</v>
      </c>
      <c r="F36" s="158">
        <f>ROUND((SUM(BF88:BF150)),  2)</f>
        <v>0</v>
      </c>
      <c r="G36" s="40"/>
      <c r="H36" s="40"/>
      <c r="I36" s="159">
        <v>0.12</v>
      </c>
      <c r="J36" s="158">
        <f>ROUND(((SUM(BF88:BF150))*I36),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ROUND((SUM(BG88:BG150)),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48</v>
      </c>
      <c r="F38" s="158">
        <f>ROUND((SUM(BH88:BH150)),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49</v>
      </c>
      <c r="F39" s="158">
        <f>ROUND((SUM(BI88:BI150)),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50</v>
      </c>
      <c r="E41" s="162"/>
      <c r="F41" s="162"/>
      <c r="G41" s="163" t="s">
        <v>51</v>
      </c>
      <c r="H41" s="164" t="s">
        <v>52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107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1" t="str">
        <f>E7</f>
        <v>Výměna dveří v budově B ve 4.NP - Nefrologicko-dialyzační oddělení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104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105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D.1.1b - Architektonicko-stavební řešení - Stavební úpravy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Masarykova nemocnice </v>
      </c>
      <c r="G56" s="42"/>
      <c r="H56" s="42"/>
      <c r="I56" s="34" t="s">
        <v>23</v>
      </c>
      <c r="J56" s="74" t="str">
        <f>IF(J14="","",J14)</f>
        <v>15. 11. 2024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108</v>
      </c>
      <c r="D61" s="173"/>
      <c r="E61" s="173"/>
      <c r="F61" s="173"/>
      <c r="G61" s="173"/>
      <c r="H61" s="173"/>
      <c r="I61" s="173"/>
      <c r="J61" s="174" t="s">
        <v>109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72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110</v>
      </c>
    </row>
    <row r="64" s="9" customFormat="1" ht="24.96" customHeight="1">
      <c r="A64" s="9"/>
      <c r="B64" s="176"/>
      <c r="C64" s="177"/>
      <c r="D64" s="178" t="s">
        <v>113</v>
      </c>
      <c r="E64" s="179"/>
      <c r="F64" s="179"/>
      <c r="G64" s="179"/>
      <c r="H64" s="179"/>
      <c r="I64" s="179"/>
      <c r="J64" s="180">
        <f>J89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114</v>
      </c>
      <c r="E65" s="184"/>
      <c r="F65" s="184"/>
      <c r="G65" s="184"/>
      <c r="H65" s="184"/>
      <c r="I65" s="184"/>
      <c r="J65" s="185">
        <f>J90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179</v>
      </c>
      <c r="E66" s="184"/>
      <c r="F66" s="184"/>
      <c r="G66" s="184"/>
      <c r="H66" s="184"/>
      <c r="I66" s="184"/>
      <c r="J66" s="185">
        <f>J130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115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6.25" customHeight="1">
      <c r="A76" s="40"/>
      <c r="B76" s="41"/>
      <c r="C76" s="42"/>
      <c r="D76" s="42"/>
      <c r="E76" s="171" t="str">
        <f>E7</f>
        <v>Výměna dveří v budově B ve 4.NP - Nefrologicko-dialyzační oddělení</v>
      </c>
      <c r="F76" s="34"/>
      <c r="G76" s="34"/>
      <c r="H76" s="34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103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1" t="s">
        <v>104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105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D.1.1b - Architektonicko-stavební řešení - Stavební úpravy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 xml:space="preserve">Masarykova nemocnice </v>
      </c>
      <c r="G82" s="42"/>
      <c r="H82" s="42"/>
      <c r="I82" s="34" t="s">
        <v>23</v>
      </c>
      <c r="J82" s="74" t="str">
        <f>IF(J14="","",J14)</f>
        <v>15. 11. 2024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E17</f>
        <v>Krajská zdravotní a.s.</v>
      </c>
      <c r="G84" s="42"/>
      <c r="H84" s="42"/>
      <c r="I84" s="34" t="s">
        <v>33</v>
      </c>
      <c r="J84" s="38" t="str">
        <f>E23</f>
        <v xml:space="preserve"> 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31</v>
      </c>
      <c r="D85" s="42"/>
      <c r="E85" s="42"/>
      <c r="F85" s="29" t="str">
        <f>IF(E20="","",E20)</f>
        <v>Vyplň údaj</v>
      </c>
      <c r="G85" s="42"/>
      <c r="H85" s="42"/>
      <c r="I85" s="34" t="s">
        <v>36</v>
      </c>
      <c r="J85" s="38" t="str">
        <f>E26</f>
        <v>Milan Křehla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7"/>
      <c r="B87" s="188"/>
      <c r="C87" s="189" t="s">
        <v>116</v>
      </c>
      <c r="D87" s="190" t="s">
        <v>59</v>
      </c>
      <c r="E87" s="190" t="s">
        <v>55</v>
      </c>
      <c r="F87" s="190" t="s">
        <v>56</v>
      </c>
      <c r="G87" s="190" t="s">
        <v>117</v>
      </c>
      <c r="H87" s="190" t="s">
        <v>118</v>
      </c>
      <c r="I87" s="190" t="s">
        <v>119</v>
      </c>
      <c r="J87" s="190" t="s">
        <v>109</v>
      </c>
      <c r="K87" s="191" t="s">
        <v>120</v>
      </c>
      <c r="L87" s="192"/>
      <c r="M87" s="94" t="s">
        <v>19</v>
      </c>
      <c r="N87" s="95" t="s">
        <v>44</v>
      </c>
      <c r="O87" s="95" t="s">
        <v>121</v>
      </c>
      <c r="P87" s="95" t="s">
        <v>122</v>
      </c>
      <c r="Q87" s="95" t="s">
        <v>123</v>
      </c>
      <c r="R87" s="95" t="s">
        <v>124</v>
      </c>
      <c r="S87" s="95" t="s">
        <v>125</v>
      </c>
      <c r="T87" s="96" t="s">
        <v>126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40"/>
      <c r="B88" s="41"/>
      <c r="C88" s="101" t="s">
        <v>127</v>
      </c>
      <c r="D88" s="42"/>
      <c r="E88" s="42"/>
      <c r="F88" s="42"/>
      <c r="G88" s="42"/>
      <c r="H88" s="42"/>
      <c r="I88" s="42"/>
      <c r="J88" s="193">
        <f>BK88</f>
        <v>0</v>
      </c>
      <c r="K88" s="42"/>
      <c r="L88" s="46"/>
      <c r="M88" s="97"/>
      <c r="N88" s="194"/>
      <c r="O88" s="98"/>
      <c r="P88" s="195">
        <f>P89</f>
        <v>0</v>
      </c>
      <c r="Q88" s="98"/>
      <c r="R88" s="195">
        <f>R89</f>
        <v>0.85806929189999992</v>
      </c>
      <c r="S88" s="98"/>
      <c r="T88" s="196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73</v>
      </c>
      <c r="AU88" s="19" t="s">
        <v>110</v>
      </c>
      <c r="BK88" s="197">
        <f>BK89</f>
        <v>0</v>
      </c>
    </row>
    <row r="89" s="12" customFormat="1" ht="25.92" customHeight="1">
      <c r="A89" s="12"/>
      <c r="B89" s="198"/>
      <c r="C89" s="199"/>
      <c r="D89" s="200" t="s">
        <v>73</v>
      </c>
      <c r="E89" s="201" t="s">
        <v>162</v>
      </c>
      <c r="F89" s="201" t="s">
        <v>163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P90+P130</f>
        <v>0</v>
      </c>
      <c r="Q89" s="206"/>
      <c r="R89" s="207">
        <f>R90+R130</f>
        <v>0.85806929189999992</v>
      </c>
      <c r="S89" s="206"/>
      <c r="T89" s="208">
        <f>T90+T130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83</v>
      </c>
      <c r="AT89" s="210" t="s">
        <v>73</v>
      </c>
      <c r="AU89" s="210" t="s">
        <v>74</v>
      </c>
      <c r="AY89" s="209" t="s">
        <v>130</v>
      </c>
      <c r="BK89" s="211">
        <f>BK90+BK130</f>
        <v>0</v>
      </c>
    </row>
    <row r="90" s="12" customFormat="1" ht="22.8" customHeight="1">
      <c r="A90" s="12"/>
      <c r="B90" s="198"/>
      <c r="C90" s="199"/>
      <c r="D90" s="200" t="s">
        <v>73</v>
      </c>
      <c r="E90" s="212" t="s">
        <v>164</v>
      </c>
      <c r="F90" s="212" t="s">
        <v>165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SUM(P91:P129)</f>
        <v>0</v>
      </c>
      <c r="Q90" s="206"/>
      <c r="R90" s="207">
        <f>SUM(R91:R129)</f>
        <v>0.84316499999999994</v>
      </c>
      <c r="S90" s="206"/>
      <c r="T90" s="208">
        <f>SUM(T91:T129)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83</v>
      </c>
      <c r="AT90" s="210" t="s">
        <v>73</v>
      </c>
      <c r="AU90" s="210" t="s">
        <v>81</v>
      </c>
      <c r="AY90" s="209" t="s">
        <v>130</v>
      </c>
      <c r="BK90" s="211">
        <f>SUM(BK91:BK129)</f>
        <v>0</v>
      </c>
    </row>
    <row r="91" s="2" customFormat="1" ht="37.8" customHeight="1">
      <c r="A91" s="40"/>
      <c r="B91" s="41"/>
      <c r="C91" s="214" t="s">
        <v>81</v>
      </c>
      <c r="D91" s="214" t="s">
        <v>133</v>
      </c>
      <c r="E91" s="215" t="s">
        <v>180</v>
      </c>
      <c r="F91" s="216" t="s">
        <v>181</v>
      </c>
      <c r="G91" s="217" t="s">
        <v>169</v>
      </c>
      <c r="H91" s="218">
        <v>37</v>
      </c>
      <c r="I91" s="219"/>
      <c r="J91" s="220">
        <f>ROUND(I91*H91,2)</f>
        <v>0</v>
      </c>
      <c r="K91" s="216" t="s">
        <v>137</v>
      </c>
      <c r="L91" s="46"/>
      <c r="M91" s="221" t="s">
        <v>19</v>
      </c>
      <c r="N91" s="222" t="s">
        <v>45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170</v>
      </c>
      <c r="AT91" s="225" t="s">
        <v>133</v>
      </c>
      <c r="AU91" s="225" t="s">
        <v>83</v>
      </c>
      <c r="AY91" s="19" t="s">
        <v>130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81</v>
      </c>
      <c r="BK91" s="226">
        <f>ROUND(I91*H91,2)</f>
        <v>0</v>
      </c>
      <c r="BL91" s="19" t="s">
        <v>170</v>
      </c>
      <c r="BM91" s="225" t="s">
        <v>182</v>
      </c>
    </row>
    <row r="92" s="2" customFormat="1">
      <c r="A92" s="40"/>
      <c r="B92" s="41"/>
      <c r="C92" s="42"/>
      <c r="D92" s="227" t="s">
        <v>140</v>
      </c>
      <c r="E92" s="42"/>
      <c r="F92" s="228" t="s">
        <v>183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140</v>
      </c>
      <c r="AU92" s="19" t="s">
        <v>83</v>
      </c>
    </row>
    <row r="93" s="2" customFormat="1" ht="33" customHeight="1">
      <c r="A93" s="40"/>
      <c r="B93" s="41"/>
      <c r="C93" s="247" t="s">
        <v>83</v>
      </c>
      <c r="D93" s="247" t="s">
        <v>184</v>
      </c>
      <c r="E93" s="248" t="s">
        <v>185</v>
      </c>
      <c r="F93" s="249" t="s">
        <v>186</v>
      </c>
      <c r="G93" s="250" t="s">
        <v>169</v>
      </c>
      <c r="H93" s="251">
        <v>23</v>
      </c>
      <c r="I93" s="252"/>
      <c r="J93" s="253">
        <f>ROUND(I93*H93,2)</f>
        <v>0</v>
      </c>
      <c r="K93" s="249" t="s">
        <v>19</v>
      </c>
      <c r="L93" s="254"/>
      <c r="M93" s="255" t="s">
        <v>19</v>
      </c>
      <c r="N93" s="256" t="s">
        <v>45</v>
      </c>
      <c r="O93" s="86"/>
      <c r="P93" s="223">
        <f>O93*H93</f>
        <v>0</v>
      </c>
      <c r="Q93" s="223">
        <v>0.014</v>
      </c>
      <c r="R93" s="223">
        <f>Q93*H93</f>
        <v>0.32200000000000001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187</v>
      </c>
      <c r="AT93" s="225" t="s">
        <v>184</v>
      </c>
      <c r="AU93" s="225" t="s">
        <v>83</v>
      </c>
      <c r="AY93" s="19" t="s">
        <v>130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81</v>
      </c>
      <c r="BK93" s="226">
        <f>ROUND(I93*H93,2)</f>
        <v>0</v>
      </c>
      <c r="BL93" s="19" t="s">
        <v>170</v>
      </c>
      <c r="BM93" s="225" t="s">
        <v>188</v>
      </c>
    </row>
    <row r="94" s="2" customFormat="1" ht="33" customHeight="1">
      <c r="A94" s="40"/>
      <c r="B94" s="41"/>
      <c r="C94" s="247" t="s">
        <v>148</v>
      </c>
      <c r="D94" s="247" t="s">
        <v>184</v>
      </c>
      <c r="E94" s="248" t="s">
        <v>189</v>
      </c>
      <c r="F94" s="249" t="s">
        <v>190</v>
      </c>
      <c r="G94" s="250" t="s">
        <v>169</v>
      </c>
      <c r="H94" s="251">
        <v>8</v>
      </c>
      <c r="I94" s="252"/>
      <c r="J94" s="253">
        <f>ROUND(I94*H94,2)</f>
        <v>0</v>
      </c>
      <c r="K94" s="249" t="s">
        <v>19</v>
      </c>
      <c r="L94" s="254"/>
      <c r="M94" s="255" t="s">
        <v>19</v>
      </c>
      <c r="N94" s="256" t="s">
        <v>45</v>
      </c>
      <c r="O94" s="86"/>
      <c r="P94" s="223">
        <f>O94*H94</f>
        <v>0</v>
      </c>
      <c r="Q94" s="223">
        <v>0.014</v>
      </c>
      <c r="R94" s="223">
        <f>Q94*H94</f>
        <v>0.112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187</v>
      </c>
      <c r="AT94" s="225" t="s">
        <v>184</v>
      </c>
      <c r="AU94" s="225" t="s">
        <v>83</v>
      </c>
      <c r="AY94" s="19" t="s">
        <v>130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81</v>
      </c>
      <c r="BK94" s="226">
        <f>ROUND(I94*H94,2)</f>
        <v>0</v>
      </c>
      <c r="BL94" s="19" t="s">
        <v>170</v>
      </c>
      <c r="BM94" s="225" t="s">
        <v>191</v>
      </c>
    </row>
    <row r="95" s="2" customFormat="1" ht="33" customHeight="1">
      <c r="A95" s="40"/>
      <c r="B95" s="41"/>
      <c r="C95" s="247" t="s">
        <v>138</v>
      </c>
      <c r="D95" s="247" t="s">
        <v>184</v>
      </c>
      <c r="E95" s="248" t="s">
        <v>192</v>
      </c>
      <c r="F95" s="249" t="s">
        <v>193</v>
      </c>
      <c r="G95" s="250" t="s">
        <v>169</v>
      </c>
      <c r="H95" s="251">
        <v>6</v>
      </c>
      <c r="I95" s="252"/>
      <c r="J95" s="253">
        <f>ROUND(I95*H95,2)</f>
        <v>0</v>
      </c>
      <c r="K95" s="249" t="s">
        <v>19</v>
      </c>
      <c r="L95" s="254"/>
      <c r="M95" s="255" t="s">
        <v>19</v>
      </c>
      <c r="N95" s="256" t="s">
        <v>45</v>
      </c>
      <c r="O95" s="86"/>
      <c r="P95" s="223">
        <f>O95*H95</f>
        <v>0</v>
      </c>
      <c r="Q95" s="223">
        <v>0.014</v>
      </c>
      <c r="R95" s="223">
        <f>Q95*H95</f>
        <v>0.084000000000000005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187</v>
      </c>
      <c r="AT95" s="225" t="s">
        <v>184</v>
      </c>
      <c r="AU95" s="225" t="s">
        <v>83</v>
      </c>
      <c r="AY95" s="19" t="s">
        <v>130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81</v>
      </c>
      <c r="BK95" s="226">
        <f>ROUND(I95*H95,2)</f>
        <v>0</v>
      </c>
      <c r="BL95" s="19" t="s">
        <v>170</v>
      </c>
      <c r="BM95" s="225" t="s">
        <v>194</v>
      </c>
    </row>
    <row r="96" s="2" customFormat="1" ht="37.8" customHeight="1">
      <c r="A96" s="40"/>
      <c r="B96" s="41"/>
      <c r="C96" s="214" t="s">
        <v>157</v>
      </c>
      <c r="D96" s="214" t="s">
        <v>133</v>
      </c>
      <c r="E96" s="215" t="s">
        <v>195</v>
      </c>
      <c r="F96" s="216" t="s">
        <v>196</v>
      </c>
      <c r="G96" s="217" t="s">
        <v>169</v>
      </c>
      <c r="H96" s="218">
        <v>4</v>
      </c>
      <c r="I96" s="219"/>
      <c r="J96" s="220">
        <f>ROUND(I96*H96,2)</f>
        <v>0</v>
      </c>
      <c r="K96" s="216" t="s">
        <v>137</v>
      </c>
      <c r="L96" s="46"/>
      <c r="M96" s="221" t="s">
        <v>19</v>
      </c>
      <c r="N96" s="222" t="s">
        <v>45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170</v>
      </c>
      <c r="AT96" s="225" t="s">
        <v>133</v>
      </c>
      <c r="AU96" s="225" t="s">
        <v>83</v>
      </c>
      <c r="AY96" s="19" t="s">
        <v>130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81</v>
      </c>
      <c r="BK96" s="226">
        <f>ROUND(I96*H96,2)</f>
        <v>0</v>
      </c>
      <c r="BL96" s="19" t="s">
        <v>170</v>
      </c>
      <c r="BM96" s="225" t="s">
        <v>197</v>
      </c>
    </row>
    <row r="97" s="2" customFormat="1">
      <c r="A97" s="40"/>
      <c r="B97" s="41"/>
      <c r="C97" s="42"/>
      <c r="D97" s="227" t="s">
        <v>140</v>
      </c>
      <c r="E97" s="42"/>
      <c r="F97" s="228" t="s">
        <v>198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140</v>
      </c>
      <c r="AU97" s="19" t="s">
        <v>83</v>
      </c>
    </row>
    <row r="98" s="2" customFormat="1" ht="33" customHeight="1">
      <c r="A98" s="40"/>
      <c r="B98" s="41"/>
      <c r="C98" s="247" t="s">
        <v>166</v>
      </c>
      <c r="D98" s="247" t="s">
        <v>184</v>
      </c>
      <c r="E98" s="248" t="s">
        <v>199</v>
      </c>
      <c r="F98" s="249" t="s">
        <v>200</v>
      </c>
      <c r="G98" s="250" t="s">
        <v>169</v>
      </c>
      <c r="H98" s="251">
        <v>2</v>
      </c>
      <c r="I98" s="252"/>
      <c r="J98" s="253">
        <f>ROUND(I98*H98,2)</f>
        <v>0</v>
      </c>
      <c r="K98" s="249" t="s">
        <v>19</v>
      </c>
      <c r="L98" s="254"/>
      <c r="M98" s="255" t="s">
        <v>19</v>
      </c>
      <c r="N98" s="256" t="s">
        <v>45</v>
      </c>
      <c r="O98" s="86"/>
      <c r="P98" s="223">
        <f>O98*H98</f>
        <v>0</v>
      </c>
      <c r="Q98" s="223">
        <v>0.017000000000000001</v>
      </c>
      <c r="R98" s="223">
        <f>Q98*H98</f>
        <v>0.034000000000000002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187</v>
      </c>
      <c r="AT98" s="225" t="s">
        <v>184</v>
      </c>
      <c r="AU98" s="225" t="s">
        <v>83</v>
      </c>
      <c r="AY98" s="19" t="s">
        <v>130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81</v>
      </c>
      <c r="BK98" s="226">
        <f>ROUND(I98*H98,2)</f>
        <v>0</v>
      </c>
      <c r="BL98" s="19" t="s">
        <v>170</v>
      </c>
      <c r="BM98" s="225" t="s">
        <v>201</v>
      </c>
    </row>
    <row r="99" s="2" customFormat="1" ht="37.8" customHeight="1">
      <c r="A99" s="40"/>
      <c r="B99" s="41"/>
      <c r="C99" s="247" t="s">
        <v>173</v>
      </c>
      <c r="D99" s="247" t="s">
        <v>184</v>
      </c>
      <c r="E99" s="248" t="s">
        <v>202</v>
      </c>
      <c r="F99" s="249" t="s">
        <v>203</v>
      </c>
      <c r="G99" s="250" t="s">
        <v>169</v>
      </c>
      <c r="H99" s="251">
        <v>1</v>
      </c>
      <c r="I99" s="252"/>
      <c r="J99" s="253">
        <f>ROUND(I99*H99,2)</f>
        <v>0</v>
      </c>
      <c r="K99" s="249" t="s">
        <v>19</v>
      </c>
      <c r="L99" s="254"/>
      <c r="M99" s="255" t="s">
        <v>19</v>
      </c>
      <c r="N99" s="256" t="s">
        <v>45</v>
      </c>
      <c r="O99" s="86"/>
      <c r="P99" s="223">
        <f>O99*H99</f>
        <v>0</v>
      </c>
      <c r="Q99" s="223">
        <v>0.029999999999999999</v>
      </c>
      <c r="R99" s="223">
        <f>Q99*H99</f>
        <v>0.029999999999999999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187</v>
      </c>
      <c r="AT99" s="225" t="s">
        <v>184</v>
      </c>
      <c r="AU99" s="225" t="s">
        <v>83</v>
      </c>
      <c r="AY99" s="19" t="s">
        <v>130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81</v>
      </c>
      <c r="BK99" s="226">
        <f>ROUND(I99*H99,2)</f>
        <v>0</v>
      </c>
      <c r="BL99" s="19" t="s">
        <v>170</v>
      </c>
      <c r="BM99" s="225" t="s">
        <v>204</v>
      </c>
    </row>
    <row r="100" s="2" customFormat="1" ht="33" customHeight="1">
      <c r="A100" s="40"/>
      <c r="B100" s="41"/>
      <c r="C100" s="247" t="s">
        <v>205</v>
      </c>
      <c r="D100" s="247" t="s">
        <v>184</v>
      </c>
      <c r="E100" s="248" t="s">
        <v>206</v>
      </c>
      <c r="F100" s="249" t="s">
        <v>207</v>
      </c>
      <c r="G100" s="250" t="s">
        <v>169</v>
      </c>
      <c r="H100" s="251">
        <v>1</v>
      </c>
      <c r="I100" s="252"/>
      <c r="J100" s="253">
        <f>ROUND(I100*H100,2)</f>
        <v>0</v>
      </c>
      <c r="K100" s="249" t="s">
        <v>19</v>
      </c>
      <c r="L100" s="254"/>
      <c r="M100" s="255" t="s">
        <v>19</v>
      </c>
      <c r="N100" s="256" t="s">
        <v>45</v>
      </c>
      <c r="O100" s="86"/>
      <c r="P100" s="223">
        <f>O100*H100</f>
        <v>0</v>
      </c>
      <c r="Q100" s="223">
        <v>0.025000000000000001</v>
      </c>
      <c r="R100" s="223">
        <f>Q100*H100</f>
        <v>0.025000000000000001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187</v>
      </c>
      <c r="AT100" s="225" t="s">
        <v>184</v>
      </c>
      <c r="AU100" s="225" t="s">
        <v>83</v>
      </c>
      <c r="AY100" s="19" t="s">
        <v>130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81</v>
      </c>
      <c r="BK100" s="226">
        <f>ROUND(I100*H100,2)</f>
        <v>0</v>
      </c>
      <c r="BL100" s="19" t="s">
        <v>170</v>
      </c>
      <c r="BM100" s="225" t="s">
        <v>208</v>
      </c>
    </row>
    <row r="101" s="2" customFormat="1" ht="37.8" customHeight="1">
      <c r="A101" s="40"/>
      <c r="B101" s="41"/>
      <c r="C101" s="214" t="s">
        <v>209</v>
      </c>
      <c r="D101" s="214" t="s">
        <v>133</v>
      </c>
      <c r="E101" s="215" t="s">
        <v>210</v>
      </c>
      <c r="F101" s="216" t="s">
        <v>211</v>
      </c>
      <c r="G101" s="217" t="s">
        <v>169</v>
      </c>
      <c r="H101" s="218">
        <v>1</v>
      </c>
      <c r="I101" s="219"/>
      <c r="J101" s="220">
        <f>ROUND(I101*H101,2)</f>
        <v>0</v>
      </c>
      <c r="K101" s="216" t="s">
        <v>137</v>
      </c>
      <c r="L101" s="46"/>
      <c r="M101" s="221" t="s">
        <v>19</v>
      </c>
      <c r="N101" s="222" t="s">
        <v>45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170</v>
      </c>
      <c r="AT101" s="225" t="s">
        <v>133</v>
      </c>
      <c r="AU101" s="225" t="s">
        <v>83</v>
      </c>
      <c r="AY101" s="19" t="s">
        <v>130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81</v>
      </c>
      <c r="BK101" s="226">
        <f>ROUND(I101*H101,2)</f>
        <v>0</v>
      </c>
      <c r="BL101" s="19" t="s">
        <v>170</v>
      </c>
      <c r="BM101" s="225" t="s">
        <v>212</v>
      </c>
    </row>
    <row r="102" s="2" customFormat="1">
      <c r="A102" s="40"/>
      <c r="B102" s="41"/>
      <c r="C102" s="42"/>
      <c r="D102" s="227" t="s">
        <v>140</v>
      </c>
      <c r="E102" s="42"/>
      <c r="F102" s="228" t="s">
        <v>213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140</v>
      </c>
      <c r="AU102" s="19" t="s">
        <v>83</v>
      </c>
    </row>
    <row r="103" s="2" customFormat="1" ht="33" customHeight="1">
      <c r="A103" s="40"/>
      <c r="B103" s="41"/>
      <c r="C103" s="247" t="s">
        <v>214</v>
      </c>
      <c r="D103" s="247" t="s">
        <v>184</v>
      </c>
      <c r="E103" s="248" t="s">
        <v>215</v>
      </c>
      <c r="F103" s="249" t="s">
        <v>216</v>
      </c>
      <c r="G103" s="250" t="s">
        <v>169</v>
      </c>
      <c r="H103" s="251">
        <v>1</v>
      </c>
      <c r="I103" s="252"/>
      <c r="J103" s="253">
        <f>ROUND(I103*H103,2)</f>
        <v>0</v>
      </c>
      <c r="K103" s="249" t="s">
        <v>19</v>
      </c>
      <c r="L103" s="254"/>
      <c r="M103" s="255" t="s">
        <v>19</v>
      </c>
      <c r="N103" s="256" t="s">
        <v>45</v>
      </c>
      <c r="O103" s="86"/>
      <c r="P103" s="223">
        <f>O103*H103</f>
        <v>0</v>
      </c>
      <c r="Q103" s="223">
        <v>0.025000000000000001</v>
      </c>
      <c r="R103" s="223">
        <f>Q103*H103</f>
        <v>0.025000000000000001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187</v>
      </c>
      <c r="AT103" s="225" t="s">
        <v>184</v>
      </c>
      <c r="AU103" s="225" t="s">
        <v>83</v>
      </c>
      <c r="AY103" s="19" t="s">
        <v>130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81</v>
      </c>
      <c r="BK103" s="226">
        <f>ROUND(I103*H103,2)</f>
        <v>0</v>
      </c>
      <c r="BL103" s="19" t="s">
        <v>170</v>
      </c>
      <c r="BM103" s="225" t="s">
        <v>217</v>
      </c>
    </row>
    <row r="104" s="2" customFormat="1" ht="24.15" customHeight="1">
      <c r="A104" s="40"/>
      <c r="B104" s="41"/>
      <c r="C104" s="214" t="s">
        <v>218</v>
      </c>
      <c r="D104" s="214" t="s">
        <v>133</v>
      </c>
      <c r="E104" s="215" t="s">
        <v>219</v>
      </c>
      <c r="F104" s="216" t="s">
        <v>220</v>
      </c>
      <c r="G104" s="217" t="s">
        <v>169</v>
      </c>
      <c r="H104" s="218">
        <v>42</v>
      </c>
      <c r="I104" s="219"/>
      <c r="J104" s="220">
        <f>ROUND(I104*H104,2)</f>
        <v>0</v>
      </c>
      <c r="K104" s="216" t="s">
        <v>137</v>
      </c>
      <c r="L104" s="46"/>
      <c r="M104" s="221" t="s">
        <v>19</v>
      </c>
      <c r="N104" s="222" t="s">
        <v>45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170</v>
      </c>
      <c r="AT104" s="225" t="s">
        <v>133</v>
      </c>
      <c r="AU104" s="225" t="s">
        <v>83</v>
      </c>
      <c r="AY104" s="19" t="s">
        <v>130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81</v>
      </c>
      <c r="BK104" s="226">
        <f>ROUND(I104*H104,2)</f>
        <v>0</v>
      </c>
      <c r="BL104" s="19" t="s">
        <v>170</v>
      </c>
      <c r="BM104" s="225" t="s">
        <v>221</v>
      </c>
    </row>
    <row r="105" s="2" customFormat="1">
      <c r="A105" s="40"/>
      <c r="B105" s="41"/>
      <c r="C105" s="42"/>
      <c r="D105" s="227" t="s">
        <v>140</v>
      </c>
      <c r="E105" s="42"/>
      <c r="F105" s="228" t="s">
        <v>222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140</v>
      </c>
      <c r="AU105" s="19" t="s">
        <v>83</v>
      </c>
    </row>
    <row r="106" s="2" customFormat="1" ht="24.15" customHeight="1">
      <c r="A106" s="40"/>
      <c r="B106" s="41"/>
      <c r="C106" s="247" t="s">
        <v>8</v>
      </c>
      <c r="D106" s="247" t="s">
        <v>184</v>
      </c>
      <c r="E106" s="248" t="s">
        <v>223</v>
      </c>
      <c r="F106" s="249" t="s">
        <v>224</v>
      </c>
      <c r="G106" s="250" t="s">
        <v>169</v>
      </c>
      <c r="H106" s="251">
        <v>13</v>
      </c>
      <c r="I106" s="252"/>
      <c r="J106" s="253">
        <f>ROUND(I106*H106,2)</f>
        <v>0</v>
      </c>
      <c r="K106" s="249" t="s">
        <v>137</v>
      </c>
      <c r="L106" s="254"/>
      <c r="M106" s="255" t="s">
        <v>19</v>
      </c>
      <c r="N106" s="256" t="s">
        <v>45</v>
      </c>
      <c r="O106" s="86"/>
      <c r="P106" s="223">
        <f>O106*H106</f>
        <v>0</v>
      </c>
      <c r="Q106" s="223">
        <v>0.00014999999999999999</v>
      </c>
      <c r="R106" s="223">
        <f>Q106*H106</f>
        <v>0.0019499999999999999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187</v>
      </c>
      <c r="AT106" s="225" t="s">
        <v>184</v>
      </c>
      <c r="AU106" s="225" t="s">
        <v>83</v>
      </c>
      <c r="AY106" s="19" t="s">
        <v>130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81</v>
      </c>
      <c r="BK106" s="226">
        <f>ROUND(I106*H106,2)</f>
        <v>0</v>
      </c>
      <c r="BL106" s="19" t="s">
        <v>170</v>
      </c>
      <c r="BM106" s="225" t="s">
        <v>225</v>
      </c>
    </row>
    <row r="107" s="2" customFormat="1" ht="24.15" customHeight="1">
      <c r="A107" s="40"/>
      <c r="B107" s="41"/>
      <c r="C107" s="247" t="s">
        <v>226</v>
      </c>
      <c r="D107" s="247" t="s">
        <v>184</v>
      </c>
      <c r="E107" s="248" t="s">
        <v>227</v>
      </c>
      <c r="F107" s="249" t="s">
        <v>228</v>
      </c>
      <c r="G107" s="250" t="s">
        <v>169</v>
      </c>
      <c r="H107" s="251">
        <v>19</v>
      </c>
      <c r="I107" s="252"/>
      <c r="J107" s="253">
        <f>ROUND(I107*H107,2)</f>
        <v>0</v>
      </c>
      <c r="K107" s="249" t="s">
        <v>137</v>
      </c>
      <c r="L107" s="254"/>
      <c r="M107" s="255" t="s">
        <v>19</v>
      </c>
      <c r="N107" s="256" t="s">
        <v>45</v>
      </c>
      <c r="O107" s="86"/>
      <c r="P107" s="223">
        <f>O107*H107</f>
        <v>0</v>
      </c>
      <c r="Q107" s="223">
        <v>0.00014999999999999999</v>
      </c>
      <c r="R107" s="223">
        <f>Q107*H107</f>
        <v>0.0028499999999999997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187</v>
      </c>
      <c r="AT107" s="225" t="s">
        <v>184</v>
      </c>
      <c r="AU107" s="225" t="s">
        <v>83</v>
      </c>
      <c r="AY107" s="19" t="s">
        <v>130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81</v>
      </c>
      <c r="BK107" s="226">
        <f>ROUND(I107*H107,2)</f>
        <v>0</v>
      </c>
      <c r="BL107" s="19" t="s">
        <v>170</v>
      </c>
      <c r="BM107" s="225" t="s">
        <v>229</v>
      </c>
    </row>
    <row r="108" s="2" customFormat="1" ht="24.15" customHeight="1">
      <c r="A108" s="40"/>
      <c r="B108" s="41"/>
      <c r="C108" s="247" t="s">
        <v>230</v>
      </c>
      <c r="D108" s="247" t="s">
        <v>184</v>
      </c>
      <c r="E108" s="248" t="s">
        <v>231</v>
      </c>
      <c r="F108" s="249" t="s">
        <v>232</v>
      </c>
      <c r="G108" s="250" t="s">
        <v>169</v>
      </c>
      <c r="H108" s="251">
        <v>7</v>
      </c>
      <c r="I108" s="252"/>
      <c r="J108" s="253">
        <f>ROUND(I108*H108,2)</f>
        <v>0</v>
      </c>
      <c r="K108" s="249" t="s">
        <v>137</v>
      </c>
      <c r="L108" s="254"/>
      <c r="M108" s="255" t="s">
        <v>19</v>
      </c>
      <c r="N108" s="256" t="s">
        <v>45</v>
      </c>
      <c r="O108" s="86"/>
      <c r="P108" s="223">
        <f>O108*H108</f>
        <v>0</v>
      </c>
      <c r="Q108" s="223">
        <v>0.00014999999999999999</v>
      </c>
      <c r="R108" s="223">
        <f>Q108*H108</f>
        <v>0.0010499999999999999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187</v>
      </c>
      <c r="AT108" s="225" t="s">
        <v>184</v>
      </c>
      <c r="AU108" s="225" t="s">
        <v>83</v>
      </c>
      <c r="AY108" s="19" t="s">
        <v>130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81</v>
      </c>
      <c r="BK108" s="226">
        <f>ROUND(I108*H108,2)</f>
        <v>0</v>
      </c>
      <c r="BL108" s="19" t="s">
        <v>170</v>
      </c>
      <c r="BM108" s="225" t="s">
        <v>233</v>
      </c>
    </row>
    <row r="109" s="2" customFormat="1" ht="24.15" customHeight="1">
      <c r="A109" s="40"/>
      <c r="B109" s="41"/>
      <c r="C109" s="247" t="s">
        <v>234</v>
      </c>
      <c r="D109" s="247" t="s">
        <v>184</v>
      </c>
      <c r="E109" s="248" t="s">
        <v>235</v>
      </c>
      <c r="F109" s="249" t="s">
        <v>236</v>
      </c>
      <c r="G109" s="250" t="s">
        <v>169</v>
      </c>
      <c r="H109" s="251">
        <v>3</v>
      </c>
      <c r="I109" s="252"/>
      <c r="J109" s="253">
        <f>ROUND(I109*H109,2)</f>
        <v>0</v>
      </c>
      <c r="K109" s="249" t="s">
        <v>137</v>
      </c>
      <c r="L109" s="254"/>
      <c r="M109" s="255" t="s">
        <v>19</v>
      </c>
      <c r="N109" s="256" t="s">
        <v>45</v>
      </c>
      <c r="O109" s="86"/>
      <c r="P109" s="223">
        <f>O109*H109</f>
        <v>0</v>
      </c>
      <c r="Q109" s="223">
        <v>0.00014999999999999999</v>
      </c>
      <c r="R109" s="223">
        <f>Q109*H109</f>
        <v>0.00044999999999999999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187</v>
      </c>
      <c r="AT109" s="225" t="s">
        <v>184</v>
      </c>
      <c r="AU109" s="225" t="s">
        <v>83</v>
      </c>
      <c r="AY109" s="19" t="s">
        <v>130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81</v>
      </c>
      <c r="BK109" s="226">
        <f>ROUND(I109*H109,2)</f>
        <v>0</v>
      </c>
      <c r="BL109" s="19" t="s">
        <v>170</v>
      </c>
      <c r="BM109" s="225" t="s">
        <v>237</v>
      </c>
    </row>
    <row r="110" s="2" customFormat="1" ht="24.15" customHeight="1">
      <c r="A110" s="40"/>
      <c r="B110" s="41"/>
      <c r="C110" s="214" t="s">
        <v>170</v>
      </c>
      <c r="D110" s="214" t="s">
        <v>133</v>
      </c>
      <c r="E110" s="215" t="s">
        <v>238</v>
      </c>
      <c r="F110" s="216" t="s">
        <v>239</v>
      </c>
      <c r="G110" s="217" t="s">
        <v>169</v>
      </c>
      <c r="H110" s="218">
        <v>42</v>
      </c>
      <c r="I110" s="219"/>
      <c r="J110" s="220">
        <f>ROUND(I110*H110,2)</f>
        <v>0</v>
      </c>
      <c r="K110" s="216" t="s">
        <v>137</v>
      </c>
      <c r="L110" s="46"/>
      <c r="M110" s="221" t="s">
        <v>19</v>
      </c>
      <c r="N110" s="222" t="s">
        <v>45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170</v>
      </c>
      <c r="AT110" s="225" t="s">
        <v>133</v>
      </c>
      <c r="AU110" s="225" t="s">
        <v>83</v>
      </c>
      <c r="AY110" s="19" t="s">
        <v>130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81</v>
      </c>
      <c r="BK110" s="226">
        <f>ROUND(I110*H110,2)</f>
        <v>0</v>
      </c>
      <c r="BL110" s="19" t="s">
        <v>170</v>
      </c>
      <c r="BM110" s="225" t="s">
        <v>240</v>
      </c>
    </row>
    <row r="111" s="2" customFormat="1">
      <c r="A111" s="40"/>
      <c r="B111" s="41"/>
      <c r="C111" s="42"/>
      <c r="D111" s="227" t="s">
        <v>140</v>
      </c>
      <c r="E111" s="42"/>
      <c r="F111" s="228" t="s">
        <v>241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140</v>
      </c>
      <c r="AU111" s="19" t="s">
        <v>83</v>
      </c>
    </row>
    <row r="112" s="2" customFormat="1" ht="16.5" customHeight="1">
      <c r="A112" s="40"/>
      <c r="B112" s="41"/>
      <c r="C112" s="247" t="s">
        <v>242</v>
      </c>
      <c r="D112" s="247" t="s">
        <v>184</v>
      </c>
      <c r="E112" s="248" t="s">
        <v>243</v>
      </c>
      <c r="F112" s="249" t="s">
        <v>244</v>
      </c>
      <c r="G112" s="250" t="s">
        <v>169</v>
      </c>
      <c r="H112" s="251">
        <v>38</v>
      </c>
      <c r="I112" s="252"/>
      <c r="J112" s="253">
        <f>ROUND(I112*H112,2)</f>
        <v>0</v>
      </c>
      <c r="K112" s="249" t="s">
        <v>137</v>
      </c>
      <c r="L112" s="254"/>
      <c r="M112" s="255" t="s">
        <v>19</v>
      </c>
      <c r="N112" s="256" t="s">
        <v>45</v>
      </c>
      <c r="O112" s="86"/>
      <c r="P112" s="223">
        <f>O112*H112</f>
        <v>0</v>
      </c>
      <c r="Q112" s="223">
        <v>0.0022000000000000001</v>
      </c>
      <c r="R112" s="223">
        <f>Q112*H112</f>
        <v>0.083600000000000008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187</v>
      </c>
      <c r="AT112" s="225" t="s">
        <v>184</v>
      </c>
      <c r="AU112" s="225" t="s">
        <v>83</v>
      </c>
      <c r="AY112" s="19" t="s">
        <v>130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81</v>
      </c>
      <c r="BK112" s="226">
        <f>ROUND(I112*H112,2)</f>
        <v>0</v>
      </c>
      <c r="BL112" s="19" t="s">
        <v>170</v>
      </c>
      <c r="BM112" s="225" t="s">
        <v>245</v>
      </c>
    </row>
    <row r="113" s="2" customFormat="1" ht="16.5" customHeight="1">
      <c r="A113" s="40"/>
      <c r="B113" s="41"/>
      <c r="C113" s="247" t="s">
        <v>246</v>
      </c>
      <c r="D113" s="247" t="s">
        <v>184</v>
      </c>
      <c r="E113" s="248" t="s">
        <v>247</v>
      </c>
      <c r="F113" s="249" t="s">
        <v>248</v>
      </c>
      <c r="G113" s="250" t="s">
        <v>169</v>
      </c>
      <c r="H113" s="251">
        <v>4</v>
      </c>
      <c r="I113" s="252"/>
      <c r="J113" s="253">
        <f>ROUND(I113*H113,2)</f>
        <v>0</v>
      </c>
      <c r="K113" s="249" t="s">
        <v>137</v>
      </c>
      <c r="L113" s="254"/>
      <c r="M113" s="255" t="s">
        <v>19</v>
      </c>
      <c r="N113" s="256" t="s">
        <v>45</v>
      </c>
      <c r="O113" s="86"/>
      <c r="P113" s="223">
        <f>O113*H113</f>
        <v>0</v>
      </c>
      <c r="Q113" s="223">
        <v>0.0022000000000000001</v>
      </c>
      <c r="R113" s="223">
        <f>Q113*H113</f>
        <v>0.0088000000000000005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187</v>
      </c>
      <c r="AT113" s="225" t="s">
        <v>184</v>
      </c>
      <c r="AU113" s="225" t="s">
        <v>83</v>
      </c>
      <c r="AY113" s="19" t="s">
        <v>130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81</v>
      </c>
      <c r="BK113" s="226">
        <f>ROUND(I113*H113,2)</f>
        <v>0</v>
      </c>
      <c r="BL113" s="19" t="s">
        <v>170</v>
      </c>
      <c r="BM113" s="225" t="s">
        <v>249</v>
      </c>
    </row>
    <row r="114" s="2" customFormat="1" ht="16.5" customHeight="1">
      <c r="A114" s="40"/>
      <c r="B114" s="41"/>
      <c r="C114" s="247" t="s">
        <v>250</v>
      </c>
      <c r="D114" s="247" t="s">
        <v>184</v>
      </c>
      <c r="E114" s="248" t="s">
        <v>251</v>
      </c>
      <c r="F114" s="249" t="s">
        <v>252</v>
      </c>
      <c r="G114" s="250" t="s">
        <v>169</v>
      </c>
      <c r="H114" s="251">
        <v>32</v>
      </c>
      <c r="I114" s="252"/>
      <c r="J114" s="253">
        <f>ROUND(I114*H114,2)</f>
        <v>0</v>
      </c>
      <c r="K114" s="249" t="s">
        <v>137</v>
      </c>
      <c r="L114" s="254"/>
      <c r="M114" s="255" t="s">
        <v>19</v>
      </c>
      <c r="N114" s="256" t="s">
        <v>45</v>
      </c>
      <c r="O114" s="86"/>
      <c r="P114" s="223">
        <f>O114*H114</f>
        <v>0</v>
      </c>
      <c r="Q114" s="223">
        <v>0.0022000000000000001</v>
      </c>
      <c r="R114" s="223">
        <f>Q114*H114</f>
        <v>0.070400000000000004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187</v>
      </c>
      <c r="AT114" s="225" t="s">
        <v>184</v>
      </c>
      <c r="AU114" s="225" t="s">
        <v>83</v>
      </c>
      <c r="AY114" s="19" t="s">
        <v>130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81</v>
      </c>
      <c r="BK114" s="226">
        <f>ROUND(I114*H114,2)</f>
        <v>0</v>
      </c>
      <c r="BL114" s="19" t="s">
        <v>170</v>
      </c>
      <c r="BM114" s="225" t="s">
        <v>253</v>
      </c>
    </row>
    <row r="115" s="2" customFormat="1" ht="24.15" customHeight="1">
      <c r="A115" s="40"/>
      <c r="B115" s="41"/>
      <c r="C115" s="214" t="s">
        <v>254</v>
      </c>
      <c r="D115" s="214" t="s">
        <v>133</v>
      </c>
      <c r="E115" s="215" t="s">
        <v>255</v>
      </c>
      <c r="F115" s="216" t="s">
        <v>256</v>
      </c>
      <c r="G115" s="217" t="s">
        <v>169</v>
      </c>
      <c r="H115" s="218">
        <v>10</v>
      </c>
      <c r="I115" s="219"/>
      <c r="J115" s="220">
        <f>ROUND(I115*H115,2)</f>
        <v>0</v>
      </c>
      <c r="K115" s="216" t="s">
        <v>137</v>
      </c>
      <c r="L115" s="46"/>
      <c r="M115" s="221" t="s">
        <v>19</v>
      </c>
      <c r="N115" s="222" t="s">
        <v>45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170</v>
      </c>
      <c r="AT115" s="225" t="s">
        <v>133</v>
      </c>
      <c r="AU115" s="225" t="s">
        <v>83</v>
      </c>
      <c r="AY115" s="19" t="s">
        <v>130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81</v>
      </c>
      <c r="BK115" s="226">
        <f>ROUND(I115*H115,2)</f>
        <v>0</v>
      </c>
      <c r="BL115" s="19" t="s">
        <v>170</v>
      </c>
      <c r="BM115" s="225" t="s">
        <v>257</v>
      </c>
    </row>
    <row r="116" s="2" customFormat="1">
      <c r="A116" s="40"/>
      <c r="B116" s="41"/>
      <c r="C116" s="42"/>
      <c r="D116" s="227" t="s">
        <v>140</v>
      </c>
      <c r="E116" s="42"/>
      <c r="F116" s="228" t="s">
        <v>258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140</v>
      </c>
      <c r="AU116" s="19" t="s">
        <v>83</v>
      </c>
    </row>
    <row r="117" s="2" customFormat="1" ht="16.5" customHeight="1">
      <c r="A117" s="40"/>
      <c r="B117" s="41"/>
      <c r="C117" s="247" t="s">
        <v>7</v>
      </c>
      <c r="D117" s="247" t="s">
        <v>184</v>
      </c>
      <c r="E117" s="248" t="s">
        <v>259</v>
      </c>
      <c r="F117" s="249" t="s">
        <v>260</v>
      </c>
      <c r="G117" s="250" t="s">
        <v>169</v>
      </c>
      <c r="H117" s="251">
        <v>10</v>
      </c>
      <c r="I117" s="252"/>
      <c r="J117" s="253">
        <f>ROUND(I117*H117,2)</f>
        <v>0</v>
      </c>
      <c r="K117" s="249" t="s">
        <v>137</v>
      </c>
      <c r="L117" s="254"/>
      <c r="M117" s="255" t="s">
        <v>19</v>
      </c>
      <c r="N117" s="256" t="s">
        <v>45</v>
      </c>
      <c r="O117" s="86"/>
      <c r="P117" s="223">
        <f>O117*H117</f>
        <v>0</v>
      </c>
      <c r="Q117" s="223">
        <v>0.0022000000000000001</v>
      </c>
      <c r="R117" s="223">
        <f>Q117*H117</f>
        <v>0.022000000000000002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187</v>
      </c>
      <c r="AT117" s="225" t="s">
        <v>184</v>
      </c>
      <c r="AU117" s="225" t="s">
        <v>83</v>
      </c>
      <c r="AY117" s="19" t="s">
        <v>130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81</v>
      </c>
      <c r="BK117" s="226">
        <f>ROUND(I117*H117,2)</f>
        <v>0</v>
      </c>
      <c r="BL117" s="19" t="s">
        <v>170</v>
      </c>
      <c r="BM117" s="225" t="s">
        <v>261</v>
      </c>
    </row>
    <row r="118" s="2" customFormat="1" ht="16.5" customHeight="1">
      <c r="A118" s="40"/>
      <c r="B118" s="41"/>
      <c r="C118" s="214" t="s">
        <v>262</v>
      </c>
      <c r="D118" s="214" t="s">
        <v>133</v>
      </c>
      <c r="E118" s="215" t="s">
        <v>263</v>
      </c>
      <c r="F118" s="216" t="s">
        <v>264</v>
      </c>
      <c r="G118" s="217" t="s">
        <v>265</v>
      </c>
      <c r="H118" s="218">
        <v>200.65000000000001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45</v>
      </c>
      <c r="O118" s="86"/>
      <c r="P118" s="223">
        <f>O118*H118</f>
        <v>0</v>
      </c>
      <c r="Q118" s="223">
        <v>0.00010000000000000001</v>
      </c>
      <c r="R118" s="223">
        <f>Q118*H118</f>
        <v>0.020065000000000003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170</v>
      </c>
      <c r="AT118" s="225" t="s">
        <v>133</v>
      </c>
      <c r="AU118" s="225" t="s">
        <v>83</v>
      </c>
      <c r="AY118" s="19" t="s">
        <v>130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81</v>
      </c>
      <c r="BK118" s="226">
        <f>ROUND(I118*H118,2)</f>
        <v>0</v>
      </c>
      <c r="BL118" s="19" t="s">
        <v>170</v>
      </c>
      <c r="BM118" s="225" t="s">
        <v>266</v>
      </c>
    </row>
    <row r="119" s="13" customFormat="1">
      <c r="A119" s="13"/>
      <c r="B119" s="232"/>
      <c r="C119" s="233"/>
      <c r="D119" s="234" t="s">
        <v>146</v>
      </c>
      <c r="E119" s="257" t="s">
        <v>19</v>
      </c>
      <c r="F119" s="235" t="s">
        <v>267</v>
      </c>
      <c r="G119" s="233"/>
      <c r="H119" s="236">
        <v>36.799999999999997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146</v>
      </c>
      <c r="AU119" s="242" t="s">
        <v>83</v>
      </c>
      <c r="AV119" s="13" t="s">
        <v>83</v>
      </c>
      <c r="AW119" s="13" t="s">
        <v>35</v>
      </c>
      <c r="AX119" s="13" t="s">
        <v>74</v>
      </c>
      <c r="AY119" s="242" t="s">
        <v>130</v>
      </c>
    </row>
    <row r="120" s="13" customFormat="1">
      <c r="A120" s="13"/>
      <c r="B120" s="232"/>
      <c r="C120" s="233"/>
      <c r="D120" s="234" t="s">
        <v>146</v>
      </c>
      <c r="E120" s="257" t="s">
        <v>19</v>
      </c>
      <c r="F120" s="235" t="s">
        <v>268</v>
      </c>
      <c r="G120" s="233"/>
      <c r="H120" s="236">
        <v>28.199999999999999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146</v>
      </c>
      <c r="AU120" s="242" t="s">
        <v>83</v>
      </c>
      <c r="AV120" s="13" t="s">
        <v>83</v>
      </c>
      <c r="AW120" s="13" t="s">
        <v>35</v>
      </c>
      <c r="AX120" s="13" t="s">
        <v>74</v>
      </c>
      <c r="AY120" s="242" t="s">
        <v>130</v>
      </c>
    </row>
    <row r="121" s="13" customFormat="1">
      <c r="A121" s="13"/>
      <c r="B121" s="232"/>
      <c r="C121" s="233"/>
      <c r="D121" s="234" t="s">
        <v>146</v>
      </c>
      <c r="E121" s="257" t="s">
        <v>19</v>
      </c>
      <c r="F121" s="235" t="s">
        <v>269</v>
      </c>
      <c r="G121" s="233"/>
      <c r="H121" s="236">
        <v>110.40000000000001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146</v>
      </c>
      <c r="AU121" s="242" t="s">
        <v>83</v>
      </c>
      <c r="AV121" s="13" t="s">
        <v>83</v>
      </c>
      <c r="AW121" s="13" t="s">
        <v>35</v>
      </c>
      <c r="AX121" s="13" t="s">
        <v>74</v>
      </c>
      <c r="AY121" s="242" t="s">
        <v>130</v>
      </c>
    </row>
    <row r="122" s="13" customFormat="1">
      <c r="A122" s="13"/>
      <c r="B122" s="232"/>
      <c r="C122" s="233"/>
      <c r="D122" s="234" t="s">
        <v>146</v>
      </c>
      <c r="E122" s="257" t="s">
        <v>19</v>
      </c>
      <c r="F122" s="235" t="s">
        <v>270</v>
      </c>
      <c r="G122" s="233"/>
      <c r="H122" s="236">
        <v>14.699999999999999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146</v>
      </c>
      <c r="AU122" s="242" t="s">
        <v>83</v>
      </c>
      <c r="AV122" s="13" t="s">
        <v>83</v>
      </c>
      <c r="AW122" s="13" t="s">
        <v>35</v>
      </c>
      <c r="AX122" s="13" t="s">
        <v>74</v>
      </c>
      <c r="AY122" s="242" t="s">
        <v>130</v>
      </c>
    </row>
    <row r="123" s="13" customFormat="1">
      <c r="A123" s="13"/>
      <c r="B123" s="232"/>
      <c r="C123" s="233"/>
      <c r="D123" s="234" t="s">
        <v>146</v>
      </c>
      <c r="E123" s="257" t="s">
        <v>19</v>
      </c>
      <c r="F123" s="235" t="s">
        <v>271</v>
      </c>
      <c r="G123" s="233"/>
      <c r="H123" s="236">
        <v>5.0999999999999996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146</v>
      </c>
      <c r="AU123" s="242" t="s">
        <v>83</v>
      </c>
      <c r="AV123" s="13" t="s">
        <v>83</v>
      </c>
      <c r="AW123" s="13" t="s">
        <v>35</v>
      </c>
      <c r="AX123" s="13" t="s">
        <v>74</v>
      </c>
      <c r="AY123" s="242" t="s">
        <v>130</v>
      </c>
    </row>
    <row r="124" s="13" customFormat="1">
      <c r="A124" s="13"/>
      <c r="B124" s="232"/>
      <c r="C124" s="233"/>
      <c r="D124" s="234" t="s">
        <v>146</v>
      </c>
      <c r="E124" s="257" t="s">
        <v>19</v>
      </c>
      <c r="F124" s="235" t="s">
        <v>272</v>
      </c>
      <c r="G124" s="233"/>
      <c r="H124" s="236">
        <v>5.4500000000000002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146</v>
      </c>
      <c r="AU124" s="242" t="s">
        <v>83</v>
      </c>
      <c r="AV124" s="13" t="s">
        <v>83</v>
      </c>
      <c r="AW124" s="13" t="s">
        <v>35</v>
      </c>
      <c r="AX124" s="13" t="s">
        <v>74</v>
      </c>
      <c r="AY124" s="242" t="s">
        <v>130</v>
      </c>
    </row>
    <row r="125" s="14" customFormat="1">
      <c r="A125" s="14"/>
      <c r="B125" s="258"/>
      <c r="C125" s="259"/>
      <c r="D125" s="234" t="s">
        <v>146</v>
      </c>
      <c r="E125" s="260" t="s">
        <v>19</v>
      </c>
      <c r="F125" s="261" t="s">
        <v>273</v>
      </c>
      <c r="G125" s="259"/>
      <c r="H125" s="262">
        <v>200.65000000000001</v>
      </c>
      <c r="I125" s="263"/>
      <c r="J125" s="259"/>
      <c r="K125" s="259"/>
      <c r="L125" s="264"/>
      <c r="M125" s="265"/>
      <c r="N125" s="266"/>
      <c r="O125" s="266"/>
      <c r="P125" s="266"/>
      <c r="Q125" s="266"/>
      <c r="R125" s="266"/>
      <c r="S125" s="266"/>
      <c r="T125" s="26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8" t="s">
        <v>146</v>
      </c>
      <c r="AU125" s="268" t="s">
        <v>83</v>
      </c>
      <c r="AV125" s="14" t="s">
        <v>138</v>
      </c>
      <c r="AW125" s="14" t="s">
        <v>35</v>
      </c>
      <c r="AX125" s="14" t="s">
        <v>81</v>
      </c>
      <c r="AY125" s="268" t="s">
        <v>130</v>
      </c>
    </row>
    <row r="126" s="2" customFormat="1" ht="55.5" customHeight="1">
      <c r="A126" s="40"/>
      <c r="B126" s="41"/>
      <c r="C126" s="214" t="s">
        <v>274</v>
      </c>
      <c r="D126" s="214" t="s">
        <v>133</v>
      </c>
      <c r="E126" s="215" t="s">
        <v>275</v>
      </c>
      <c r="F126" s="216" t="s">
        <v>276</v>
      </c>
      <c r="G126" s="217" t="s">
        <v>136</v>
      </c>
      <c r="H126" s="218">
        <v>0.84299999999999997</v>
      </c>
      <c r="I126" s="219"/>
      <c r="J126" s="220">
        <f>ROUND(I126*H126,2)</f>
        <v>0</v>
      </c>
      <c r="K126" s="216" t="s">
        <v>137</v>
      </c>
      <c r="L126" s="46"/>
      <c r="M126" s="221" t="s">
        <v>19</v>
      </c>
      <c r="N126" s="222" t="s">
        <v>45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170</v>
      </c>
      <c r="AT126" s="225" t="s">
        <v>133</v>
      </c>
      <c r="AU126" s="225" t="s">
        <v>83</v>
      </c>
      <c r="AY126" s="19" t="s">
        <v>130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81</v>
      </c>
      <c r="BK126" s="226">
        <f>ROUND(I126*H126,2)</f>
        <v>0</v>
      </c>
      <c r="BL126" s="19" t="s">
        <v>170</v>
      </c>
      <c r="BM126" s="225" t="s">
        <v>277</v>
      </c>
    </row>
    <row r="127" s="2" customFormat="1">
      <c r="A127" s="40"/>
      <c r="B127" s="41"/>
      <c r="C127" s="42"/>
      <c r="D127" s="227" t="s">
        <v>140</v>
      </c>
      <c r="E127" s="42"/>
      <c r="F127" s="228" t="s">
        <v>278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140</v>
      </c>
      <c r="AU127" s="19" t="s">
        <v>83</v>
      </c>
    </row>
    <row r="128" s="2" customFormat="1" ht="76.35" customHeight="1">
      <c r="A128" s="40"/>
      <c r="B128" s="41"/>
      <c r="C128" s="214" t="s">
        <v>279</v>
      </c>
      <c r="D128" s="214" t="s">
        <v>133</v>
      </c>
      <c r="E128" s="215" t="s">
        <v>280</v>
      </c>
      <c r="F128" s="216" t="s">
        <v>281</v>
      </c>
      <c r="G128" s="217" t="s">
        <v>136</v>
      </c>
      <c r="H128" s="218">
        <v>0.84299999999999997</v>
      </c>
      <c r="I128" s="219"/>
      <c r="J128" s="220">
        <f>ROUND(I128*H128,2)</f>
        <v>0</v>
      </c>
      <c r="K128" s="216" t="s">
        <v>137</v>
      </c>
      <c r="L128" s="46"/>
      <c r="M128" s="221" t="s">
        <v>19</v>
      </c>
      <c r="N128" s="222" t="s">
        <v>45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170</v>
      </c>
      <c r="AT128" s="225" t="s">
        <v>133</v>
      </c>
      <c r="AU128" s="225" t="s">
        <v>83</v>
      </c>
      <c r="AY128" s="19" t="s">
        <v>130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81</v>
      </c>
      <c r="BK128" s="226">
        <f>ROUND(I128*H128,2)</f>
        <v>0</v>
      </c>
      <c r="BL128" s="19" t="s">
        <v>170</v>
      </c>
      <c r="BM128" s="225" t="s">
        <v>282</v>
      </c>
    </row>
    <row r="129" s="2" customFormat="1">
      <c r="A129" s="40"/>
      <c r="B129" s="41"/>
      <c r="C129" s="42"/>
      <c r="D129" s="227" t="s">
        <v>140</v>
      </c>
      <c r="E129" s="42"/>
      <c r="F129" s="228" t="s">
        <v>283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140</v>
      </c>
      <c r="AU129" s="19" t="s">
        <v>83</v>
      </c>
    </row>
    <row r="130" s="12" customFormat="1" ht="22.8" customHeight="1">
      <c r="A130" s="12"/>
      <c r="B130" s="198"/>
      <c r="C130" s="199"/>
      <c r="D130" s="200" t="s">
        <v>73</v>
      </c>
      <c r="E130" s="212" t="s">
        <v>284</v>
      </c>
      <c r="F130" s="212" t="s">
        <v>285</v>
      </c>
      <c r="G130" s="199"/>
      <c r="H130" s="199"/>
      <c r="I130" s="202"/>
      <c r="J130" s="213">
        <f>BK130</f>
        <v>0</v>
      </c>
      <c r="K130" s="199"/>
      <c r="L130" s="204"/>
      <c r="M130" s="205"/>
      <c r="N130" s="206"/>
      <c r="O130" s="206"/>
      <c r="P130" s="207">
        <f>SUM(P131:P150)</f>
        <v>0</v>
      </c>
      <c r="Q130" s="206"/>
      <c r="R130" s="207">
        <f>SUM(R131:R150)</f>
        <v>0.014904291900000002</v>
      </c>
      <c r="S130" s="206"/>
      <c r="T130" s="208">
        <f>SUM(T131:T150)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83</v>
      </c>
      <c r="AT130" s="210" t="s">
        <v>73</v>
      </c>
      <c r="AU130" s="210" t="s">
        <v>81</v>
      </c>
      <c r="AY130" s="209" t="s">
        <v>130</v>
      </c>
      <c r="BK130" s="211">
        <f>SUM(BK131:BK150)</f>
        <v>0</v>
      </c>
    </row>
    <row r="131" s="2" customFormat="1" ht="24.15" customHeight="1">
      <c r="A131" s="40"/>
      <c r="B131" s="41"/>
      <c r="C131" s="214" t="s">
        <v>286</v>
      </c>
      <c r="D131" s="214" t="s">
        <v>133</v>
      </c>
      <c r="E131" s="215" t="s">
        <v>287</v>
      </c>
      <c r="F131" s="216" t="s">
        <v>288</v>
      </c>
      <c r="G131" s="217" t="s">
        <v>289</v>
      </c>
      <c r="H131" s="218">
        <v>52.203000000000003</v>
      </c>
      <c r="I131" s="219"/>
      <c r="J131" s="220">
        <f>ROUND(I131*H131,2)</f>
        <v>0</v>
      </c>
      <c r="K131" s="216" t="s">
        <v>137</v>
      </c>
      <c r="L131" s="46"/>
      <c r="M131" s="221" t="s">
        <v>19</v>
      </c>
      <c r="N131" s="222" t="s">
        <v>45</v>
      </c>
      <c r="O131" s="86"/>
      <c r="P131" s="223">
        <f>O131*H131</f>
        <v>0</v>
      </c>
      <c r="Q131" s="223">
        <v>0.00016875000000000001</v>
      </c>
      <c r="R131" s="223">
        <f>Q131*H131</f>
        <v>0.0088092562500000013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170</v>
      </c>
      <c r="AT131" s="225" t="s">
        <v>133</v>
      </c>
      <c r="AU131" s="225" t="s">
        <v>83</v>
      </c>
      <c r="AY131" s="19" t="s">
        <v>130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81</v>
      </c>
      <c r="BK131" s="226">
        <f>ROUND(I131*H131,2)</f>
        <v>0</v>
      </c>
      <c r="BL131" s="19" t="s">
        <v>170</v>
      </c>
      <c r="BM131" s="225" t="s">
        <v>290</v>
      </c>
    </row>
    <row r="132" s="2" customFormat="1">
      <c r="A132" s="40"/>
      <c r="B132" s="41"/>
      <c r="C132" s="42"/>
      <c r="D132" s="227" t="s">
        <v>140</v>
      </c>
      <c r="E132" s="42"/>
      <c r="F132" s="228" t="s">
        <v>291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140</v>
      </c>
      <c r="AU132" s="19" t="s">
        <v>83</v>
      </c>
    </row>
    <row r="133" s="15" customFormat="1">
      <c r="A133" s="15"/>
      <c r="B133" s="269"/>
      <c r="C133" s="270"/>
      <c r="D133" s="234" t="s">
        <v>146</v>
      </c>
      <c r="E133" s="271" t="s">
        <v>19</v>
      </c>
      <c r="F133" s="272" t="s">
        <v>292</v>
      </c>
      <c r="G133" s="270"/>
      <c r="H133" s="271" t="s">
        <v>19</v>
      </c>
      <c r="I133" s="273"/>
      <c r="J133" s="270"/>
      <c r="K133" s="270"/>
      <c r="L133" s="274"/>
      <c r="M133" s="275"/>
      <c r="N133" s="276"/>
      <c r="O133" s="276"/>
      <c r="P133" s="276"/>
      <c r="Q133" s="276"/>
      <c r="R133" s="276"/>
      <c r="S133" s="276"/>
      <c r="T133" s="27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8" t="s">
        <v>146</v>
      </c>
      <c r="AU133" s="278" t="s">
        <v>83</v>
      </c>
      <c r="AV133" s="15" t="s">
        <v>81</v>
      </c>
      <c r="AW133" s="15" t="s">
        <v>35</v>
      </c>
      <c r="AX133" s="15" t="s">
        <v>74</v>
      </c>
      <c r="AY133" s="278" t="s">
        <v>130</v>
      </c>
    </row>
    <row r="134" s="13" customFormat="1">
      <c r="A134" s="13"/>
      <c r="B134" s="232"/>
      <c r="C134" s="233"/>
      <c r="D134" s="234" t="s">
        <v>146</v>
      </c>
      <c r="E134" s="257" t="s">
        <v>19</v>
      </c>
      <c r="F134" s="235" t="s">
        <v>293</v>
      </c>
      <c r="G134" s="233"/>
      <c r="H134" s="236">
        <v>7.9450000000000003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146</v>
      </c>
      <c r="AU134" s="242" t="s">
        <v>83</v>
      </c>
      <c r="AV134" s="13" t="s">
        <v>83</v>
      </c>
      <c r="AW134" s="13" t="s">
        <v>35</v>
      </c>
      <c r="AX134" s="13" t="s">
        <v>74</v>
      </c>
      <c r="AY134" s="242" t="s">
        <v>130</v>
      </c>
    </row>
    <row r="135" s="13" customFormat="1">
      <c r="A135" s="13"/>
      <c r="B135" s="232"/>
      <c r="C135" s="233"/>
      <c r="D135" s="234" t="s">
        <v>146</v>
      </c>
      <c r="E135" s="257" t="s">
        <v>19</v>
      </c>
      <c r="F135" s="235" t="s">
        <v>294</v>
      </c>
      <c r="G135" s="233"/>
      <c r="H135" s="236">
        <v>10.44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146</v>
      </c>
      <c r="AU135" s="242" t="s">
        <v>83</v>
      </c>
      <c r="AV135" s="13" t="s">
        <v>83</v>
      </c>
      <c r="AW135" s="13" t="s">
        <v>35</v>
      </c>
      <c r="AX135" s="13" t="s">
        <v>74</v>
      </c>
      <c r="AY135" s="242" t="s">
        <v>130</v>
      </c>
    </row>
    <row r="136" s="13" customFormat="1">
      <c r="A136" s="13"/>
      <c r="B136" s="232"/>
      <c r="C136" s="233"/>
      <c r="D136" s="234" t="s">
        <v>146</v>
      </c>
      <c r="E136" s="257" t="s">
        <v>19</v>
      </c>
      <c r="F136" s="235" t="s">
        <v>295</v>
      </c>
      <c r="G136" s="233"/>
      <c r="H136" s="236">
        <v>15.404999999999999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146</v>
      </c>
      <c r="AU136" s="242" t="s">
        <v>83</v>
      </c>
      <c r="AV136" s="13" t="s">
        <v>83</v>
      </c>
      <c r="AW136" s="13" t="s">
        <v>35</v>
      </c>
      <c r="AX136" s="13" t="s">
        <v>74</v>
      </c>
      <c r="AY136" s="242" t="s">
        <v>130</v>
      </c>
    </row>
    <row r="137" s="13" customFormat="1">
      <c r="A137" s="13"/>
      <c r="B137" s="232"/>
      <c r="C137" s="233"/>
      <c r="D137" s="234" t="s">
        <v>146</v>
      </c>
      <c r="E137" s="257" t="s">
        <v>19</v>
      </c>
      <c r="F137" s="235" t="s">
        <v>296</v>
      </c>
      <c r="G137" s="233"/>
      <c r="H137" s="236">
        <v>2.4199999999999999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146</v>
      </c>
      <c r="AU137" s="242" t="s">
        <v>83</v>
      </c>
      <c r="AV137" s="13" t="s">
        <v>83</v>
      </c>
      <c r="AW137" s="13" t="s">
        <v>35</v>
      </c>
      <c r="AX137" s="13" t="s">
        <v>74</v>
      </c>
      <c r="AY137" s="242" t="s">
        <v>130</v>
      </c>
    </row>
    <row r="138" s="13" customFormat="1">
      <c r="A138" s="13"/>
      <c r="B138" s="232"/>
      <c r="C138" s="233"/>
      <c r="D138" s="234" t="s">
        <v>146</v>
      </c>
      <c r="E138" s="257" t="s">
        <v>19</v>
      </c>
      <c r="F138" s="235" t="s">
        <v>297</v>
      </c>
      <c r="G138" s="233"/>
      <c r="H138" s="236">
        <v>6.2999999999999998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146</v>
      </c>
      <c r="AU138" s="242" t="s">
        <v>83</v>
      </c>
      <c r="AV138" s="13" t="s">
        <v>83</v>
      </c>
      <c r="AW138" s="13" t="s">
        <v>35</v>
      </c>
      <c r="AX138" s="13" t="s">
        <v>74</v>
      </c>
      <c r="AY138" s="242" t="s">
        <v>130</v>
      </c>
    </row>
    <row r="139" s="13" customFormat="1">
      <c r="A139" s="13"/>
      <c r="B139" s="232"/>
      <c r="C139" s="233"/>
      <c r="D139" s="234" t="s">
        <v>146</v>
      </c>
      <c r="E139" s="257" t="s">
        <v>19</v>
      </c>
      <c r="F139" s="235" t="s">
        <v>298</v>
      </c>
      <c r="G139" s="233"/>
      <c r="H139" s="236">
        <v>6.7380000000000004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146</v>
      </c>
      <c r="AU139" s="242" t="s">
        <v>83</v>
      </c>
      <c r="AV139" s="13" t="s">
        <v>83</v>
      </c>
      <c r="AW139" s="13" t="s">
        <v>35</v>
      </c>
      <c r="AX139" s="13" t="s">
        <v>74</v>
      </c>
      <c r="AY139" s="242" t="s">
        <v>130</v>
      </c>
    </row>
    <row r="140" s="13" customFormat="1">
      <c r="A140" s="13"/>
      <c r="B140" s="232"/>
      <c r="C140" s="233"/>
      <c r="D140" s="234" t="s">
        <v>146</v>
      </c>
      <c r="E140" s="257" t="s">
        <v>19</v>
      </c>
      <c r="F140" s="235" t="s">
        <v>299</v>
      </c>
      <c r="G140" s="233"/>
      <c r="H140" s="236">
        <v>2.9550000000000001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146</v>
      </c>
      <c r="AU140" s="242" t="s">
        <v>83</v>
      </c>
      <c r="AV140" s="13" t="s">
        <v>83</v>
      </c>
      <c r="AW140" s="13" t="s">
        <v>35</v>
      </c>
      <c r="AX140" s="13" t="s">
        <v>74</v>
      </c>
      <c r="AY140" s="242" t="s">
        <v>130</v>
      </c>
    </row>
    <row r="141" s="14" customFormat="1">
      <c r="A141" s="14"/>
      <c r="B141" s="258"/>
      <c r="C141" s="259"/>
      <c r="D141" s="234" t="s">
        <v>146</v>
      </c>
      <c r="E141" s="260" t="s">
        <v>19</v>
      </c>
      <c r="F141" s="261" t="s">
        <v>273</v>
      </c>
      <c r="G141" s="259"/>
      <c r="H141" s="262">
        <v>52.203000000000003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146</v>
      </c>
      <c r="AU141" s="268" t="s">
        <v>83</v>
      </c>
      <c r="AV141" s="14" t="s">
        <v>138</v>
      </c>
      <c r="AW141" s="14" t="s">
        <v>35</v>
      </c>
      <c r="AX141" s="14" t="s">
        <v>81</v>
      </c>
      <c r="AY141" s="268" t="s">
        <v>130</v>
      </c>
    </row>
    <row r="142" s="2" customFormat="1" ht="24.15" customHeight="1">
      <c r="A142" s="40"/>
      <c r="B142" s="41"/>
      <c r="C142" s="214" t="s">
        <v>300</v>
      </c>
      <c r="D142" s="214" t="s">
        <v>133</v>
      </c>
      <c r="E142" s="215" t="s">
        <v>301</v>
      </c>
      <c r="F142" s="216" t="s">
        <v>302</v>
      </c>
      <c r="G142" s="217" t="s">
        <v>289</v>
      </c>
      <c r="H142" s="218">
        <v>49.533000000000001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45</v>
      </c>
      <c r="O142" s="86"/>
      <c r="P142" s="223">
        <f>O142*H142</f>
        <v>0</v>
      </c>
      <c r="Q142" s="223">
        <v>0.00012305000000000001</v>
      </c>
      <c r="R142" s="223">
        <f>Q142*H142</f>
        <v>0.0060950356500000004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170</v>
      </c>
      <c r="AT142" s="225" t="s">
        <v>133</v>
      </c>
      <c r="AU142" s="225" t="s">
        <v>83</v>
      </c>
      <c r="AY142" s="19" t="s">
        <v>130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81</v>
      </c>
      <c r="BK142" s="226">
        <f>ROUND(I142*H142,2)</f>
        <v>0</v>
      </c>
      <c r="BL142" s="19" t="s">
        <v>170</v>
      </c>
      <c r="BM142" s="225" t="s">
        <v>303</v>
      </c>
    </row>
    <row r="143" s="15" customFormat="1">
      <c r="A143" s="15"/>
      <c r="B143" s="269"/>
      <c r="C143" s="270"/>
      <c r="D143" s="234" t="s">
        <v>146</v>
      </c>
      <c r="E143" s="271" t="s">
        <v>19</v>
      </c>
      <c r="F143" s="272" t="s">
        <v>292</v>
      </c>
      <c r="G143" s="270"/>
      <c r="H143" s="271" t="s">
        <v>19</v>
      </c>
      <c r="I143" s="273"/>
      <c r="J143" s="270"/>
      <c r="K143" s="270"/>
      <c r="L143" s="274"/>
      <c r="M143" s="275"/>
      <c r="N143" s="276"/>
      <c r="O143" s="276"/>
      <c r="P143" s="276"/>
      <c r="Q143" s="276"/>
      <c r="R143" s="276"/>
      <c r="S143" s="276"/>
      <c r="T143" s="27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8" t="s">
        <v>146</v>
      </c>
      <c r="AU143" s="278" t="s">
        <v>83</v>
      </c>
      <c r="AV143" s="15" t="s">
        <v>81</v>
      </c>
      <c r="AW143" s="15" t="s">
        <v>35</v>
      </c>
      <c r="AX143" s="15" t="s">
        <v>74</v>
      </c>
      <c r="AY143" s="278" t="s">
        <v>130</v>
      </c>
    </row>
    <row r="144" s="13" customFormat="1">
      <c r="A144" s="13"/>
      <c r="B144" s="232"/>
      <c r="C144" s="233"/>
      <c r="D144" s="234" t="s">
        <v>146</v>
      </c>
      <c r="E144" s="257" t="s">
        <v>19</v>
      </c>
      <c r="F144" s="235" t="s">
        <v>304</v>
      </c>
      <c r="G144" s="233"/>
      <c r="H144" s="236">
        <v>9.0800000000000001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146</v>
      </c>
      <c r="AU144" s="242" t="s">
        <v>83</v>
      </c>
      <c r="AV144" s="13" t="s">
        <v>83</v>
      </c>
      <c r="AW144" s="13" t="s">
        <v>35</v>
      </c>
      <c r="AX144" s="13" t="s">
        <v>74</v>
      </c>
      <c r="AY144" s="242" t="s">
        <v>130</v>
      </c>
    </row>
    <row r="145" s="13" customFormat="1">
      <c r="A145" s="13"/>
      <c r="B145" s="232"/>
      <c r="C145" s="233"/>
      <c r="D145" s="234" t="s">
        <v>146</v>
      </c>
      <c r="E145" s="257" t="s">
        <v>19</v>
      </c>
      <c r="F145" s="235" t="s">
        <v>305</v>
      </c>
      <c r="G145" s="233"/>
      <c r="H145" s="236">
        <v>6.96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146</v>
      </c>
      <c r="AU145" s="242" t="s">
        <v>83</v>
      </c>
      <c r="AV145" s="13" t="s">
        <v>83</v>
      </c>
      <c r="AW145" s="13" t="s">
        <v>35</v>
      </c>
      <c r="AX145" s="13" t="s">
        <v>74</v>
      </c>
      <c r="AY145" s="242" t="s">
        <v>130</v>
      </c>
    </row>
    <row r="146" s="13" customFormat="1">
      <c r="A146" s="13"/>
      <c r="B146" s="232"/>
      <c r="C146" s="233"/>
      <c r="D146" s="234" t="s">
        <v>146</v>
      </c>
      <c r="E146" s="257" t="s">
        <v>19</v>
      </c>
      <c r="F146" s="235" t="s">
        <v>306</v>
      </c>
      <c r="G146" s="233"/>
      <c r="H146" s="236">
        <v>27.254999999999999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146</v>
      </c>
      <c r="AU146" s="242" t="s">
        <v>83</v>
      </c>
      <c r="AV146" s="13" t="s">
        <v>83</v>
      </c>
      <c r="AW146" s="13" t="s">
        <v>35</v>
      </c>
      <c r="AX146" s="13" t="s">
        <v>74</v>
      </c>
      <c r="AY146" s="242" t="s">
        <v>130</v>
      </c>
    </row>
    <row r="147" s="13" customFormat="1">
      <c r="A147" s="13"/>
      <c r="B147" s="232"/>
      <c r="C147" s="233"/>
      <c r="D147" s="234" t="s">
        <v>146</v>
      </c>
      <c r="E147" s="257" t="s">
        <v>19</v>
      </c>
      <c r="F147" s="235" t="s">
        <v>307</v>
      </c>
      <c r="G147" s="233"/>
      <c r="H147" s="236">
        <v>3.6299999999999999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146</v>
      </c>
      <c r="AU147" s="242" t="s">
        <v>83</v>
      </c>
      <c r="AV147" s="13" t="s">
        <v>83</v>
      </c>
      <c r="AW147" s="13" t="s">
        <v>35</v>
      </c>
      <c r="AX147" s="13" t="s">
        <v>74</v>
      </c>
      <c r="AY147" s="242" t="s">
        <v>130</v>
      </c>
    </row>
    <row r="148" s="13" customFormat="1">
      <c r="A148" s="13"/>
      <c r="B148" s="232"/>
      <c r="C148" s="233"/>
      <c r="D148" s="234" t="s">
        <v>146</v>
      </c>
      <c r="E148" s="257" t="s">
        <v>19</v>
      </c>
      <c r="F148" s="235" t="s">
        <v>308</v>
      </c>
      <c r="G148" s="233"/>
      <c r="H148" s="236">
        <v>1.26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146</v>
      </c>
      <c r="AU148" s="242" t="s">
        <v>83</v>
      </c>
      <c r="AV148" s="13" t="s">
        <v>83</v>
      </c>
      <c r="AW148" s="13" t="s">
        <v>35</v>
      </c>
      <c r="AX148" s="13" t="s">
        <v>74</v>
      </c>
      <c r="AY148" s="242" t="s">
        <v>130</v>
      </c>
    </row>
    <row r="149" s="13" customFormat="1">
      <c r="A149" s="13"/>
      <c r="B149" s="232"/>
      <c r="C149" s="233"/>
      <c r="D149" s="234" t="s">
        <v>146</v>
      </c>
      <c r="E149" s="257" t="s">
        <v>19</v>
      </c>
      <c r="F149" s="235" t="s">
        <v>309</v>
      </c>
      <c r="G149" s="233"/>
      <c r="H149" s="236">
        <v>1.3480000000000001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146</v>
      </c>
      <c r="AU149" s="242" t="s">
        <v>83</v>
      </c>
      <c r="AV149" s="13" t="s">
        <v>83</v>
      </c>
      <c r="AW149" s="13" t="s">
        <v>35</v>
      </c>
      <c r="AX149" s="13" t="s">
        <v>74</v>
      </c>
      <c r="AY149" s="242" t="s">
        <v>130</v>
      </c>
    </row>
    <row r="150" s="14" customFormat="1">
      <c r="A150" s="14"/>
      <c r="B150" s="258"/>
      <c r="C150" s="259"/>
      <c r="D150" s="234" t="s">
        <v>146</v>
      </c>
      <c r="E150" s="260" t="s">
        <v>19</v>
      </c>
      <c r="F150" s="261" t="s">
        <v>273</v>
      </c>
      <c r="G150" s="259"/>
      <c r="H150" s="262">
        <v>49.533000000000001</v>
      </c>
      <c r="I150" s="263"/>
      <c r="J150" s="259"/>
      <c r="K150" s="259"/>
      <c r="L150" s="264"/>
      <c r="M150" s="279"/>
      <c r="N150" s="280"/>
      <c r="O150" s="280"/>
      <c r="P150" s="280"/>
      <c r="Q150" s="280"/>
      <c r="R150" s="280"/>
      <c r="S150" s="280"/>
      <c r="T150" s="28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8" t="s">
        <v>146</v>
      </c>
      <c r="AU150" s="268" t="s">
        <v>83</v>
      </c>
      <c r="AV150" s="14" t="s">
        <v>138</v>
      </c>
      <c r="AW150" s="14" t="s">
        <v>35</v>
      </c>
      <c r="AX150" s="14" t="s">
        <v>81</v>
      </c>
      <c r="AY150" s="268" t="s">
        <v>130</v>
      </c>
    </row>
    <row r="151" s="2" customFormat="1" ht="6.96" customHeight="1">
      <c r="A151" s="40"/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tqdgoA4lIYjGF69iK4Ggufv1be9qJ2QhtWBUEc0MyXihj/qs6izHmaQI+kYm0mdKUnKPyw4hXzEOXxxFHk0FuA==" hashValue="5VMrvbAuGw4waPb9aHEolbZAaxh+ylQKB+oKH7/xaly6WbuPpwbumVf8G0dghnAaCCFpFFnaIbJWLDf1+t6k7g==" algorithmName="SHA-512" password="CC35"/>
  <autoFilter ref="C87:K1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4_02/766660001"/>
    <hyperlink ref="F97" r:id="rId2" display="https://podminky.urs.cz/item/CS_URS_2024_02/766660002"/>
    <hyperlink ref="F102" r:id="rId3" display="https://podminky.urs.cz/item/CS_URS_2024_02/766660011"/>
    <hyperlink ref="F105" r:id="rId4" display="https://podminky.urs.cz/item/CS_URS_2024_02/766660728"/>
    <hyperlink ref="F111" r:id="rId5" display="https://podminky.urs.cz/item/CS_URS_2024_02/766660729"/>
    <hyperlink ref="F116" r:id="rId6" display="https://podminky.urs.cz/item/CS_URS_2024_02/766660730"/>
    <hyperlink ref="F127" r:id="rId7" display="https://podminky.urs.cz/item/CS_URS_2024_02/998766122"/>
    <hyperlink ref="F129" r:id="rId8" display="https://podminky.urs.cz/item/CS_URS_2024_02/998766129"/>
    <hyperlink ref="F132" r:id="rId9" display="https://podminky.urs.cz/item/CS_URS_2024_02/783314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83</v>
      </c>
    </row>
    <row r="4" s="1" customFormat="1" ht="24.96" customHeight="1">
      <c r="B4" s="22"/>
      <c r="D4" s="142" t="s">
        <v>102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Výměna dveří v budově B ve 4.NP - Nefrologicko-dialyzační oddělení</v>
      </c>
      <c r="F7" s="144"/>
      <c r="G7" s="144"/>
      <c r="H7" s="144"/>
      <c r="L7" s="22"/>
    </row>
    <row r="8" s="1" customFormat="1" ht="12" customHeight="1">
      <c r="B8" s="22"/>
      <c r="D8" s="144" t="s">
        <v>103</v>
      </c>
      <c r="L8" s="22"/>
    </row>
    <row r="9" s="2" customFormat="1" ht="16.5" customHeight="1">
      <c r="A9" s="40"/>
      <c r="B9" s="46"/>
      <c r="C9" s="40"/>
      <c r="D9" s="40"/>
      <c r="E9" s="145" t="s">
        <v>310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105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311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15. 11. 2024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38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40</v>
      </c>
      <c r="E32" s="40"/>
      <c r="F32" s="40"/>
      <c r="G32" s="40"/>
      <c r="H32" s="40"/>
      <c r="I32" s="40"/>
      <c r="J32" s="155">
        <f>ROUND(J89,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42</v>
      </c>
      <c r="G34" s="40"/>
      <c r="H34" s="40"/>
      <c r="I34" s="156" t="s">
        <v>41</v>
      </c>
      <c r="J34" s="156" t="s">
        <v>43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44</v>
      </c>
      <c r="E35" s="144" t="s">
        <v>45</v>
      </c>
      <c r="F35" s="158">
        <f>ROUND((SUM(BE89:BE109)),  2)</f>
        <v>0</v>
      </c>
      <c r="G35" s="40"/>
      <c r="H35" s="40"/>
      <c r="I35" s="159">
        <v>0.20999999999999999</v>
      </c>
      <c r="J35" s="158">
        <f>ROUND(((SUM(BE89:BE109))*I35),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46</v>
      </c>
      <c r="F36" s="158">
        <f>ROUND((SUM(BF89:BF109)),  2)</f>
        <v>0</v>
      </c>
      <c r="G36" s="40"/>
      <c r="H36" s="40"/>
      <c r="I36" s="159">
        <v>0.12</v>
      </c>
      <c r="J36" s="158">
        <f>ROUND(((SUM(BF89:BF109))*I36),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ROUND((SUM(BG89:BG109)),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48</v>
      </c>
      <c r="F38" s="158">
        <f>ROUND((SUM(BH89:BH109)),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49</v>
      </c>
      <c r="F39" s="158">
        <f>ROUND((SUM(BI89:BI109)),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50</v>
      </c>
      <c r="E41" s="162"/>
      <c r="F41" s="162"/>
      <c r="G41" s="163" t="s">
        <v>51</v>
      </c>
      <c r="H41" s="164" t="s">
        <v>52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107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1" t="str">
        <f>E7</f>
        <v>Výměna dveří v budově B ve 4.NP - Nefrologicko-dialyzační oddělení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310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105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D.2.1a - Architektonicko-stavební řešení - Bourací práce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Masarykova nemocnice </v>
      </c>
      <c r="G56" s="42"/>
      <c r="H56" s="42"/>
      <c r="I56" s="34" t="s">
        <v>23</v>
      </c>
      <c r="J56" s="74" t="str">
        <f>IF(J14="","",J14)</f>
        <v>15. 11. 2024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108</v>
      </c>
      <c r="D61" s="173"/>
      <c r="E61" s="173"/>
      <c r="F61" s="173"/>
      <c r="G61" s="173"/>
      <c r="H61" s="173"/>
      <c r="I61" s="173"/>
      <c r="J61" s="174" t="s">
        <v>109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72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110</v>
      </c>
    </row>
    <row r="64" s="9" customFormat="1" ht="24.96" customHeight="1">
      <c r="A64" s="9"/>
      <c r="B64" s="176"/>
      <c r="C64" s="177"/>
      <c r="D64" s="178" t="s">
        <v>111</v>
      </c>
      <c r="E64" s="179"/>
      <c r="F64" s="179"/>
      <c r="G64" s="179"/>
      <c r="H64" s="179"/>
      <c r="I64" s="179"/>
      <c r="J64" s="180">
        <f>J90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112</v>
      </c>
      <c r="E65" s="184"/>
      <c r="F65" s="184"/>
      <c r="G65" s="184"/>
      <c r="H65" s="184"/>
      <c r="I65" s="184"/>
      <c r="J65" s="185">
        <f>J91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113</v>
      </c>
      <c r="E66" s="179"/>
      <c r="F66" s="179"/>
      <c r="G66" s="179"/>
      <c r="H66" s="179"/>
      <c r="I66" s="179"/>
      <c r="J66" s="180">
        <f>J104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114</v>
      </c>
      <c r="E67" s="184"/>
      <c r="F67" s="184"/>
      <c r="G67" s="184"/>
      <c r="H67" s="184"/>
      <c r="I67" s="184"/>
      <c r="J67" s="185">
        <f>J105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115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25" customHeight="1">
      <c r="A77" s="40"/>
      <c r="B77" s="41"/>
      <c r="C77" s="42"/>
      <c r="D77" s="42"/>
      <c r="E77" s="171" t="str">
        <f>E7</f>
        <v>Výměna dveří v budově B ve 4.NP - Nefrologicko-dialyzační oddělení</v>
      </c>
      <c r="F77" s="34"/>
      <c r="G77" s="34"/>
      <c r="H77" s="34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103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1" t="s">
        <v>310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105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D.2.1a - Architektonicko-stavební řešení - Bourací práce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 xml:space="preserve">Masarykova nemocnice </v>
      </c>
      <c r="G83" s="42"/>
      <c r="H83" s="42"/>
      <c r="I83" s="34" t="s">
        <v>23</v>
      </c>
      <c r="J83" s="74" t="str">
        <f>IF(J14="","",J14)</f>
        <v>15. 11. 2024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E17</f>
        <v>Krajská zdravotní a.s.</v>
      </c>
      <c r="G85" s="42"/>
      <c r="H85" s="42"/>
      <c r="I85" s="34" t="s">
        <v>33</v>
      </c>
      <c r="J85" s="38" t="str">
        <f>E23</f>
        <v xml:space="preserve"> 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IF(E20="","",E20)</f>
        <v>Vyplň údaj</v>
      </c>
      <c r="G86" s="42"/>
      <c r="H86" s="42"/>
      <c r="I86" s="34" t="s">
        <v>36</v>
      </c>
      <c r="J86" s="38" t="str">
        <f>E26</f>
        <v>Milan Křehla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7"/>
      <c r="B88" s="188"/>
      <c r="C88" s="189" t="s">
        <v>116</v>
      </c>
      <c r="D88" s="190" t="s">
        <v>59</v>
      </c>
      <c r="E88" s="190" t="s">
        <v>55</v>
      </c>
      <c r="F88" s="190" t="s">
        <v>56</v>
      </c>
      <c r="G88" s="190" t="s">
        <v>117</v>
      </c>
      <c r="H88" s="190" t="s">
        <v>118</v>
      </c>
      <c r="I88" s="190" t="s">
        <v>119</v>
      </c>
      <c r="J88" s="190" t="s">
        <v>109</v>
      </c>
      <c r="K88" s="191" t="s">
        <v>120</v>
      </c>
      <c r="L88" s="192"/>
      <c r="M88" s="94" t="s">
        <v>19</v>
      </c>
      <c r="N88" s="95" t="s">
        <v>44</v>
      </c>
      <c r="O88" s="95" t="s">
        <v>121</v>
      </c>
      <c r="P88" s="95" t="s">
        <v>122</v>
      </c>
      <c r="Q88" s="95" t="s">
        <v>123</v>
      </c>
      <c r="R88" s="95" t="s">
        <v>124</v>
      </c>
      <c r="S88" s="95" t="s">
        <v>125</v>
      </c>
      <c r="T88" s="96" t="s">
        <v>126</v>
      </c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="2" customFormat="1" ht="22.8" customHeight="1">
      <c r="A89" s="40"/>
      <c r="B89" s="41"/>
      <c r="C89" s="101" t="s">
        <v>127</v>
      </c>
      <c r="D89" s="42"/>
      <c r="E89" s="42"/>
      <c r="F89" s="42"/>
      <c r="G89" s="42"/>
      <c r="H89" s="42"/>
      <c r="I89" s="42"/>
      <c r="J89" s="193">
        <f>BK89</f>
        <v>0</v>
      </c>
      <c r="K89" s="42"/>
      <c r="L89" s="46"/>
      <c r="M89" s="97"/>
      <c r="N89" s="194"/>
      <c r="O89" s="98"/>
      <c r="P89" s="195">
        <f>P90+P104</f>
        <v>0</v>
      </c>
      <c r="Q89" s="98"/>
      <c r="R89" s="195">
        <f>R90+R104</f>
        <v>0</v>
      </c>
      <c r="S89" s="98"/>
      <c r="T89" s="196">
        <f>T90+T104</f>
        <v>1.0520000000000001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73</v>
      </c>
      <c r="AU89" s="19" t="s">
        <v>110</v>
      </c>
      <c r="BK89" s="197">
        <f>BK90+BK104</f>
        <v>0</v>
      </c>
    </row>
    <row r="90" s="12" customFormat="1" ht="25.92" customHeight="1">
      <c r="A90" s="12"/>
      <c r="B90" s="198"/>
      <c r="C90" s="199"/>
      <c r="D90" s="200" t="s">
        <v>73</v>
      </c>
      <c r="E90" s="201" t="s">
        <v>128</v>
      </c>
      <c r="F90" s="201" t="s">
        <v>129</v>
      </c>
      <c r="G90" s="199"/>
      <c r="H90" s="199"/>
      <c r="I90" s="202"/>
      <c r="J90" s="203">
        <f>BK90</f>
        <v>0</v>
      </c>
      <c r="K90" s="199"/>
      <c r="L90" s="204"/>
      <c r="M90" s="205"/>
      <c r="N90" s="206"/>
      <c r="O90" s="206"/>
      <c r="P90" s="207">
        <f>P91</f>
        <v>0</v>
      </c>
      <c r="Q90" s="206"/>
      <c r="R90" s="207">
        <f>R91</f>
        <v>0</v>
      </c>
      <c r="S90" s="206"/>
      <c r="T90" s="208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81</v>
      </c>
      <c r="AT90" s="210" t="s">
        <v>73</v>
      </c>
      <c r="AU90" s="210" t="s">
        <v>74</v>
      </c>
      <c r="AY90" s="209" t="s">
        <v>130</v>
      </c>
      <c r="BK90" s="211">
        <f>BK91</f>
        <v>0</v>
      </c>
    </row>
    <row r="91" s="12" customFormat="1" ht="22.8" customHeight="1">
      <c r="A91" s="12"/>
      <c r="B91" s="198"/>
      <c r="C91" s="199"/>
      <c r="D91" s="200" t="s">
        <v>73</v>
      </c>
      <c r="E91" s="212" t="s">
        <v>131</v>
      </c>
      <c r="F91" s="212" t="s">
        <v>132</v>
      </c>
      <c r="G91" s="199"/>
      <c r="H91" s="199"/>
      <c r="I91" s="202"/>
      <c r="J91" s="213">
        <f>BK91</f>
        <v>0</v>
      </c>
      <c r="K91" s="199"/>
      <c r="L91" s="204"/>
      <c r="M91" s="205"/>
      <c r="N91" s="206"/>
      <c r="O91" s="206"/>
      <c r="P91" s="207">
        <f>SUM(P92:P103)</f>
        <v>0</v>
      </c>
      <c r="Q91" s="206"/>
      <c r="R91" s="207">
        <f>SUM(R92:R103)</f>
        <v>0</v>
      </c>
      <c r="S91" s="206"/>
      <c r="T91" s="208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81</v>
      </c>
      <c r="AT91" s="210" t="s">
        <v>73</v>
      </c>
      <c r="AU91" s="210" t="s">
        <v>81</v>
      </c>
      <c r="AY91" s="209" t="s">
        <v>130</v>
      </c>
      <c r="BK91" s="211">
        <f>SUM(BK92:BK103)</f>
        <v>0</v>
      </c>
    </row>
    <row r="92" s="2" customFormat="1" ht="37.8" customHeight="1">
      <c r="A92" s="40"/>
      <c r="B92" s="41"/>
      <c r="C92" s="214" t="s">
        <v>81</v>
      </c>
      <c r="D92" s="214" t="s">
        <v>133</v>
      </c>
      <c r="E92" s="215" t="s">
        <v>134</v>
      </c>
      <c r="F92" s="216" t="s">
        <v>135</v>
      </c>
      <c r="G92" s="217" t="s">
        <v>136</v>
      </c>
      <c r="H92" s="218">
        <v>1.0520000000000001</v>
      </c>
      <c r="I92" s="219"/>
      <c r="J92" s="220">
        <f>ROUND(I92*H92,2)</f>
        <v>0</v>
      </c>
      <c r="K92" s="216" t="s">
        <v>137</v>
      </c>
      <c r="L92" s="46"/>
      <c r="M92" s="221" t="s">
        <v>19</v>
      </c>
      <c r="N92" s="222" t="s">
        <v>45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138</v>
      </c>
      <c r="AT92" s="225" t="s">
        <v>133</v>
      </c>
      <c r="AU92" s="225" t="s">
        <v>83</v>
      </c>
      <c r="AY92" s="19" t="s">
        <v>130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81</v>
      </c>
      <c r="BK92" s="226">
        <f>ROUND(I92*H92,2)</f>
        <v>0</v>
      </c>
      <c r="BL92" s="19" t="s">
        <v>138</v>
      </c>
      <c r="BM92" s="225" t="s">
        <v>139</v>
      </c>
    </row>
    <row r="93" s="2" customFormat="1">
      <c r="A93" s="40"/>
      <c r="B93" s="41"/>
      <c r="C93" s="42"/>
      <c r="D93" s="227" t="s">
        <v>140</v>
      </c>
      <c r="E93" s="42"/>
      <c r="F93" s="228" t="s">
        <v>141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140</v>
      </c>
      <c r="AU93" s="19" t="s">
        <v>83</v>
      </c>
    </row>
    <row r="94" s="2" customFormat="1" ht="62.7" customHeight="1">
      <c r="A94" s="40"/>
      <c r="B94" s="41"/>
      <c r="C94" s="214" t="s">
        <v>83</v>
      </c>
      <c r="D94" s="214" t="s">
        <v>133</v>
      </c>
      <c r="E94" s="215" t="s">
        <v>142</v>
      </c>
      <c r="F94" s="216" t="s">
        <v>143</v>
      </c>
      <c r="G94" s="217" t="s">
        <v>136</v>
      </c>
      <c r="H94" s="218">
        <v>10.52</v>
      </c>
      <c r="I94" s="219"/>
      <c r="J94" s="220">
        <f>ROUND(I94*H94,2)</f>
        <v>0</v>
      </c>
      <c r="K94" s="216" t="s">
        <v>137</v>
      </c>
      <c r="L94" s="46"/>
      <c r="M94" s="221" t="s">
        <v>19</v>
      </c>
      <c r="N94" s="222" t="s">
        <v>45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138</v>
      </c>
      <c r="AT94" s="225" t="s">
        <v>133</v>
      </c>
      <c r="AU94" s="225" t="s">
        <v>83</v>
      </c>
      <c r="AY94" s="19" t="s">
        <v>130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81</v>
      </c>
      <c r="BK94" s="226">
        <f>ROUND(I94*H94,2)</f>
        <v>0</v>
      </c>
      <c r="BL94" s="19" t="s">
        <v>138</v>
      </c>
      <c r="BM94" s="225" t="s">
        <v>144</v>
      </c>
    </row>
    <row r="95" s="2" customFormat="1">
      <c r="A95" s="40"/>
      <c r="B95" s="41"/>
      <c r="C95" s="42"/>
      <c r="D95" s="227" t="s">
        <v>140</v>
      </c>
      <c r="E95" s="42"/>
      <c r="F95" s="228" t="s">
        <v>145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140</v>
      </c>
      <c r="AU95" s="19" t="s">
        <v>83</v>
      </c>
    </row>
    <row r="96" s="13" customFormat="1">
      <c r="A96" s="13"/>
      <c r="B96" s="232"/>
      <c r="C96" s="233"/>
      <c r="D96" s="234" t="s">
        <v>146</v>
      </c>
      <c r="E96" s="233"/>
      <c r="F96" s="235" t="s">
        <v>312</v>
      </c>
      <c r="G96" s="233"/>
      <c r="H96" s="236">
        <v>10.52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146</v>
      </c>
      <c r="AU96" s="242" t="s">
        <v>83</v>
      </c>
      <c r="AV96" s="13" t="s">
        <v>83</v>
      </c>
      <c r="AW96" s="13" t="s">
        <v>4</v>
      </c>
      <c r="AX96" s="13" t="s">
        <v>81</v>
      </c>
      <c r="AY96" s="242" t="s">
        <v>130</v>
      </c>
    </row>
    <row r="97" s="2" customFormat="1" ht="33" customHeight="1">
      <c r="A97" s="40"/>
      <c r="B97" s="41"/>
      <c r="C97" s="214" t="s">
        <v>148</v>
      </c>
      <c r="D97" s="214" t="s">
        <v>133</v>
      </c>
      <c r="E97" s="215" t="s">
        <v>149</v>
      </c>
      <c r="F97" s="216" t="s">
        <v>150</v>
      </c>
      <c r="G97" s="217" t="s">
        <v>136</v>
      </c>
      <c r="H97" s="218">
        <v>1.0520000000000001</v>
      </c>
      <c r="I97" s="219"/>
      <c r="J97" s="220">
        <f>ROUND(I97*H97,2)</f>
        <v>0</v>
      </c>
      <c r="K97" s="216" t="s">
        <v>137</v>
      </c>
      <c r="L97" s="46"/>
      <c r="M97" s="221" t="s">
        <v>19</v>
      </c>
      <c r="N97" s="222" t="s">
        <v>45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138</v>
      </c>
      <c r="AT97" s="225" t="s">
        <v>133</v>
      </c>
      <c r="AU97" s="225" t="s">
        <v>83</v>
      </c>
      <c r="AY97" s="19" t="s">
        <v>130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81</v>
      </c>
      <c r="BK97" s="226">
        <f>ROUND(I97*H97,2)</f>
        <v>0</v>
      </c>
      <c r="BL97" s="19" t="s">
        <v>138</v>
      </c>
      <c r="BM97" s="225" t="s">
        <v>151</v>
      </c>
    </row>
    <row r="98" s="2" customFormat="1">
      <c r="A98" s="40"/>
      <c r="B98" s="41"/>
      <c r="C98" s="42"/>
      <c r="D98" s="227" t="s">
        <v>140</v>
      </c>
      <c r="E98" s="42"/>
      <c r="F98" s="228" t="s">
        <v>152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140</v>
      </c>
      <c r="AU98" s="19" t="s">
        <v>83</v>
      </c>
    </row>
    <row r="99" s="2" customFormat="1" ht="44.25" customHeight="1">
      <c r="A99" s="40"/>
      <c r="B99" s="41"/>
      <c r="C99" s="214" t="s">
        <v>138</v>
      </c>
      <c r="D99" s="214" t="s">
        <v>133</v>
      </c>
      <c r="E99" s="215" t="s">
        <v>153</v>
      </c>
      <c r="F99" s="216" t="s">
        <v>154</v>
      </c>
      <c r="G99" s="217" t="s">
        <v>136</v>
      </c>
      <c r="H99" s="218">
        <v>10.52</v>
      </c>
      <c r="I99" s="219"/>
      <c r="J99" s="220">
        <f>ROUND(I99*H99,2)</f>
        <v>0</v>
      </c>
      <c r="K99" s="216" t="s">
        <v>137</v>
      </c>
      <c r="L99" s="46"/>
      <c r="M99" s="221" t="s">
        <v>19</v>
      </c>
      <c r="N99" s="222" t="s">
        <v>45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138</v>
      </c>
      <c r="AT99" s="225" t="s">
        <v>133</v>
      </c>
      <c r="AU99" s="225" t="s">
        <v>83</v>
      </c>
      <c r="AY99" s="19" t="s">
        <v>130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81</v>
      </c>
      <c r="BK99" s="226">
        <f>ROUND(I99*H99,2)</f>
        <v>0</v>
      </c>
      <c r="BL99" s="19" t="s">
        <v>138</v>
      </c>
      <c r="BM99" s="225" t="s">
        <v>155</v>
      </c>
    </row>
    <row r="100" s="2" customFormat="1">
      <c r="A100" s="40"/>
      <c r="B100" s="41"/>
      <c r="C100" s="42"/>
      <c r="D100" s="227" t="s">
        <v>140</v>
      </c>
      <c r="E100" s="42"/>
      <c r="F100" s="228" t="s">
        <v>156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140</v>
      </c>
      <c r="AU100" s="19" t="s">
        <v>83</v>
      </c>
    </row>
    <row r="101" s="13" customFormat="1">
      <c r="A101" s="13"/>
      <c r="B101" s="232"/>
      <c r="C101" s="233"/>
      <c r="D101" s="234" t="s">
        <v>146</v>
      </c>
      <c r="E101" s="233"/>
      <c r="F101" s="235" t="s">
        <v>312</v>
      </c>
      <c r="G101" s="233"/>
      <c r="H101" s="236">
        <v>10.52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146</v>
      </c>
      <c r="AU101" s="242" t="s">
        <v>83</v>
      </c>
      <c r="AV101" s="13" t="s">
        <v>83</v>
      </c>
      <c r="AW101" s="13" t="s">
        <v>4</v>
      </c>
      <c r="AX101" s="13" t="s">
        <v>81</v>
      </c>
      <c r="AY101" s="242" t="s">
        <v>130</v>
      </c>
    </row>
    <row r="102" s="2" customFormat="1" ht="44.25" customHeight="1">
      <c r="A102" s="40"/>
      <c r="B102" s="41"/>
      <c r="C102" s="214" t="s">
        <v>157</v>
      </c>
      <c r="D102" s="214" t="s">
        <v>133</v>
      </c>
      <c r="E102" s="215" t="s">
        <v>158</v>
      </c>
      <c r="F102" s="216" t="s">
        <v>159</v>
      </c>
      <c r="G102" s="217" t="s">
        <v>136</v>
      </c>
      <c r="H102" s="218">
        <v>1.0520000000000001</v>
      </c>
      <c r="I102" s="219"/>
      <c r="J102" s="220">
        <f>ROUND(I102*H102,2)</f>
        <v>0</v>
      </c>
      <c r="K102" s="216" t="s">
        <v>137</v>
      </c>
      <c r="L102" s="46"/>
      <c r="M102" s="221" t="s">
        <v>19</v>
      </c>
      <c r="N102" s="222" t="s">
        <v>45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138</v>
      </c>
      <c r="AT102" s="225" t="s">
        <v>133</v>
      </c>
      <c r="AU102" s="225" t="s">
        <v>83</v>
      </c>
      <c r="AY102" s="19" t="s">
        <v>130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81</v>
      </c>
      <c r="BK102" s="226">
        <f>ROUND(I102*H102,2)</f>
        <v>0</v>
      </c>
      <c r="BL102" s="19" t="s">
        <v>138</v>
      </c>
      <c r="BM102" s="225" t="s">
        <v>160</v>
      </c>
    </row>
    <row r="103" s="2" customFormat="1">
      <c r="A103" s="40"/>
      <c r="B103" s="41"/>
      <c r="C103" s="42"/>
      <c r="D103" s="227" t="s">
        <v>140</v>
      </c>
      <c r="E103" s="42"/>
      <c r="F103" s="228" t="s">
        <v>161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140</v>
      </c>
      <c r="AU103" s="19" t="s">
        <v>83</v>
      </c>
    </row>
    <row r="104" s="12" customFormat="1" ht="25.92" customHeight="1">
      <c r="A104" s="12"/>
      <c r="B104" s="198"/>
      <c r="C104" s="199"/>
      <c r="D104" s="200" t="s">
        <v>73</v>
      </c>
      <c r="E104" s="201" t="s">
        <v>162</v>
      </c>
      <c r="F104" s="201" t="s">
        <v>163</v>
      </c>
      <c r="G104" s="199"/>
      <c r="H104" s="199"/>
      <c r="I104" s="202"/>
      <c r="J104" s="203">
        <f>BK104</f>
        <v>0</v>
      </c>
      <c r="K104" s="199"/>
      <c r="L104" s="204"/>
      <c r="M104" s="205"/>
      <c r="N104" s="206"/>
      <c r="O104" s="206"/>
      <c r="P104" s="207">
        <f>P105</f>
        <v>0</v>
      </c>
      <c r="Q104" s="206"/>
      <c r="R104" s="207">
        <f>R105</f>
        <v>0</v>
      </c>
      <c r="S104" s="206"/>
      <c r="T104" s="208">
        <f>T105</f>
        <v>1.0520000000000001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83</v>
      </c>
      <c r="AT104" s="210" t="s">
        <v>73</v>
      </c>
      <c r="AU104" s="210" t="s">
        <v>74</v>
      </c>
      <c r="AY104" s="209" t="s">
        <v>130</v>
      </c>
      <c r="BK104" s="211">
        <f>BK105</f>
        <v>0</v>
      </c>
    </row>
    <row r="105" s="12" customFormat="1" ht="22.8" customHeight="1">
      <c r="A105" s="12"/>
      <c r="B105" s="198"/>
      <c r="C105" s="199"/>
      <c r="D105" s="200" t="s">
        <v>73</v>
      </c>
      <c r="E105" s="212" t="s">
        <v>164</v>
      </c>
      <c r="F105" s="212" t="s">
        <v>165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SUM(P106:P109)</f>
        <v>0</v>
      </c>
      <c r="Q105" s="206"/>
      <c r="R105" s="207">
        <f>SUM(R106:R109)</f>
        <v>0</v>
      </c>
      <c r="S105" s="206"/>
      <c r="T105" s="208">
        <f>SUM(T106:T109)</f>
        <v>1.0520000000000001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83</v>
      </c>
      <c r="AT105" s="210" t="s">
        <v>73</v>
      </c>
      <c r="AU105" s="210" t="s">
        <v>81</v>
      </c>
      <c r="AY105" s="209" t="s">
        <v>130</v>
      </c>
      <c r="BK105" s="211">
        <f>SUM(BK106:BK109)</f>
        <v>0</v>
      </c>
    </row>
    <row r="106" s="2" customFormat="1" ht="24.15" customHeight="1">
      <c r="A106" s="40"/>
      <c r="B106" s="41"/>
      <c r="C106" s="214" t="s">
        <v>166</v>
      </c>
      <c r="D106" s="214" t="s">
        <v>133</v>
      </c>
      <c r="E106" s="215" t="s">
        <v>167</v>
      </c>
      <c r="F106" s="216" t="s">
        <v>168</v>
      </c>
      <c r="G106" s="217" t="s">
        <v>169</v>
      </c>
      <c r="H106" s="218">
        <v>38</v>
      </c>
      <c r="I106" s="219"/>
      <c r="J106" s="220">
        <f>ROUND(I106*H106,2)</f>
        <v>0</v>
      </c>
      <c r="K106" s="216" t="s">
        <v>137</v>
      </c>
      <c r="L106" s="46"/>
      <c r="M106" s="221" t="s">
        <v>19</v>
      </c>
      <c r="N106" s="222" t="s">
        <v>45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0.024</v>
      </c>
      <c r="T106" s="224">
        <f>S106*H106</f>
        <v>0.91200000000000003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170</v>
      </c>
      <c r="AT106" s="225" t="s">
        <v>133</v>
      </c>
      <c r="AU106" s="225" t="s">
        <v>83</v>
      </c>
      <c r="AY106" s="19" t="s">
        <v>130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81</v>
      </c>
      <c r="BK106" s="226">
        <f>ROUND(I106*H106,2)</f>
        <v>0</v>
      </c>
      <c r="BL106" s="19" t="s">
        <v>170</v>
      </c>
      <c r="BM106" s="225" t="s">
        <v>171</v>
      </c>
    </row>
    <row r="107" s="2" customFormat="1">
      <c r="A107" s="40"/>
      <c r="B107" s="41"/>
      <c r="C107" s="42"/>
      <c r="D107" s="227" t="s">
        <v>140</v>
      </c>
      <c r="E107" s="42"/>
      <c r="F107" s="228" t="s">
        <v>172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140</v>
      </c>
      <c r="AU107" s="19" t="s">
        <v>83</v>
      </c>
    </row>
    <row r="108" s="2" customFormat="1" ht="24.15" customHeight="1">
      <c r="A108" s="40"/>
      <c r="B108" s="41"/>
      <c r="C108" s="214" t="s">
        <v>173</v>
      </c>
      <c r="D108" s="214" t="s">
        <v>133</v>
      </c>
      <c r="E108" s="215" t="s">
        <v>174</v>
      </c>
      <c r="F108" s="216" t="s">
        <v>175</v>
      </c>
      <c r="G108" s="217" t="s">
        <v>169</v>
      </c>
      <c r="H108" s="218">
        <v>5</v>
      </c>
      <c r="I108" s="219"/>
      <c r="J108" s="220">
        <f>ROUND(I108*H108,2)</f>
        <v>0</v>
      </c>
      <c r="K108" s="216" t="s">
        <v>137</v>
      </c>
      <c r="L108" s="46"/>
      <c r="M108" s="221" t="s">
        <v>19</v>
      </c>
      <c r="N108" s="222" t="s">
        <v>45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0.028000000000000001</v>
      </c>
      <c r="T108" s="224">
        <f>S108*H108</f>
        <v>0.14000000000000001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170</v>
      </c>
      <c r="AT108" s="225" t="s">
        <v>133</v>
      </c>
      <c r="AU108" s="225" t="s">
        <v>83</v>
      </c>
      <c r="AY108" s="19" t="s">
        <v>130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81</v>
      </c>
      <c r="BK108" s="226">
        <f>ROUND(I108*H108,2)</f>
        <v>0</v>
      </c>
      <c r="BL108" s="19" t="s">
        <v>170</v>
      </c>
      <c r="BM108" s="225" t="s">
        <v>176</v>
      </c>
    </row>
    <row r="109" s="2" customFormat="1">
      <c r="A109" s="40"/>
      <c r="B109" s="41"/>
      <c r="C109" s="42"/>
      <c r="D109" s="227" t="s">
        <v>140</v>
      </c>
      <c r="E109" s="42"/>
      <c r="F109" s="228" t="s">
        <v>177</v>
      </c>
      <c r="G109" s="42"/>
      <c r="H109" s="42"/>
      <c r="I109" s="229"/>
      <c r="J109" s="42"/>
      <c r="K109" s="42"/>
      <c r="L109" s="46"/>
      <c r="M109" s="243"/>
      <c r="N109" s="244"/>
      <c r="O109" s="245"/>
      <c r="P109" s="245"/>
      <c r="Q109" s="245"/>
      <c r="R109" s="245"/>
      <c r="S109" s="245"/>
      <c r="T109" s="246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140</v>
      </c>
      <c r="AU109" s="19" t="s">
        <v>83</v>
      </c>
    </row>
    <row r="110" s="2" customFormat="1" ht="6.96" customHeight="1">
      <c r="A110" s="40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46"/>
      <c r="M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</sheetData>
  <sheetProtection sheet="1" autoFilter="0" formatColumns="0" formatRows="0" objects="1" scenarios="1" spinCount="100000" saltValue="IDM40MfZVCSNkheYfdOtgl4gfENLuPzFbMK5NG4QEter2Vuiv1D2iNvHYTdsYkV/5ip1B9qPUnr+WaMv5FhcdA==" hashValue="ZT6fwjNORAKDajKCsh3Cil26bHHUvB4T2jUY5FWWO1nVRQchQ6yVV28yR70+riPmtauzSdNMG60ui6sMSc1aeg==" algorithmName="SHA-512" password="CC35"/>
  <autoFilter ref="C88:K1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2/997013213"/>
    <hyperlink ref="F95" r:id="rId2" display="https://podminky.urs.cz/item/CS_URS_2024_02/997013219"/>
    <hyperlink ref="F98" r:id="rId3" display="https://podminky.urs.cz/item/CS_URS_2024_02/997013501"/>
    <hyperlink ref="F100" r:id="rId4" display="https://podminky.urs.cz/item/CS_URS_2024_02/997013509"/>
    <hyperlink ref="F103" r:id="rId5" display="https://podminky.urs.cz/item/CS_URS_2024_02/997013631"/>
    <hyperlink ref="F107" r:id="rId6" display="https://podminky.urs.cz/item/CS_URS_2024_02/766691914"/>
    <hyperlink ref="F109" r:id="rId7" display="https://podminky.urs.cz/item/CS_URS_2024_02/76669191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83</v>
      </c>
    </row>
    <row r="4" s="1" customFormat="1" ht="24.96" customHeight="1">
      <c r="B4" s="22"/>
      <c r="D4" s="142" t="s">
        <v>102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Výměna dveří v budově B ve 4.NP - Nefrologicko-dialyzační oddělení</v>
      </c>
      <c r="F7" s="144"/>
      <c r="G7" s="144"/>
      <c r="H7" s="144"/>
      <c r="L7" s="22"/>
    </row>
    <row r="8" s="1" customFormat="1" ht="12" customHeight="1">
      <c r="B8" s="22"/>
      <c r="D8" s="144" t="s">
        <v>103</v>
      </c>
      <c r="L8" s="22"/>
    </row>
    <row r="9" s="2" customFormat="1" ht="16.5" customHeight="1">
      <c r="A9" s="40"/>
      <c r="B9" s="46"/>
      <c r="C9" s="40"/>
      <c r="D9" s="40"/>
      <c r="E9" s="145" t="s">
        <v>310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105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313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15. 11. 2024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38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40</v>
      </c>
      <c r="E32" s="40"/>
      <c r="F32" s="40"/>
      <c r="G32" s="40"/>
      <c r="H32" s="40"/>
      <c r="I32" s="40"/>
      <c r="J32" s="155">
        <f>ROUND(J88,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42</v>
      </c>
      <c r="G34" s="40"/>
      <c r="H34" s="40"/>
      <c r="I34" s="156" t="s">
        <v>41</v>
      </c>
      <c r="J34" s="156" t="s">
        <v>43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44</v>
      </c>
      <c r="E35" s="144" t="s">
        <v>45</v>
      </c>
      <c r="F35" s="158">
        <f>ROUND((SUM(BE88:BE151)),  2)</f>
        <v>0</v>
      </c>
      <c r="G35" s="40"/>
      <c r="H35" s="40"/>
      <c r="I35" s="159">
        <v>0.20999999999999999</v>
      </c>
      <c r="J35" s="158">
        <f>ROUND(((SUM(BE88:BE151))*I35),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46</v>
      </c>
      <c r="F36" s="158">
        <f>ROUND((SUM(BF88:BF151)),  2)</f>
        <v>0</v>
      </c>
      <c r="G36" s="40"/>
      <c r="H36" s="40"/>
      <c r="I36" s="159">
        <v>0.12</v>
      </c>
      <c r="J36" s="158">
        <f>ROUND(((SUM(BF88:BF151))*I36),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ROUND((SUM(BG88:BG151)),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48</v>
      </c>
      <c r="F38" s="158">
        <f>ROUND((SUM(BH88:BH151)),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49</v>
      </c>
      <c r="F39" s="158">
        <f>ROUND((SUM(BI88:BI151)),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50</v>
      </c>
      <c r="E41" s="162"/>
      <c r="F41" s="162"/>
      <c r="G41" s="163" t="s">
        <v>51</v>
      </c>
      <c r="H41" s="164" t="s">
        <v>52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107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1" t="str">
        <f>E7</f>
        <v>Výměna dveří v budově B ve 4.NP - Nefrologicko-dialyzační oddělení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310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105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D.2.1b - Architektonicko-stavební řešení - Stavební úpravy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Masarykova nemocnice </v>
      </c>
      <c r="G56" s="42"/>
      <c r="H56" s="42"/>
      <c r="I56" s="34" t="s">
        <v>23</v>
      </c>
      <c r="J56" s="74" t="str">
        <f>IF(J14="","",J14)</f>
        <v>15. 11. 2024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108</v>
      </c>
      <c r="D61" s="173"/>
      <c r="E61" s="173"/>
      <c r="F61" s="173"/>
      <c r="G61" s="173"/>
      <c r="H61" s="173"/>
      <c r="I61" s="173"/>
      <c r="J61" s="174" t="s">
        <v>109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72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110</v>
      </c>
    </row>
    <row r="64" s="9" customFormat="1" ht="24.96" customHeight="1">
      <c r="A64" s="9"/>
      <c r="B64" s="176"/>
      <c r="C64" s="177"/>
      <c r="D64" s="178" t="s">
        <v>113</v>
      </c>
      <c r="E64" s="179"/>
      <c r="F64" s="179"/>
      <c r="G64" s="179"/>
      <c r="H64" s="179"/>
      <c r="I64" s="179"/>
      <c r="J64" s="180">
        <f>J89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114</v>
      </c>
      <c r="E65" s="184"/>
      <c r="F65" s="184"/>
      <c r="G65" s="184"/>
      <c r="H65" s="184"/>
      <c r="I65" s="184"/>
      <c r="J65" s="185">
        <f>J90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179</v>
      </c>
      <c r="E66" s="184"/>
      <c r="F66" s="184"/>
      <c r="G66" s="184"/>
      <c r="H66" s="184"/>
      <c r="I66" s="184"/>
      <c r="J66" s="185">
        <f>J129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115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6.25" customHeight="1">
      <c r="A76" s="40"/>
      <c r="B76" s="41"/>
      <c r="C76" s="42"/>
      <c r="D76" s="42"/>
      <c r="E76" s="171" t="str">
        <f>E7</f>
        <v>Výměna dveří v budově B ve 4.NP - Nefrologicko-dialyzační oddělení</v>
      </c>
      <c r="F76" s="34"/>
      <c r="G76" s="34"/>
      <c r="H76" s="34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103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1" t="s">
        <v>310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105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D.2.1b - Architektonicko-stavební řešení - Stavební úpravy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 xml:space="preserve">Masarykova nemocnice </v>
      </c>
      <c r="G82" s="42"/>
      <c r="H82" s="42"/>
      <c r="I82" s="34" t="s">
        <v>23</v>
      </c>
      <c r="J82" s="74" t="str">
        <f>IF(J14="","",J14)</f>
        <v>15. 11. 2024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E17</f>
        <v>Krajská zdravotní a.s.</v>
      </c>
      <c r="G84" s="42"/>
      <c r="H84" s="42"/>
      <c r="I84" s="34" t="s">
        <v>33</v>
      </c>
      <c r="J84" s="38" t="str">
        <f>E23</f>
        <v xml:space="preserve"> 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31</v>
      </c>
      <c r="D85" s="42"/>
      <c r="E85" s="42"/>
      <c r="F85" s="29" t="str">
        <f>IF(E20="","",E20)</f>
        <v>Vyplň údaj</v>
      </c>
      <c r="G85" s="42"/>
      <c r="H85" s="42"/>
      <c r="I85" s="34" t="s">
        <v>36</v>
      </c>
      <c r="J85" s="38" t="str">
        <f>E26</f>
        <v>Milan Křehla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7"/>
      <c r="B87" s="188"/>
      <c r="C87" s="189" t="s">
        <v>116</v>
      </c>
      <c r="D87" s="190" t="s">
        <v>59</v>
      </c>
      <c r="E87" s="190" t="s">
        <v>55</v>
      </c>
      <c r="F87" s="190" t="s">
        <v>56</v>
      </c>
      <c r="G87" s="190" t="s">
        <v>117</v>
      </c>
      <c r="H87" s="190" t="s">
        <v>118</v>
      </c>
      <c r="I87" s="190" t="s">
        <v>119</v>
      </c>
      <c r="J87" s="190" t="s">
        <v>109</v>
      </c>
      <c r="K87" s="191" t="s">
        <v>120</v>
      </c>
      <c r="L87" s="192"/>
      <c r="M87" s="94" t="s">
        <v>19</v>
      </c>
      <c r="N87" s="95" t="s">
        <v>44</v>
      </c>
      <c r="O87" s="95" t="s">
        <v>121</v>
      </c>
      <c r="P87" s="95" t="s">
        <v>122</v>
      </c>
      <c r="Q87" s="95" t="s">
        <v>123</v>
      </c>
      <c r="R87" s="95" t="s">
        <v>124</v>
      </c>
      <c r="S87" s="95" t="s">
        <v>125</v>
      </c>
      <c r="T87" s="96" t="s">
        <v>126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40"/>
      <c r="B88" s="41"/>
      <c r="C88" s="101" t="s">
        <v>127</v>
      </c>
      <c r="D88" s="42"/>
      <c r="E88" s="42"/>
      <c r="F88" s="42"/>
      <c r="G88" s="42"/>
      <c r="H88" s="42"/>
      <c r="I88" s="42"/>
      <c r="J88" s="193">
        <f>BK88</f>
        <v>0</v>
      </c>
      <c r="K88" s="42"/>
      <c r="L88" s="46"/>
      <c r="M88" s="97"/>
      <c r="N88" s="194"/>
      <c r="O88" s="98"/>
      <c r="P88" s="195">
        <f>P89</f>
        <v>0</v>
      </c>
      <c r="Q88" s="98"/>
      <c r="R88" s="195">
        <f>R89</f>
        <v>0.86975783539999996</v>
      </c>
      <c r="S88" s="98"/>
      <c r="T88" s="196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73</v>
      </c>
      <c r="AU88" s="19" t="s">
        <v>110</v>
      </c>
      <c r="BK88" s="197">
        <f>BK89</f>
        <v>0</v>
      </c>
    </row>
    <row r="89" s="12" customFormat="1" ht="25.92" customHeight="1">
      <c r="A89" s="12"/>
      <c r="B89" s="198"/>
      <c r="C89" s="199"/>
      <c r="D89" s="200" t="s">
        <v>73</v>
      </c>
      <c r="E89" s="201" t="s">
        <v>162</v>
      </c>
      <c r="F89" s="201" t="s">
        <v>163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P90+P129</f>
        <v>0</v>
      </c>
      <c r="Q89" s="206"/>
      <c r="R89" s="207">
        <f>R90+R129</f>
        <v>0.86975783539999996</v>
      </c>
      <c r="S89" s="206"/>
      <c r="T89" s="208">
        <f>T90+T129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83</v>
      </c>
      <c r="AT89" s="210" t="s">
        <v>73</v>
      </c>
      <c r="AU89" s="210" t="s">
        <v>74</v>
      </c>
      <c r="AY89" s="209" t="s">
        <v>130</v>
      </c>
      <c r="BK89" s="211">
        <f>BK90+BK129</f>
        <v>0</v>
      </c>
    </row>
    <row r="90" s="12" customFormat="1" ht="22.8" customHeight="1">
      <c r="A90" s="12"/>
      <c r="B90" s="198"/>
      <c r="C90" s="199"/>
      <c r="D90" s="200" t="s">
        <v>73</v>
      </c>
      <c r="E90" s="212" t="s">
        <v>164</v>
      </c>
      <c r="F90" s="212" t="s">
        <v>165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SUM(P91:P128)</f>
        <v>0</v>
      </c>
      <c r="Q90" s="206"/>
      <c r="R90" s="207">
        <f>SUM(R91:R128)</f>
        <v>0.85452499999999998</v>
      </c>
      <c r="S90" s="206"/>
      <c r="T90" s="208">
        <f>SUM(T91:T128)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83</v>
      </c>
      <c r="AT90" s="210" t="s">
        <v>73</v>
      </c>
      <c r="AU90" s="210" t="s">
        <v>81</v>
      </c>
      <c r="AY90" s="209" t="s">
        <v>130</v>
      </c>
      <c r="BK90" s="211">
        <f>SUM(BK91:BK128)</f>
        <v>0</v>
      </c>
    </row>
    <row r="91" s="2" customFormat="1" ht="37.8" customHeight="1">
      <c r="A91" s="40"/>
      <c r="B91" s="41"/>
      <c r="C91" s="214" t="s">
        <v>81</v>
      </c>
      <c r="D91" s="214" t="s">
        <v>133</v>
      </c>
      <c r="E91" s="215" t="s">
        <v>180</v>
      </c>
      <c r="F91" s="216" t="s">
        <v>181</v>
      </c>
      <c r="G91" s="217" t="s">
        <v>169</v>
      </c>
      <c r="H91" s="218">
        <v>28</v>
      </c>
      <c r="I91" s="219"/>
      <c r="J91" s="220">
        <f>ROUND(I91*H91,2)</f>
        <v>0</v>
      </c>
      <c r="K91" s="216" t="s">
        <v>137</v>
      </c>
      <c r="L91" s="46"/>
      <c r="M91" s="221" t="s">
        <v>19</v>
      </c>
      <c r="N91" s="222" t="s">
        <v>45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170</v>
      </c>
      <c r="AT91" s="225" t="s">
        <v>133</v>
      </c>
      <c r="AU91" s="225" t="s">
        <v>83</v>
      </c>
      <c r="AY91" s="19" t="s">
        <v>130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81</v>
      </c>
      <c r="BK91" s="226">
        <f>ROUND(I91*H91,2)</f>
        <v>0</v>
      </c>
      <c r="BL91" s="19" t="s">
        <v>170</v>
      </c>
      <c r="BM91" s="225" t="s">
        <v>182</v>
      </c>
    </row>
    <row r="92" s="2" customFormat="1">
      <c r="A92" s="40"/>
      <c r="B92" s="41"/>
      <c r="C92" s="42"/>
      <c r="D92" s="227" t="s">
        <v>140</v>
      </c>
      <c r="E92" s="42"/>
      <c r="F92" s="228" t="s">
        <v>183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140</v>
      </c>
      <c r="AU92" s="19" t="s">
        <v>83</v>
      </c>
    </row>
    <row r="93" s="2" customFormat="1" ht="33" customHeight="1">
      <c r="A93" s="40"/>
      <c r="B93" s="41"/>
      <c r="C93" s="247" t="s">
        <v>83</v>
      </c>
      <c r="D93" s="247" t="s">
        <v>184</v>
      </c>
      <c r="E93" s="248" t="s">
        <v>185</v>
      </c>
      <c r="F93" s="249" t="s">
        <v>186</v>
      </c>
      <c r="G93" s="250" t="s">
        <v>169</v>
      </c>
      <c r="H93" s="251">
        <v>13</v>
      </c>
      <c r="I93" s="252"/>
      <c r="J93" s="253">
        <f>ROUND(I93*H93,2)</f>
        <v>0</v>
      </c>
      <c r="K93" s="249" t="s">
        <v>19</v>
      </c>
      <c r="L93" s="254"/>
      <c r="M93" s="255" t="s">
        <v>19</v>
      </c>
      <c r="N93" s="256" t="s">
        <v>45</v>
      </c>
      <c r="O93" s="86"/>
      <c r="P93" s="223">
        <f>O93*H93</f>
        <v>0</v>
      </c>
      <c r="Q93" s="223">
        <v>0.014</v>
      </c>
      <c r="R93" s="223">
        <f>Q93*H93</f>
        <v>0.182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187</v>
      </c>
      <c r="AT93" s="225" t="s">
        <v>184</v>
      </c>
      <c r="AU93" s="225" t="s">
        <v>83</v>
      </c>
      <c r="AY93" s="19" t="s">
        <v>130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81</v>
      </c>
      <c r="BK93" s="226">
        <f>ROUND(I93*H93,2)</f>
        <v>0</v>
      </c>
      <c r="BL93" s="19" t="s">
        <v>170</v>
      </c>
      <c r="BM93" s="225" t="s">
        <v>188</v>
      </c>
    </row>
    <row r="94" s="2" customFormat="1" ht="33" customHeight="1">
      <c r="A94" s="40"/>
      <c r="B94" s="41"/>
      <c r="C94" s="247" t="s">
        <v>148</v>
      </c>
      <c r="D94" s="247" t="s">
        <v>184</v>
      </c>
      <c r="E94" s="248" t="s">
        <v>189</v>
      </c>
      <c r="F94" s="249" t="s">
        <v>190</v>
      </c>
      <c r="G94" s="250" t="s">
        <v>169</v>
      </c>
      <c r="H94" s="251">
        <v>7</v>
      </c>
      <c r="I94" s="252"/>
      <c r="J94" s="253">
        <f>ROUND(I94*H94,2)</f>
        <v>0</v>
      </c>
      <c r="K94" s="249" t="s">
        <v>19</v>
      </c>
      <c r="L94" s="254"/>
      <c r="M94" s="255" t="s">
        <v>19</v>
      </c>
      <c r="N94" s="256" t="s">
        <v>45</v>
      </c>
      <c r="O94" s="86"/>
      <c r="P94" s="223">
        <f>O94*H94</f>
        <v>0</v>
      </c>
      <c r="Q94" s="223">
        <v>0.014</v>
      </c>
      <c r="R94" s="223">
        <f>Q94*H94</f>
        <v>0.098000000000000004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187</v>
      </c>
      <c r="AT94" s="225" t="s">
        <v>184</v>
      </c>
      <c r="AU94" s="225" t="s">
        <v>83</v>
      </c>
      <c r="AY94" s="19" t="s">
        <v>130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81</v>
      </c>
      <c r="BK94" s="226">
        <f>ROUND(I94*H94,2)</f>
        <v>0</v>
      </c>
      <c r="BL94" s="19" t="s">
        <v>170</v>
      </c>
      <c r="BM94" s="225" t="s">
        <v>191</v>
      </c>
    </row>
    <row r="95" s="2" customFormat="1" ht="33" customHeight="1">
      <c r="A95" s="40"/>
      <c r="B95" s="41"/>
      <c r="C95" s="247" t="s">
        <v>138</v>
      </c>
      <c r="D95" s="247" t="s">
        <v>184</v>
      </c>
      <c r="E95" s="248" t="s">
        <v>192</v>
      </c>
      <c r="F95" s="249" t="s">
        <v>193</v>
      </c>
      <c r="G95" s="250" t="s">
        <v>169</v>
      </c>
      <c r="H95" s="251">
        <v>8</v>
      </c>
      <c r="I95" s="252"/>
      <c r="J95" s="253">
        <f>ROUND(I95*H95,2)</f>
        <v>0</v>
      </c>
      <c r="K95" s="249" t="s">
        <v>19</v>
      </c>
      <c r="L95" s="254"/>
      <c r="M95" s="255" t="s">
        <v>19</v>
      </c>
      <c r="N95" s="256" t="s">
        <v>45</v>
      </c>
      <c r="O95" s="86"/>
      <c r="P95" s="223">
        <f>O95*H95</f>
        <v>0</v>
      </c>
      <c r="Q95" s="223">
        <v>0.014</v>
      </c>
      <c r="R95" s="223">
        <f>Q95*H95</f>
        <v>0.112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187</v>
      </c>
      <c r="AT95" s="225" t="s">
        <v>184</v>
      </c>
      <c r="AU95" s="225" t="s">
        <v>83</v>
      </c>
      <c r="AY95" s="19" t="s">
        <v>130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81</v>
      </c>
      <c r="BK95" s="226">
        <f>ROUND(I95*H95,2)</f>
        <v>0</v>
      </c>
      <c r="BL95" s="19" t="s">
        <v>170</v>
      </c>
      <c r="BM95" s="225" t="s">
        <v>194</v>
      </c>
    </row>
    <row r="96" s="2" customFormat="1" ht="37.8" customHeight="1">
      <c r="A96" s="40"/>
      <c r="B96" s="41"/>
      <c r="C96" s="214" t="s">
        <v>157</v>
      </c>
      <c r="D96" s="214" t="s">
        <v>133</v>
      </c>
      <c r="E96" s="215" t="s">
        <v>195</v>
      </c>
      <c r="F96" s="216" t="s">
        <v>196</v>
      </c>
      <c r="G96" s="217" t="s">
        <v>169</v>
      </c>
      <c r="H96" s="218">
        <v>7</v>
      </c>
      <c r="I96" s="219"/>
      <c r="J96" s="220">
        <f>ROUND(I96*H96,2)</f>
        <v>0</v>
      </c>
      <c r="K96" s="216" t="s">
        <v>137</v>
      </c>
      <c r="L96" s="46"/>
      <c r="M96" s="221" t="s">
        <v>19</v>
      </c>
      <c r="N96" s="222" t="s">
        <v>45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170</v>
      </c>
      <c r="AT96" s="225" t="s">
        <v>133</v>
      </c>
      <c r="AU96" s="225" t="s">
        <v>83</v>
      </c>
      <c r="AY96" s="19" t="s">
        <v>130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81</v>
      </c>
      <c r="BK96" s="226">
        <f>ROUND(I96*H96,2)</f>
        <v>0</v>
      </c>
      <c r="BL96" s="19" t="s">
        <v>170</v>
      </c>
      <c r="BM96" s="225" t="s">
        <v>197</v>
      </c>
    </row>
    <row r="97" s="2" customFormat="1">
      <c r="A97" s="40"/>
      <c r="B97" s="41"/>
      <c r="C97" s="42"/>
      <c r="D97" s="227" t="s">
        <v>140</v>
      </c>
      <c r="E97" s="42"/>
      <c r="F97" s="228" t="s">
        <v>198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140</v>
      </c>
      <c r="AU97" s="19" t="s">
        <v>83</v>
      </c>
    </row>
    <row r="98" s="2" customFormat="1" ht="33" customHeight="1">
      <c r="A98" s="40"/>
      <c r="B98" s="41"/>
      <c r="C98" s="247" t="s">
        <v>166</v>
      </c>
      <c r="D98" s="247" t="s">
        <v>184</v>
      </c>
      <c r="E98" s="248" t="s">
        <v>199</v>
      </c>
      <c r="F98" s="249" t="s">
        <v>200</v>
      </c>
      <c r="G98" s="250" t="s">
        <v>169</v>
      </c>
      <c r="H98" s="251">
        <v>2</v>
      </c>
      <c r="I98" s="252"/>
      <c r="J98" s="253">
        <f>ROUND(I98*H98,2)</f>
        <v>0</v>
      </c>
      <c r="K98" s="249" t="s">
        <v>19</v>
      </c>
      <c r="L98" s="254"/>
      <c r="M98" s="255" t="s">
        <v>19</v>
      </c>
      <c r="N98" s="256" t="s">
        <v>45</v>
      </c>
      <c r="O98" s="86"/>
      <c r="P98" s="223">
        <f>O98*H98</f>
        <v>0</v>
      </c>
      <c r="Q98" s="223">
        <v>0.017000000000000001</v>
      </c>
      <c r="R98" s="223">
        <f>Q98*H98</f>
        <v>0.034000000000000002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187</v>
      </c>
      <c r="AT98" s="225" t="s">
        <v>184</v>
      </c>
      <c r="AU98" s="225" t="s">
        <v>83</v>
      </c>
      <c r="AY98" s="19" t="s">
        <v>130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81</v>
      </c>
      <c r="BK98" s="226">
        <f>ROUND(I98*H98,2)</f>
        <v>0</v>
      </c>
      <c r="BL98" s="19" t="s">
        <v>170</v>
      </c>
      <c r="BM98" s="225" t="s">
        <v>201</v>
      </c>
    </row>
    <row r="99" s="2" customFormat="1" ht="33" customHeight="1">
      <c r="A99" s="40"/>
      <c r="B99" s="41"/>
      <c r="C99" s="247" t="s">
        <v>173</v>
      </c>
      <c r="D99" s="247" t="s">
        <v>184</v>
      </c>
      <c r="E99" s="248" t="s">
        <v>206</v>
      </c>
      <c r="F99" s="249" t="s">
        <v>207</v>
      </c>
      <c r="G99" s="250" t="s">
        <v>169</v>
      </c>
      <c r="H99" s="251">
        <v>5</v>
      </c>
      <c r="I99" s="252"/>
      <c r="J99" s="253">
        <f>ROUND(I99*H99,2)</f>
        <v>0</v>
      </c>
      <c r="K99" s="249" t="s">
        <v>19</v>
      </c>
      <c r="L99" s="254"/>
      <c r="M99" s="255" t="s">
        <v>19</v>
      </c>
      <c r="N99" s="256" t="s">
        <v>45</v>
      </c>
      <c r="O99" s="86"/>
      <c r="P99" s="223">
        <f>O99*H99</f>
        <v>0</v>
      </c>
      <c r="Q99" s="223">
        <v>0.025000000000000001</v>
      </c>
      <c r="R99" s="223">
        <f>Q99*H99</f>
        <v>0.125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187</v>
      </c>
      <c r="AT99" s="225" t="s">
        <v>184</v>
      </c>
      <c r="AU99" s="225" t="s">
        <v>83</v>
      </c>
      <c r="AY99" s="19" t="s">
        <v>130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81</v>
      </c>
      <c r="BK99" s="226">
        <f>ROUND(I99*H99,2)</f>
        <v>0</v>
      </c>
      <c r="BL99" s="19" t="s">
        <v>170</v>
      </c>
      <c r="BM99" s="225" t="s">
        <v>208</v>
      </c>
    </row>
    <row r="100" s="2" customFormat="1" ht="37.8" customHeight="1">
      <c r="A100" s="40"/>
      <c r="B100" s="41"/>
      <c r="C100" s="214" t="s">
        <v>205</v>
      </c>
      <c r="D100" s="214" t="s">
        <v>133</v>
      </c>
      <c r="E100" s="215" t="s">
        <v>210</v>
      </c>
      <c r="F100" s="216" t="s">
        <v>211</v>
      </c>
      <c r="G100" s="217" t="s">
        <v>169</v>
      </c>
      <c r="H100" s="218">
        <v>4</v>
      </c>
      <c r="I100" s="219"/>
      <c r="J100" s="220">
        <f>ROUND(I100*H100,2)</f>
        <v>0</v>
      </c>
      <c r="K100" s="216" t="s">
        <v>137</v>
      </c>
      <c r="L100" s="46"/>
      <c r="M100" s="221" t="s">
        <v>19</v>
      </c>
      <c r="N100" s="222" t="s">
        <v>45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170</v>
      </c>
      <c r="AT100" s="225" t="s">
        <v>133</v>
      </c>
      <c r="AU100" s="225" t="s">
        <v>83</v>
      </c>
      <c r="AY100" s="19" t="s">
        <v>130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81</v>
      </c>
      <c r="BK100" s="226">
        <f>ROUND(I100*H100,2)</f>
        <v>0</v>
      </c>
      <c r="BL100" s="19" t="s">
        <v>170</v>
      </c>
      <c r="BM100" s="225" t="s">
        <v>212</v>
      </c>
    </row>
    <row r="101" s="2" customFormat="1">
      <c r="A101" s="40"/>
      <c r="B101" s="41"/>
      <c r="C101" s="42"/>
      <c r="D101" s="227" t="s">
        <v>140</v>
      </c>
      <c r="E101" s="42"/>
      <c r="F101" s="228" t="s">
        <v>213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140</v>
      </c>
      <c r="AU101" s="19" t="s">
        <v>83</v>
      </c>
    </row>
    <row r="102" s="2" customFormat="1" ht="33" customHeight="1">
      <c r="A102" s="40"/>
      <c r="B102" s="41"/>
      <c r="C102" s="247" t="s">
        <v>209</v>
      </c>
      <c r="D102" s="247" t="s">
        <v>184</v>
      </c>
      <c r="E102" s="248" t="s">
        <v>215</v>
      </c>
      <c r="F102" s="249" t="s">
        <v>216</v>
      </c>
      <c r="G102" s="250" t="s">
        <v>169</v>
      </c>
      <c r="H102" s="251">
        <v>4</v>
      </c>
      <c r="I102" s="252"/>
      <c r="J102" s="253">
        <f>ROUND(I102*H102,2)</f>
        <v>0</v>
      </c>
      <c r="K102" s="249" t="s">
        <v>19</v>
      </c>
      <c r="L102" s="254"/>
      <c r="M102" s="255" t="s">
        <v>19</v>
      </c>
      <c r="N102" s="256" t="s">
        <v>45</v>
      </c>
      <c r="O102" s="86"/>
      <c r="P102" s="223">
        <f>O102*H102</f>
        <v>0</v>
      </c>
      <c r="Q102" s="223">
        <v>0.025000000000000001</v>
      </c>
      <c r="R102" s="223">
        <f>Q102*H102</f>
        <v>0.10000000000000001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187</v>
      </c>
      <c r="AT102" s="225" t="s">
        <v>184</v>
      </c>
      <c r="AU102" s="225" t="s">
        <v>83</v>
      </c>
      <c r="AY102" s="19" t="s">
        <v>130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81</v>
      </c>
      <c r="BK102" s="226">
        <f>ROUND(I102*H102,2)</f>
        <v>0</v>
      </c>
      <c r="BL102" s="19" t="s">
        <v>170</v>
      </c>
      <c r="BM102" s="225" t="s">
        <v>217</v>
      </c>
    </row>
    <row r="103" s="2" customFormat="1" ht="24.15" customHeight="1">
      <c r="A103" s="40"/>
      <c r="B103" s="41"/>
      <c r="C103" s="214" t="s">
        <v>214</v>
      </c>
      <c r="D103" s="214" t="s">
        <v>133</v>
      </c>
      <c r="E103" s="215" t="s">
        <v>219</v>
      </c>
      <c r="F103" s="216" t="s">
        <v>220</v>
      </c>
      <c r="G103" s="217" t="s">
        <v>169</v>
      </c>
      <c r="H103" s="218">
        <v>39</v>
      </c>
      <c r="I103" s="219"/>
      <c r="J103" s="220">
        <f>ROUND(I103*H103,2)</f>
        <v>0</v>
      </c>
      <c r="K103" s="216" t="s">
        <v>137</v>
      </c>
      <c r="L103" s="46"/>
      <c r="M103" s="221" t="s">
        <v>19</v>
      </c>
      <c r="N103" s="222" t="s">
        <v>45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170</v>
      </c>
      <c r="AT103" s="225" t="s">
        <v>133</v>
      </c>
      <c r="AU103" s="225" t="s">
        <v>83</v>
      </c>
      <c r="AY103" s="19" t="s">
        <v>130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81</v>
      </c>
      <c r="BK103" s="226">
        <f>ROUND(I103*H103,2)</f>
        <v>0</v>
      </c>
      <c r="BL103" s="19" t="s">
        <v>170</v>
      </c>
      <c r="BM103" s="225" t="s">
        <v>221</v>
      </c>
    </row>
    <row r="104" s="2" customFormat="1">
      <c r="A104" s="40"/>
      <c r="B104" s="41"/>
      <c r="C104" s="42"/>
      <c r="D104" s="227" t="s">
        <v>140</v>
      </c>
      <c r="E104" s="42"/>
      <c r="F104" s="228" t="s">
        <v>222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140</v>
      </c>
      <c r="AU104" s="19" t="s">
        <v>83</v>
      </c>
    </row>
    <row r="105" s="2" customFormat="1" ht="24.15" customHeight="1">
      <c r="A105" s="40"/>
      <c r="B105" s="41"/>
      <c r="C105" s="247" t="s">
        <v>218</v>
      </c>
      <c r="D105" s="247" t="s">
        <v>184</v>
      </c>
      <c r="E105" s="248" t="s">
        <v>223</v>
      </c>
      <c r="F105" s="249" t="s">
        <v>224</v>
      </c>
      <c r="G105" s="250" t="s">
        <v>169</v>
      </c>
      <c r="H105" s="251">
        <v>19</v>
      </c>
      <c r="I105" s="252"/>
      <c r="J105" s="253">
        <f>ROUND(I105*H105,2)</f>
        <v>0</v>
      </c>
      <c r="K105" s="249" t="s">
        <v>137</v>
      </c>
      <c r="L105" s="254"/>
      <c r="M105" s="255" t="s">
        <v>19</v>
      </c>
      <c r="N105" s="256" t="s">
        <v>45</v>
      </c>
      <c r="O105" s="86"/>
      <c r="P105" s="223">
        <f>O105*H105</f>
        <v>0</v>
      </c>
      <c r="Q105" s="223">
        <v>0.00014999999999999999</v>
      </c>
      <c r="R105" s="223">
        <f>Q105*H105</f>
        <v>0.0028499999999999997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187</v>
      </c>
      <c r="AT105" s="225" t="s">
        <v>184</v>
      </c>
      <c r="AU105" s="225" t="s">
        <v>83</v>
      </c>
      <c r="AY105" s="19" t="s">
        <v>130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81</v>
      </c>
      <c r="BK105" s="226">
        <f>ROUND(I105*H105,2)</f>
        <v>0</v>
      </c>
      <c r="BL105" s="19" t="s">
        <v>170</v>
      </c>
      <c r="BM105" s="225" t="s">
        <v>225</v>
      </c>
    </row>
    <row r="106" s="2" customFormat="1" ht="24.15" customHeight="1">
      <c r="A106" s="40"/>
      <c r="B106" s="41"/>
      <c r="C106" s="247" t="s">
        <v>8</v>
      </c>
      <c r="D106" s="247" t="s">
        <v>184</v>
      </c>
      <c r="E106" s="248" t="s">
        <v>227</v>
      </c>
      <c r="F106" s="249" t="s">
        <v>228</v>
      </c>
      <c r="G106" s="250" t="s">
        <v>169</v>
      </c>
      <c r="H106" s="251">
        <v>12</v>
      </c>
      <c r="I106" s="252"/>
      <c r="J106" s="253">
        <f>ROUND(I106*H106,2)</f>
        <v>0</v>
      </c>
      <c r="K106" s="249" t="s">
        <v>137</v>
      </c>
      <c r="L106" s="254"/>
      <c r="M106" s="255" t="s">
        <v>19</v>
      </c>
      <c r="N106" s="256" t="s">
        <v>45</v>
      </c>
      <c r="O106" s="86"/>
      <c r="P106" s="223">
        <f>O106*H106</f>
        <v>0</v>
      </c>
      <c r="Q106" s="223">
        <v>0.00014999999999999999</v>
      </c>
      <c r="R106" s="223">
        <f>Q106*H106</f>
        <v>0.0018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187</v>
      </c>
      <c r="AT106" s="225" t="s">
        <v>184</v>
      </c>
      <c r="AU106" s="225" t="s">
        <v>83</v>
      </c>
      <c r="AY106" s="19" t="s">
        <v>130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81</v>
      </c>
      <c r="BK106" s="226">
        <f>ROUND(I106*H106,2)</f>
        <v>0</v>
      </c>
      <c r="BL106" s="19" t="s">
        <v>170</v>
      </c>
      <c r="BM106" s="225" t="s">
        <v>229</v>
      </c>
    </row>
    <row r="107" s="2" customFormat="1" ht="24.15" customHeight="1">
      <c r="A107" s="40"/>
      <c r="B107" s="41"/>
      <c r="C107" s="247" t="s">
        <v>226</v>
      </c>
      <c r="D107" s="247" t="s">
        <v>184</v>
      </c>
      <c r="E107" s="248" t="s">
        <v>231</v>
      </c>
      <c r="F107" s="249" t="s">
        <v>232</v>
      </c>
      <c r="G107" s="250" t="s">
        <v>169</v>
      </c>
      <c r="H107" s="251">
        <v>5</v>
      </c>
      <c r="I107" s="252"/>
      <c r="J107" s="253">
        <f>ROUND(I107*H107,2)</f>
        <v>0</v>
      </c>
      <c r="K107" s="249" t="s">
        <v>137</v>
      </c>
      <c r="L107" s="254"/>
      <c r="M107" s="255" t="s">
        <v>19</v>
      </c>
      <c r="N107" s="256" t="s">
        <v>45</v>
      </c>
      <c r="O107" s="86"/>
      <c r="P107" s="223">
        <f>O107*H107</f>
        <v>0</v>
      </c>
      <c r="Q107" s="223">
        <v>0.00014999999999999999</v>
      </c>
      <c r="R107" s="223">
        <f>Q107*H107</f>
        <v>0.00074999999999999991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187</v>
      </c>
      <c r="AT107" s="225" t="s">
        <v>184</v>
      </c>
      <c r="AU107" s="225" t="s">
        <v>83</v>
      </c>
      <c r="AY107" s="19" t="s">
        <v>130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81</v>
      </c>
      <c r="BK107" s="226">
        <f>ROUND(I107*H107,2)</f>
        <v>0</v>
      </c>
      <c r="BL107" s="19" t="s">
        <v>170</v>
      </c>
      <c r="BM107" s="225" t="s">
        <v>233</v>
      </c>
    </row>
    <row r="108" s="2" customFormat="1" ht="24.15" customHeight="1">
      <c r="A108" s="40"/>
      <c r="B108" s="41"/>
      <c r="C108" s="247" t="s">
        <v>230</v>
      </c>
      <c r="D108" s="247" t="s">
        <v>184</v>
      </c>
      <c r="E108" s="248" t="s">
        <v>235</v>
      </c>
      <c r="F108" s="249" t="s">
        <v>236</v>
      </c>
      <c r="G108" s="250" t="s">
        <v>169</v>
      </c>
      <c r="H108" s="251">
        <v>3</v>
      </c>
      <c r="I108" s="252"/>
      <c r="J108" s="253">
        <f>ROUND(I108*H108,2)</f>
        <v>0</v>
      </c>
      <c r="K108" s="249" t="s">
        <v>137</v>
      </c>
      <c r="L108" s="254"/>
      <c r="M108" s="255" t="s">
        <v>19</v>
      </c>
      <c r="N108" s="256" t="s">
        <v>45</v>
      </c>
      <c r="O108" s="86"/>
      <c r="P108" s="223">
        <f>O108*H108</f>
        <v>0</v>
      </c>
      <c r="Q108" s="223">
        <v>0.00014999999999999999</v>
      </c>
      <c r="R108" s="223">
        <f>Q108*H108</f>
        <v>0.00044999999999999999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187</v>
      </c>
      <c r="AT108" s="225" t="s">
        <v>184</v>
      </c>
      <c r="AU108" s="225" t="s">
        <v>83</v>
      </c>
      <c r="AY108" s="19" t="s">
        <v>130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81</v>
      </c>
      <c r="BK108" s="226">
        <f>ROUND(I108*H108,2)</f>
        <v>0</v>
      </c>
      <c r="BL108" s="19" t="s">
        <v>170</v>
      </c>
      <c r="BM108" s="225" t="s">
        <v>237</v>
      </c>
    </row>
    <row r="109" s="2" customFormat="1" ht="24.15" customHeight="1">
      <c r="A109" s="40"/>
      <c r="B109" s="41"/>
      <c r="C109" s="214" t="s">
        <v>234</v>
      </c>
      <c r="D109" s="214" t="s">
        <v>133</v>
      </c>
      <c r="E109" s="215" t="s">
        <v>238</v>
      </c>
      <c r="F109" s="216" t="s">
        <v>239</v>
      </c>
      <c r="G109" s="217" t="s">
        <v>169</v>
      </c>
      <c r="H109" s="218">
        <v>39</v>
      </c>
      <c r="I109" s="219"/>
      <c r="J109" s="220">
        <f>ROUND(I109*H109,2)</f>
        <v>0</v>
      </c>
      <c r="K109" s="216" t="s">
        <v>137</v>
      </c>
      <c r="L109" s="46"/>
      <c r="M109" s="221" t="s">
        <v>19</v>
      </c>
      <c r="N109" s="222" t="s">
        <v>45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170</v>
      </c>
      <c r="AT109" s="225" t="s">
        <v>133</v>
      </c>
      <c r="AU109" s="225" t="s">
        <v>83</v>
      </c>
      <c r="AY109" s="19" t="s">
        <v>130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81</v>
      </c>
      <c r="BK109" s="226">
        <f>ROUND(I109*H109,2)</f>
        <v>0</v>
      </c>
      <c r="BL109" s="19" t="s">
        <v>170</v>
      </c>
      <c r="BM109" s="225" t="s">
        <v>240</v>
      </c>
    </row>
    <row r="110" s="2" customFormat="1">
      <c r="A110" s="40"/>
      <c r="B110" s="41"/>
      <c r="C110" s="42"/>
      <c r="D110" s="227" t="s">
        <v>140</v>
      </c>
      <c r="E110" s="42"/>
      <c r="F110" s="228" t="s">
        <v>241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140</v>
      </c>
      <c r="AU110" s="19" t="s">
        <v>83</v>
      </c>
    </row>
    <row r="111" s="2" customFormat="1" ht="16.5" customHeight="1">
      <c r="A111" s="40"/>
      <c r="B111" s="41"/>
      <c r="C111" s="247" t="s">
        <v>170</v>
      </c>
      <c r="D111" s="247" t="s">
        <v>184</v>
      </c>
      <c r="E111" s="248" t="s">
        <v>243</v>
      </c>
      <c r="F111" s="249" t="s">
        <v>244</v>
      </c>
      <c r="G111" s="250" t="s">
        <v>169</v>
      </c>
      <c r="H111" s="251">
        <v>30</v>
      </c>
      <c r="I111" s="252"/>
      <c r="J111" s="253">
        <f>ROUND(I111*H111,2)</f>
        <v>0</v>
      </c>
      <c r="K111" s="249" t="s">
        <v>137</v>
      </c>
      <c r="L111" s="254"/>
      <c r="M111" s="255" t="s">
        <v>19</v>
      </c>
      <c r="N111" s="256" t="s">
        <v>45</v>
      </c>
      <c r="O111" s="86"/>
      <c r="P111" s="223">
        <f>O111*H111</f>
        <v>0</v>
      </c>
      <c r="Q111" s="223">
        <v>0.0022000000000000001</v>
      </c>
      <c r="R111" s="223">
        <f>Q111*H111</f>
        <v>0.066000000000000003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187</v>
      </c>
      <c r="AT111" s="225" t="s">
        <v>184</v>
      </c>
      <c r="AU111" s="225" t="s">
        <v>83</v>
      </c>
      <c r="AY111" s="19" t="s">
        <v>130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81</v>
      </c>
      <c r="BK111" s="226">
        <f>ROUND(I111*H111,2)</f>
        <v>0</v>
      </c>
      <c r="BL111" s="19" t="s">
        <v>170</v>
      </c>
      <c r="BM111" s="225" t="s">
        <v>245</v>
      </c>
    </row>
    <row r="112" s="2" customFormat="1" ht="16.5" customHeight="1">
      <c r="A112" s="40"/>
      <c r="B112" s="41"/>
      <c r="C112" s="247" t="s">
        <v>242</v>
      </c>
      <c r="D112" s="247" t="s">
        <v>184</v>
      </c>
      <c r="E112" s="248" t="s">
        <v>247</v>
      </c>
      <c r="F112" s="249" t="s">
        <v>248</v>
      </c>
      <c r="G112" s="250" t="s">
        <v>169</v>
      </c>
      <c r="H112" s="251">
        <v>10</v>
      </c>
      <c r="I112" s="252"/>
      <c r="J112" s="253">
        <f>ROUND(I112*H112,2)</f>
        <v>0</v>
      </c>
      <c r="K112" s="249" t="s">
        <v>137</v>
      </c>
      <c r="L112" s="254"/>
      <c r="M112" s="255" t="s">
        <v>19</v>
      </c>
      <c r="N112" s="256" t="s">
        <v>45</v>
      </c>
      <c r="O112" s="86"/>
      <c r="P112" s="223">
        <f>O112*H112</f>
        <v>0</v>
      </c>
      <c r="Q112" s="223">
        <v>0.0022000000000000001</v>
      </c>
      <c r="R112" s="223">
        <f>Q112*H112</f>
        <v>0.022000000000000002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187</v>
      </c>
      <c r="AT112" s="225" t="s">
        <v>184</v>
      </c>
      <c r="AU112" s="225" t="s">
        <v>83</v>
      </c>
      <c r="AY112" s="19" t="s">
        <v>130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81</v>
      </c>
      <c r="BK112" s="226">
        <f>ROUND(I112*H112,2)</f>
        <v>0</v>
      </c>
      <c r="BL112" s="19" t="s">
        <v>170</v>
      </c>
      <c r="BM112" s="225" t="s">
        <v>249</v>
      </c>
    </row>
    <row r="113" s="2" customFormat="1" ht="16.5" customHeight="1">
      <c r="A113" s="40"/>
      <c r="B113" s="41"/>
      <c r="C113" s="247" t="s">
        <v>246</v>
      </c>
      <c r="D113" s="247" t="s">
        <v>184</v>
      </c>
      <c r="E113" s="248" t="s">
        <v>251</v>
      </c>
      <c r="F113" s="249" t="s">
        <v>252</v>
      </c>
      <c r="G113" s="250" t="s">
        <v>169</v>
      </c>
      <c r="H113" s="251">
        <v>33</v>
      </c>
      <c r="I113" s="252"/>
      <c r="J113" s="253">
        <f>ROUND(I113*H113,2)</f>
        <v>0</v>
      </c>
      <c r="K113" s="249" t="s">
        <v>137</v>
      </c>
      <c r="L113" s="254"/>
      <c r="M113" s="255" t="s">
        <v>19</v>
      </c>
      <c r="N113" s="256" t="s">
        <v>45</v>
      </c>
      <c r="O113" s="86"/>
      <c r="P113" s="223">
        <f>O113*H113</f>
        <v>0</v>
      </c>
      <c r="Q113" s="223">
        <v>0.0022000000000000001</v>
      </c>
      <c r="R113" s="223">
        <f>Q113*H113</f>
        <v>0.072599999999999998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187</v>
      </c>
      <c r="AT113" s="225" t="s">
        <v>184</v>
      </c>
      <c r="AU113" s="225" t="s">
        <v>83</v>
      </c>
      <c r="AY113" s="19" t="s">
        <v>130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81</v>
      </c>
      <c r="BK113" s="226">
        <f>ROUND(I113*H113,2)</f>
        <v>0</v>
      </c>
      <c r="BL113" s="19" t="s">
        <v>170</v>
      </c>
      <c r="BM113" s="225" t="s">
        <v>253</v>
      </c>
    </row>
    <row r="114" s="2" customFormat="1" ht="24.15" customHeight="1">
      <c r="A114" s="40"/>
      <c r="B114" s="41"/>
      <c r="C114" s="214" t="s">
        <v>250</v>
      </c>
      <c r="D114" s="214" t="s">
        <v>133</v>
      </c>
      <c r="E114" s="215" t="s">
        <v>255</v>
      </c>
      <c r="F114" s="216" t="s">
        <v>256</v>
      </c>
      <c r="G114" s="217" t="s">
        <v>169</v>
      </c>
      <c r="H114" s="218">
        <v>8</v>
      </c>
      <c r="I114" s="219"/>
      <c r="J114" s="220">
        <f>ROUND(I114*H114,2)</f>
        <v>0</v>
      </c>
      <c r="K114" s="216" t="s">
        <v>137</v>
      </c>
      <c r="L114" s="46"/>
      <c r="M114" s="221" t="s">
        <v>19</v>
      </c>
      <c r="N114" s="222" t="s">
        <v>45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170</v>
      </c>
      <c r="AT114" s="225" t="s">
        <v>133</v>
      </c>
      <c r="AU114" s="225" t="s">
        <v>83</v>
      </c>
      <c r="AY114" s="19" t="s">
        <v>130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81</v>
      </c>
      <c r="BK114" s="226">
        <f>ROUND(I114*H114,2)</f>
        <v>0</v>
      </c>
      <c r="BL114" s="19" t="s">
        <v>170</v>
      </c>
      <c r="BM114" s="225" t="s">
        <v>257</v>
      </c>
    </row>
    <row r="115" s="2" customFormat="1">
      <c r="A115" s="40"/>
      <c r="B115" s="41"/>
      <c r="C115" s="42"/>
      <c r="D115" s="227" t="s">
        <v>140</v>
      </c>
      <c r="E115" s="42"/>
      <c r="F115" s="228" t="s">
        <v>258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140</v>
      </c>
      <c r="AU115" s="19" t="s">
        <v>83</v>
      </c>
    </row>
    <row r="116" s="2" customFormat="1" ht="16.5" customHeight="1">
      <c r="A116" s="40"/>
      <c r="B116" s="41"/>
      <c r="C116" s="247" t="s">
        <v>254</v>
      </c>
      <c r="D116" s="247" t="s">
        <v>184</v>
      </c>
      <c r="E116" s="248" t="s">
        <v>259</v>
      </c>
      <c r="F116" s="249" t="s">
        <v>260</v>
      </c>
      <c r="G116" s="250" t="s">
        <v>169</v>
      </c>
      <c r="H116" s="251">
        <v>8</v>
      </c>
      <c r="I116" s="252"/>
      <c r="J116" s="253">
        <f>ROUND(I116*H116,2)</f>
        <v>0</v>
      </c>
      <c r="K116" s="249" t="s">
        <v>137</v>
      </c>
      <c r="L116" s="254"/>
      <c r="M116" s="255" t="s">
        <v>19</v>
      </c>
      <c r="N116" s="256" t="s">
        <v>45</v>
      </c>
      <c r="O116" s="86"/>
      <c r="P116" s="223">
        <f>O116*H116</f>
        <v>0</v>
      </c>
      <c r="Q116" s="223">
        <v>0.0022000000000000001</v>
      </c>
      <c r="R116" s="223">
        <f>Q116*H116</f>
        <v>0.017600000000000001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187</v>
      </c>
      <c r="AT116" s="225" t="s">
        <v>184</v>
      </c>
      <c r="AU116" s="225" t="s">
        <v>83</v>
      </c>
      <c r="AY116" s="19" t="s">
        <v>130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81</v>
      </c>
      <c r="BK116" s="226">
        <f>ROUND(I116*H116,2)</f>
        <v>0</v>
      </c>
      <c r="BL116" s="19" t="s">
        <v>170</v>
      </c>
      <c r="BM116" s="225" t="s">
        <v>261</v>
      </c>
    </row>
    <row r="117" s="2" customFormat="1" ht="16.5" customHeight="1">
      <c r="A117" s="40"/>
      <c r="B117" s="41"/>
      <c r="C117" s="214" t="s">
        <v>7</v>
      </c>
      <c r="D117" s="214" t="s">
        <v>133</v>
      </c>
      <c r="E117" s="215" t="s">
        <v>263</v>
      </c>
      <c r="F117" s="216" t="s">
        <v>264</v>
      </c>
      <c r="G117" s="217" t="s">
        <v>265</v>
      </c>
      <c r="H117" s="218">
        <v>194.75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45</v>
      </c>
      <c r="O117" s="86"/>
      <c r="P117" s="223">
        <f>O117*H117</f>
        <v>0</v>
      </c>
      <c r="Q117" s="223">
        <v>0.00010000000000000001</v>
      </c>
      <c r="R117" s="223">
        <f>Q117*H117</f>
        <v>0.019474999999999999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170</v>
      </c>
      <c r="AT117" s="225" t="s">
        <v>133</v>
      </c>
      <c r="AU117" s="225" t="s">
        <v>83</v>
      </c>
      <c r="AY117" s="19" t="s">
        <v>130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81</v>
      </c>
      <c r="BK117" s="226">
        <f>ROUND(I117*H117,2)</f>
        <v>0</v>
      </c>
      <c r="BL117" s="19" t="s">
        <v>170</v>
      </c>
      <c r="BM117" s="225" t="s">
        <v>266</v>
      </c>
    </row>
    <row r="118" s="13" customFormat="1">
      <c r="A118" s="13"/>
      <c r="B118" s="232"/>
      <c r="C118" s="233"/>
      <c r="D118" s="234" t="s">
        <v>146</v>
      </c>
      <c r="E118" s="257" t="s">
        <v>19</v>
      </c>
      <c r="F118" s="235" t="s">
        <v>314</v>
      </c>
      <c r="G118" s="233"/>
      <c r="H118" s="236">
        <v>32.200000000000003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146</v>
      </c>
      <c r="AU118" s="242" t="s">
        <v>83</v>
      </c>
      <c r="AV118" s="13" t="s">
        <v>83</v>
      </c>
      <c r="AW118" s="13" t="s">
        <v>35</v>
      </c>
      <c r="AX118" s="13" t="s">
        <v>74</v>
      </c>
      <c r="AY118" s="242" t="s">
        <v>130</v>
      </c>
    </row>
    <row r="119" s="13" customFormat="1">
      <c r="A119" s="13"/>
      <c r="B119" s="232"/>
      <c r="C119" s="233"/>
      <c r="D119" s="234" t="s">
        <v>146</v>
      </c>
      <c r="E119" s="257" t="s">
        <v>19</v>
      </c>
      <c r="F119" s="235" t="s">
        <v>315</v>
      </c>
      <c r="G119" s="233"/>
      <c r="H119" s="236">
        <v>37.600000000000001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146</v>
      </c>
      <c r="AU119" s="242" t="s">
        <v>83</v>
      </c>
      <c r="AV119" s="13" t="s">
        <v>83</v>
      </c>
      <c r="AW119" s="13" t="s">
        <v>35</v>
      </c>
      <c r="AX119" s="13" t="s">
        <v>74</v>
      </c>
      <c r="AY119" s="242" t="s">
        <v>130</v>
      </c>
    </row>
    <row r="120" s="13" customFormat="1">
      <c r="A120" s="13"/>
      <c r="B120" s="232"/>
      <c r="C120" s="233"/>
      <c r="D120" s="234" t="s">
        <v>146</v>
      </c>
      <c r="E120" s="257" t="s">
        <v>19</v>
      </c>
      <c r="F120" s="235" t="s">
        <v>316</v>
      </c>
      <c r="G120" s="233"/>
      <c r="H120" s="236">
        <v>62.399999999999999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146</v>
      </c>
      <c r="AU120" s="242" t="s">
        <v>83</v>
      </c>
      <c r="AV120" s="13" t="s">
        <v>83</v>
      </c>
      <c r="AW120" s="13" t="s">
        <v>35</v>
      </c>
      <c r="AX120" s="13" t="s">
        <v>74</v>
      </c>
      <c r="AY120" s="242" t="s">
        <v>130</v>
      </c>
    </row>
    <row r="121" s="13" customFormat="1">
      <c r="A121" s="13"/>
      <c r="B121" s="232"/>
      <c r="C121" s="233"/>
      <c r="D121" s="234" t="s">
        <v>146</v>
      </c>
      <c r="E121" s="257" t="s">
        <v>19</v>
      </c>
      <c r="F121" s="235" t="s">
        <v>317</v>
      </c>
      <c r="G121" s="233"/>
      <c r="H121" s="236">
        <v>9.8000000000000007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146</v>
      </c>
      <c r="AU121" s="242" t="s">
        <v>83</v>
      </c>
      <c r="AV121" s="13" t="s">
        <v>83</v>
      </c>
      <c r="AW121" s="13" t="s">
        <v>35</v>
      </c>
      <c r="AX121" s="13" t="s">
        <v>74</v>
      </c>
      <c r="AY121" s="242" t="s">
        <v>130</v>
      </c>
    </row>
    <row r="122" s="13" customFormat="1">
      <c r="A122" s="13"/>
      <c r="B122" s="232"/>
      <c r="C122" s="233"/>
      <c r="D122" s="234" t="s">
        <v>146</v>
      </c>
      <c r="E122" s="257" t="s">
        <v>19</v>
      </c>
      <c r="F122" s="235" t="s">
        <v>318</v>
      </c>
      <c r="G122" s="233"/>
      <c r="H122" s="236">
        <v>25.5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146</v>
      </c>
      <c r="AU122" s="242" t="s">
        <v>83</v>
      </c>
      <c r="AV122" s="13" t="s">
        <v>83</v>
      </c>
      <c r="AW122" s="13" t="s">
        <v>35</v>
      </c>
      <c r="AX122" s="13" t="s">
        <v>74</v>
      </c>
      <c r="AY122" s="242" t="s">
        <v>130</v>
      </c>
    </row>
    <row r="123" s="13" customFormat="1">
      <c r="A123" s="13"/>
      <c r="B123" s="232"/>
      <c r="C123" s="233"/>
      <c r="D123" s="234" t="s">
        <v>146</v>
      </c>
      <c r="E123" s="257" t="s">
        <v>19</v>
      </c>
      <c r="F123" s="235" t="s">
        <v>319</v>
      </c>
      <c r="G123" s="233"/>
      <c r="H123" s="236">
        <v>27.25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146</v>
      </c>
      <c r="AU123" s="242" t="s">
        <v>83</v>
      </c>
      <c r="AV123" s="13" t="s">
        <v>83</v>
      </c>
      <c r="AW123" s="13" t="s">
        <v>35</v>
      </c>
      <c r="AX123" s="13" t="s">
        <v>74</v>
      </c>
      <c r="AY123" s="242" t="s">
        <v>130</v>
      </c>
    </row>
    <row r="124" s="14" customFormat="1">
      <c r="A124" s="14"/>
      <c r="B124" s="258"/>
      <c r="C124" s="259"/>
      <c r="D124" s="234" t="s">
        <v>146</v>
      </c>
      <c r="E124" s="260" t="s">
        <v>19</v>
      </c>
      <c r="F124" s="261" t="s">
        <v>273</v>
      </c>
      <c r="G124" s="259"/>
      <c r="H124" s="262">
        <v>194.75</v>
      </c>
      <c r="I124" s="263"/>
      <c r="J124" s="259"/>
      <c r="K124" s="259"/>
      <c r="L124" s="264"/>
      <c r="M124" s="265"/>
      <c r="N124" s="266"/>
      <c r="O124" s="266"/>
      <c r="P124" s="266"/>
      <c r="Q124" s="266"/>
      <c r="R124" s="266"/>
      <c r="S124" s="266"/>
      <c r="T124" s="26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8" t="s">
        <v>146</v>
      </c>
      <c r="AU124" s="268" t="s">
        <v>83</v>
      </c>
      <c r="AV124" s="14" t="s">
        <v>138</v>
      </c>
      <c r="AW124" s="14" t="s">
        <v>35</v>
      </c>
      <c r="AX124" s="14" t="s">
        <v>81</v>
      </c>
      <c r="AY124" s="268" t="s">
        <v>130</v>
      </c>
    </row>
    <row r="125" s="2" customFormat="1" ht="55.5" customHeight="1">
      <c r="A125" s="40"/>
      <c r="B125" s="41"/>
      <c r="C125" s="214" t="s">
        <v>262</v>
      </c>
      <c r="D125" s="214" t="s">
        <v>133</v>
      </c>
      <c r="E125" s="215" t="s">
        <v>275</v>
      </c>
      <c r="F125" s="216" t="s">
        <v>276</v>
      </c>
      <c r="G125" s="217" t="s">
        <v>136</v>
      </c>
      <c r="H125" s="218">
        <v>0.85499999999999998</v>
      </c>
      <c r="I125" s="219"/>
      <c r="J125" s="220">
        <f>ROUND(I125*H125,2)</f>
        <v>0</v>
      </c>
      <c r="K125" s="216" t="s">
        <v>137</v>
      </c>
      <c r="L125" s="46"/>
      <c r="M125" s="221" t="s">
        <v>19</v>
      </c>
      <c r="N125" s="222" t="s">
        <v>45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170</v>
      </c>
      <c r="AT125" s="225" t="s">
        <v>133</v>
      </c>
      <c r="AU125" s="225" t="s">
        <v>83</v>
      </c>
      <c r="AY125" s="19" t="s">
        <v>130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81</v>
      </c>
      <c r="BK125" s="226">
        <f>ROUND(I125*H125,2)</f>
        <v>0</v>
      </c>
      <c r="BL125" s="19" t="s">
        <v>170</v>
      </c>
      <c r="BM125" s="225" t="s">
        <v>277</v>
      </c>
    </row>
    <row r="126" s="2" customFormat="1">
      <c r="A126" s="40"/>
      <c r="B126" s="41"/>
      <c r="C126" s="42"/>
      <c r="D126" s="227" t="s">
        <v>140</v>
      </c>
      <c r="E126" s="42"/>
      <c r="F126" s="228" t="s">
        <v>278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140</v>
      </c>
      <c r="AU126" s="19" t="s">
        <v>83</v>
      </c>
    </row>
    <row r="127" s="2" customFormat="1" ht="76.35" customHeight="1">
      <c r="A127" s="40"/>
      <c r="B127" s="41"/>
      <c r="C127" s="214" t="s">
        <v>274</v>
      </c>
      <c r="D127" s="214" t="s">
        <v>133</v>
      </c>
      <c r="E127" s="215" t="s">
        <v>280</v>
      </c>
      <c r="F127" s="216" t="s">
        <v>281</v>
      </c>
      <c r="G127" s="217" t="s">
        <v>136</v>
      </c>
      <c r="H127" s="218">
        <v>0.85499999999999998</v>
      </c>
      <c r="I127" s="219"/>
      <c r="J127" s="220">
        <f>ROUND(I127*H127,2)</f>
        <v>0</v>
      </c>
      <c r="K127" s="216" t="s">
        <v>137</v>
      </c>
      <c r="L127" s="46"/>
      <c r="M127" s="221" t="s">
        <v>19</v>
      </c>
      <c r="N127" s="222" t="s">
        <v>45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170</v>
      </c>
      <c r="AT127" s="225" t="s">
        <v>133</v>
      </c>
      <c r="AU127" s="225" t="s">
        <v>83</v>
      </c>
      <c r="AY127" s="19" t="s">
        <v>130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81</v>
      </c>
      <c r="BK127" s="226">
        <f>ROUND(I127*H127,2)</f>
        <v>0</v>
      </c>
      <c r="BL127" s="19" t="s">
        <v>170</v>
      </c>
      <c r="BM127" s="225" t="s">
        <v>282</v>
      </c>
    </row>
    <row r="128" s="2" customFormat="1">
      <c r="A128" s="40"/>
      <c r="B128" s="41"/>
      <c r="C128" s="42"/>
      <c r="D128" s="227" t="s">
        <v>140</v>
      </c>
      <c r="E128" s="42"/>
      <c r="F128" s="228" t="s">
        <v>283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140</v>
      </c>
      <c r="AU128" s="19" t="s">
        <v>83</v>
      </c>
    </row>
    <row r="129" s="12" customFormat="1" ht="22.8" customHeight="1">
      <c r="A129" s="12"/>
      <c r="B129" s="198"/>
      <c r="C129" s="199"/>
      <c r="D129" s="200" t="s">
        <v>73</v>
      </c>
      <c r="E129" s="212" t="s">
        <v>284</v>
      </c>
      <c r="F129" s="212" t="s">
        <v>285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SUM(P130:P151)</f>
        <v>0</v>
      </c>
      <c r="Q129" s="206"/>
      <c r="R129" s="207">
        <f>SUM(R130:R151)</f>
        <v>0.015232835400000002</v>
      </c>
      <c r="S129" s="206"/>
      <c r="T129" s="208">
        <f>SUM(T130:T151)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83</v>
      </c>
      <c r="AT129" s="210" t="s">
        <v>73</v>
      </c>
      <c r="AU129" s="210" t="s">
        <v>81</v>
      </c>
      <c r="AY129" s="209" t="s">
        <v>130</v>
      </c>
      <c r="BK129" s="211">
        <f>SUM(BK130:BK151)</f>
        <v>0</v>
      </c>
    </row>
    <row r="130" s="2" customFormat="1" ht="24.15" customHeight="1">
      <c r="A130" s="40"/>
      <c r="B130" s="41"/>
      <c r="C130" s="214" t="s">
        <v>279</v>
      </c>
      <c r="D130" s="214" t="s">
        <v>133</v>
      </c>
      <c r="E130" s="215" t="s">
        <v>287</v>
      </c>
      <c r="F130" s="216" t="s">
        <v>288</v>
      </c>
      <c r="G130" s="217" t="s">
        <v>289</v>
      </c>
      <c r="H130" s="218">
        <v>52.203000000000003</v>
      </c>
      <c r="I130" s="219"/>
      <c r="J130" s="220">
        <f>ROUND(I130*H130,2)</f>
        <v>0</v>
      </c>
      <c r="K130" s="216" t="s">
        <v>137</v>
      </c>
      <c r="L130" s="46"/>
      <c r="M130" s="221" t="s">
        <v>19</v>
      </c>
      <c r="N130" s="222" t="s">
        <v>45</v>
      </c>
      <c r="O130" s="86"/>
      <c r="P130" s="223">
        <f>O130*H130</f>
        <v>0</v>
      </c>
      <c r="Q130" s="223">
        <v>0.00016875000000000001</v>
      </c>
      <c r="R130" s="223">
        <f>Q130*H130</f>
        <v>0.0088092562500000013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170</v>
      </c>
      <c r="AT130" s="225" t="s">
        <v>133</v>
      </c>
      <c r="AU130" s="225" t="s">
        <v>83</v>
      </c>
      <c r="AY130" s="19" t="s">
        <v>130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81</v>
      </c>
      <c r="BK130" s="226">
        <f>ROUND(I130*H130,2)</f>
        <v>0</v>
      </c>
      <c r="BL130" s="19" t="s">
        <v>170</v>
      </c>
      <c r="BM130" s="225" t="s">
        <v>320</v>
      </c>
    </row>
    <row r="131" s="2" customFormat="1">
      <c r="A131" s="40"/>
      <c r="B131" s="41"/>
      <c r="C131" s="42"/>
      <c r="D131" s="227" t="s">
        <v>140</v>
      </c>
      <c r="E131" s="42"/>
      <c r="F131" s="228" t="s">
        <v>291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140</v>
      </c>
      <c r="AU131" s="19" t="s">
        <v>83</v>
      </c>
    </row>
    <row r="132" s="15" customFormat="1">
      <c r="A132" s="15"/>
      <c r="B132" s="269"/>
      <c r="C132" s="270"/>
      <c r="D132" s="234" t="s">
        <v>146</v>
      </c>
      <c r="E132" s="271" t="s">
        <v>19</v>
      </c>
      <c r="F132" s="272" t="s">
        <v>292</v>
      </c>
      <c r="G132" s="270"/>
      <c r="H132" s="271" t="s">
        <v>19</v>
      </c>
      <c r="I132" s="273"/>
      <c r="J132" s="270"/>
      <c r="K132" s="270"/>
      <c r="L132" s="274"/>
      <c r="M132" s="275"/>
      <c r="N132" s="276"/>
      <c r="O132" s="276"/>
      <c r="P132" s="276"/>
      <c r="Q132" s="276"/>
      <c r="R132" s="276"/>
      <c r="S132" s="276"/>
      <c r="T132" s="27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8" t="s">
        <v>146</v>
      </c>
      <c r="AU132" s="278" t="s">
        <v>83</v>
      </c>
      <c r="AV132" s="15" t="s">
        <v>81</v>
      </c>
      <c r="AW132" s="15" t="s">
        <v>35</v>
      </c>
      <c r="AX132" s="15" t="s">
        <v>74</v>
      </c>
      <c r="AY132" s="278" t="s">
        <v>130</v>
      </c>
    </row>
    <row r="133" s="13" customFormat="1">
      <c r="A133" s="13"/>
      <c r="B133" s="232"/>
      <c r="C133" s="233"/>
      <c r="D133" s="234" t="s">
        <v>146</v>
      </c>
      <c r="E133" s="257" t="s">
        <v>19</v>
      </c>
      <c r="F133" s="235" t="s">
        <v>293</v>
      </c>
      <c r="G133" s="233"/>
      <c r="H133" s="236">
        <v>7.9450000000000003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146</v>
      </c>
      <c r="AU133" s="242" t="s">
        <v>83</v>
      </c>
      <c r="AV133" s="13" t="s">
        <v>83</v>
      </c>
      <c r="AW133" s="13" t="s">
        <v>35</v>
      </c>
      <c r="AX133" s="13" t="s">
        <v>74</v>
      </c>
      <c r="AY133" s="242" t="s">
        <v>130</v>
      </c>
    </row>
    <row r="134" s="13" customFormat="1">
      <c r="A134" s="13"/>
      <c r="B134" s="232"/>
      <c r="C134" s="233"/>
      <c r="D134" s="234" t="s">
        <v>146</v>
      </c>
      <c r="E134" s="257" t="s">
        <v>19</v>
      </c>
      <c r="F134" s="235" t="s">
        <v>294</v>
      </c>
      <c r="G134" s="233"/>
      <c r="H134" s="236">
        <v>10.44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146</v>
      </c>
      <c r="AU134" s="242" t="s">
        <v>83</v>
      </c>
      <c r="AV134" s="13" t="s">
        <v>83</v>
      </c>
      <c r="AW134" s="13" t="s">
        <v>35</v>
      </c>
      <c r="AX134" s="13" t="s">
        <v>74</v>
      </c>
      <c r="AY134" s="242" t="s">
        <v>130</v>
      </c>
    </row>
    <row r="135" s="13" customFormat="1">
      <c r="A135" s="13"/>
      <c r="B135" s="232"/>
      <c r="C135" s="233"/>
      <c r="D135" s="234" t="s">
        <v>146</v>
      </c>
      <c r="E135" s="257" t="s">
        <v>19</v>
      </c>
      <c r="F135" s="235" t="s">
        <v>295</v>
      </c>
      <c r="G135" s="233"/>
      <c r="H135" s="236">
        <v>15.404999999999999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146</v>
      </c>
      <c r="AU135" s="242" t="s">
        <v>83</v>
      </c>
      <c r="AV135" s="13" t="s">
        <v>83</v>
      </c>
      <c r="AW135" s="13" t="s">
        <v>35</v>
      </c>
      <c r="AX135" s="13" t="s">
        <v>74</v>
      </c>
      <c r="AY135" s="242" t="s">
        <v>130</v>
      </c>
    </row>
    <row r="136" s="13" customFormat="1">
      <c r="A136" s="13"/>
      <c r="B136" s="232"/>
      <c r="C136" s="233"/>
      <c r="D136" s="234" t="s">
        <v>146</v>
      </c>
      <c r="E136" s="257" t="s">
        <v>19</v>
      </c>
      <c r="F136" s="235" t="s">
        <v>296</v>
      </c>
      <c r="G136" s="233"/>
      <c r="H136" s="236">
        <v>2.4199999999999999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146</v>
      </c>
      <c r="AU136" s="242" t="s">
        <v>83</v>
      </c>
      <c r="AV136" s="13" t="s">
        <v>83</v>
      </c>
      <c r="AW136" s="13" t="s">
        <v>35</v>
      </c>
      <c r="AX136" s="13" t="s">
        <v>74</v>
      </c>
      <c r="AY136" s="242" t="s">
        <v>130</v>
      </c>
    </row>
    <row r="137" s="13" customFormat="1">
      <c r="A137" s="13"/>
      <c r="B137" s="232"/>
      <c r="C137" s="233"/>
      <c r="D137" s="234" t="s">
        <v>146</v>
      </c>
      <c r="E137" s="257" t="s">
        <v>19</v>
      </c>
      <c r="F137" s="235" t="s">
        <v>297</v>
      </c>
      <c r="G137" s="233"/>
      <c r="H137" s="236">
        <v>6.2999999999999998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146</v>
      </c>
      <c r="AU137" s="242" t="s">
        <v>83</v>
      </c>
      <c r="AV137" s="13" t="s">
        <v>83</v>
      </c>
      <c r="AW137" s="13" t="s">
        <v>35</v>
      </c>
      <c r="AX137" s="13" t="s">
        <v>74</v>
      </c>
      <c r="AY137" s="242" t="s">
        <v>130</v>
      </c>
    </row>
    <row r="138" s="13" customFormat="1">
      <c r="A138" s="13"/>
      <c r="B138" s="232"/>
      <c r="C138" s="233"/>
      <c r="D138" s="234" t="s">
        <v>146</v>
      </c>
      <c r="E138" s="257" t="s">
        <v>19</v>
      </c>
      <c r="F138" s="235" t="s">
        <v>298</v>
      </c>
      <c r="G138" s="233"/>
      <c r="H138" s="236">
        <v>6.7380000000000004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146</v>
      </c>
      <c r="AU138" s="242" t="s">
        <v>83</v>
      </c>
      <c r="AV138" s="13" t="s">
        <v>83</v>
      </c>
      <c r="AW138" s="13" t="s">
        <v>35</v>
      </c>
      <c r="AX138" s="13" t="s">
        <v>74</v>
      </c>
      <c r="AY138" s="242" t="s">
        <v>130</v>
      </c>
    </row>
    <row r="139" s="13" customFormat="1">
      <c r="A139" s="13"/>
      <c r="B139" s="232"/>
      <c r="C139" s="233"/>
      <c r="D139" s="234" t="s">
        <v>146</v>
      </c>
      <c r="E139" s="257" t="s">
        <v>19</v>
      </c>
      <c r="F139" s="235" t="s">
        <v>299</v>
      </c>
      <c r="G139" s="233"/>
      <c r="H139" s="236">
        <v>2.9550000000000001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146</v>
      </c>
      <c r="AU139" s="242" t="s">
        <v>83</v>
      </c>
      <c r="AV139" s="13" t="s">
        <v>83</v>
      </c>
      <c r="AW139" s="13" t="s">
        <v>35</v>
      </c>
      <c r="AX139" s="13" t="s">
        <v>74</v>
      </c>
      <c r="AY139" s="242" t="s">
        <v>130</v>
      </c>
    </row>
    <row r="140" s="14" customFormat="1">
      <c r="A140" s="14"/>
      <c r="B140" s="258"/>
      <c r="C140" s="259"/>
      <c r="D140" s="234" t="s">
        <v>146</v>
      </c>
      <c r="E140" s="260" t="s">
        <v>19</v>
      </c>
      <c r="F140" s="261" t="s">
        <v>273</v>
      </c>
      <c r="G140" s="259"/>
      <c r="H140" s="262">
        <v>52.203000000000003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8" t="s">
        <v>146</v>
      </c>
      <c r="AU140" s="268" t="s">
        <v>83</v>
      </c>
      <c r="AV140" s="14" t="s">
        <v>138</v>
      </c>
      <c r="AW140" s="14" t="s">
        <v>35</v>
      </c>
      <c r="AX140" s="14" t="s">
        <v>81</v>
      </c>
      <c r="AY140" s="268" t="s">
        <v>130</v>
      </c>
    </row>
    <row r="141" s="2" customFormat="1" ht="24.15" customHeight="1">
      <c r="A141" s="40"/>
      <c r="B141" s="41"/>
      <c r="C141" s="214" t="s">
        <v>286</v>
      </c>
      <c r="D141" s="214" t="s">
        <v>133</v>
      </c>
      <c r="E141" s="215" t="s">
        <v>301</v>
      </c>
      <c r="F141" s="216" t="s">
        <v>302</v>
      </c>
      <c r="G141" s="217" t="s">
        <v>289</v>
      </c>
      <c r="H141" s="218">
        <v>52.203000000000003</v>
      </c>
      <c r="I141" s="219"/>
      <c r="J141" s="220">
        <f>ROUND(I141*H141,2)</f>
        <v>0</v>
      </c>
      <c r="K141" s="216" t="s">
        <v>137</v>
      </c>
      <c r="L141" s="46"/>
      <c r="M141" s="221" t="s">
        <v>19</v>
      </c>
      <c r="N141" s="222" t="s">
        <v>45</v>
      </c>
      <c r="O141" s="86"/>
      <c r="P141" s="223">
        <f>O141*H141</f>
        <v>0</v>
      </c>
      <c r="Q141" s="223">
        <v>0.00012305000000000001</v>
      </c>
      <c r="R141" s="223">
        <f>Q141*H141</f>
        <v>0.0064235791500000007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170</v>
      </c>
      <c r="AT141" s="225" t="s">
        <v>133</v>
      </c>
      <c r="AU141" s="225" t="s">
        <v>83</v>
      </c>
      <c r="AY141" s="19" t="s">
        <v>130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81</v>
      </c>
      <c r="BK141" s="226">
        <f>ROUND(I141*H141,2)</f>
        <v>0</v>
      </c>
      <c r="BL141" s="19" t="s">
        <v>170</v>
      </c>
      <c r="BM141" s="225" t="s">
        <v>321</v>
      </c>
    </row>
    <row r="142" s="2" customFormat="1">
      <c r="A142" s="40"/>
      <c r="B142" s="41"/>
      <c r="C142" s="42"/>
      <c r="D142" s="227" t="s">
        <v>140</v>
      </c>
      <c r="E142" s="42"/>
      <c r="F142" s="228" t="s">
        <v>322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140</v>
      </c>
      <c r="AU142" s="19" t="s">
        <v>83</v>
      </c>
    </row>
    <row r="143" s="15" customFormat="1">
      <c r="A143" s="15"/>
      <c r="B143" s="269"/>
      <c r="C143" s="270"/>
      <c r="D143" s="234" t="s">
        <v>146</v>
      </c>
      <c r="E143" s="271" t="s">
        <v>19</v>
      </c>
      <c r="F143" s="272" t="s">
        <v>292</v>
      </c>
      <c r="G143" s="270"/>
      <c r="H143" s="271" t="s">
        <v>19</v>
      </c>
      <c r="I143" s="273"/>
      <c r="J143" s="270"/>
      <c r="K143" s="270"/>
      <c r="L143" s="274"/>
      <c r="M143" s="275"/>
      <c r="N143" s="276"/>
      <c r="O143" s="276"/>
      <c r="P143" s="276"/>
      <c r="Q143" s="276"/>
      <c r="R143" s="276"/>
      <c r="S143" s="276"/>
      <c r="T143" s="27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8" t="s">
        <v>146</v>
      </c>
      <c r="AU143" s="278" t="s">
        <v>83</v>
      </c>
      <c r="AV143" s="15" t="s">
        <v>81</v>
      </c>
      <c r="AW143" s="15" t="s">
        <v>35</v>
      </c>
      <c r="AX143" s="15" t="s">
        <v>74</v>
      </c>
      <c r="AY143" s="278" t="s">
        <v>130</v>
      </c>
    </row>
    <row r="144" s="13" customFormat="1">
      <c r="A144" s="13"/>
      <c r="B144" s="232"/>
      <c r="C144" s="233"/>
      <c r="D144" s="234" t="s">
        <v>146</v>
      </c>
      <c r="E144" s="257" t="s">
        <v>19</v>
      </c>
      <c r="F144" s="235" t="s">
        <v>293</v>
      </c>
      <c r="G144" s="233"/>
      <c r="H144" s="236">
        <v>7.9450000000000003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146</v>
      </c>
      <c r="AU144" s="242" t="s">
        <v>83</v>
      </c>
      <c r="AV144" s="13" t="s">
        <v>83</v>
      </c>
      <c r="AW144" s="13" t="s">
        <v>35</v>
      </c>
      <c r="AX144" s="13" t="s">
        <v>74</v>
      </c>
      <c r="AY144" s="242" t="s">
        <v>130</v>
      </c>
    </row>
    <row r="145" s="13" customFormat="1">
      <c r="A145" s="13"/>
      <c r="B145" s="232"/>
      <c r="C145" s="233"/>
      <c r="D145" s="234" t="s">
        <v>146</v>
      </c>
      <c r="E145" s="257" t="s">
        <v>19</v>
      </c>
      <c r="F145" s="235" t="s">
        <v>294</v>
      </c>
      <c r="G145" s="233"/>
      <c r="H145" s="236">
        <v>10.44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146</v>
      </c>
      <c r="AU145" s="242" t="s">
        <v>83</v>
      </c>
      <c r="AV145" s="13" t="s">
        <v>83</v>
      </c>
      <c r="AW145" s="13" t="s">
        <v>35</v>
      </c>
      <c r="AX145" s="13" t="s">
        <v>74</v>
      </c>
      <c r="AY145" s="242" t="s">
        <v>130</v>
      </c>
    </row>
    <row r="146" s="13" customFormat="1">
      <c r="A146" s="13"/>
      <c r="B146" s="232"/>
      <c r="C146" s="233"/>
      <c r="D146" s="234" t="s">
        <v>146</v>
      </c>
      <c r="E146" s="257" t="s">
        <v>19</v>
      </c>
      <c r="F146" s="235" t="s">
        <v>295</v>
      </c>
      <c r="G146" s="233"/>
      <c r="H146" s="236">
        <v>15.404999999999999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146</v>
      </c>
      <c r="AU146" s="242" t="s">
        <v>83</v>
      </c>
      <c r="AV146" s="13" t="s">
        <v>83</v>
      </c>
      <c r="AW146" s="13" t="s">
        <v>35</v>
      </c>
      <c r="AX146" s="13" t="s">
        <v>74</v>
      </c>
      <c r="AY146" s="242" t="s">
        <v>130</v>
      </c>
    </row>
    <row r="147" s="13" customFormat="1">
      <c r="A147" s="13"/>
      <c r="B147" s="232"/>
      <c r="C147" s="233"/>
      <c r="D147" s="234" t="s">
        <v>146</v>
      </c>
      <c r="E147" s="257" t="s">
        <v>19</v>
      </c>
      <c r="F147" s="235" t="s">
        <v>296</v>
      </c>
      <c r="G147" s="233"/>
      <c r="H147" s="236">
        <v>2.4199999999999999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146</v>
      </c>
      <c r="AU147" s="242" t="s">
        <v>83</v>
      </c>
      <c r="AV147" s="13" t="s">
        <v>83</v>
      </c>
      <c r="AW147" s="13" t="s">
        <v>35</v>
      </c>
      <c r="AX147" s="13" t="s">
        <v>74</v>
      </c>
      <c r="AY147" s="242" t="s">
        <v>130</v>
      </c>
    </row>
    <row r="148" s="13" customFormat="1">
      <c r="A148" s="13"/>
      <c r="B148" s="232"/>
      <c r="C148" s="233"/>
      <c r="D148" s="234" t="s">
        <v>146</v>
      </c>
      <c r="E148" s="257" t="s">
        <v>19</v>
      </c>
      <c r="F148" s="235" t="s">
        <v>297</v>
      </c>
      <c r="G148" s="233"/>
      <c r="H148" s="236">
        <v>6.2999999999999998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146</v>
      </c>
      <c r="AU148" s="242" t="s">
        <v>83</v>
      </c>
      <c r="AV148" s="13" t="s">
        <v>83</v>
      </c>
      <c r="AW148" s="13" t="s">
        <v>35</v>
      </c>
      <c r="AX148" s="13" t="s">
        <v>74</v>
      </c>
      <c r="AY148" s="242" t="s">
        <v>130</v>
      </c>
    </row>
    <row r="149" s="13" customFormat="1">
      <c r="A149" s="13"/>
      <c r="B149" s="232"/>
      <c r="C149" s="233"/>
      <c r="D149" s="234" t="s">
        <v>146</v>
      </c>
      <c r="E149" s="257" t="s">
        <v>19</v>
      </c>
      <c r="F149" s="235" t="s">
        <v>298</v>
      </c>
      <c r="G149" s="233"/>
      <c r="H149" s="236">
        <v>6.7380000000000004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146</v>
      </c>
      <c r="AU149" s="242" t="s">
        <v>83</v>
      </c>
      <c r="AV149" s="13" t="s">
        <v>83</v>
      </c>
      <c r="AW149" s="13" t="s">
        <v>35</v>
      </c>
      <c r="AX149" s="13" t="s">
        <v>74</v>
      </c>
      <c r="AY149" s="242" t="s">
        <v>130</v>
      </c>
    </row>
    <row r="150" s="13" customFormat="1">
      <c r="A150" s="13"/>
      <c r="B150" s="232"/>
      <c r="C150" s="233"/>
      <c r="D150" s="234" t="s">
        <v>146</v>
      </c>
      <c r="E150" s="257" t="s">
        <v>19</v>
      </c>
      <c r="F150" s="235" t="s">
        <v>299</v>
      </c>
      <c r="G150" s="233"/>
      <c r="H150" s="236">
        <v>2.9550000000000001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146</v>
      </c>
      <c r="AU150" s="242" t="s">
        <v>83</v>
      </c>
      <c r="AV150" s="13" t="s">
        <v>83</v>
      </c>
      <c r="AW150" s="13" t="s">
        <v>35</v>
      </c>
      <c r="AX150" s="13" t="s">
        <v>74</v>
      </c>
      <c r="AY150" s="242" t="s">
        <v>130</v>
      </c>
    </row>
    <row r="151" s="14" customFormat="1">
      <c r="A151" s="14"/>
      <c r="B151" s="258"/>
      <c r="C151" s="259"/>
      <c r="D151" s="234" t="s">
        <v>146</v>
      </c>
      <c r="E151" s="260" t="s">
        <v>19</v>
      </c>
      <c r="F151" s="261" t="s">
        <v>273</v>
      </c>
      <c r="G151" s="259"/>
      <c r="H151" s="262">
        <v>52.203000000000003</v>
      </c>
      <c r="I151" s="263"/>
      <c r="J151" s="259"/>
      <c r="K151" s="259"/>
      <c r="L151" s="264"/>
      <c r="M151" s="279"/>
      <c r="N151" s="280"/>
      <c r="O151" s="280"/>
      <c r="P151" s="280"/>
      <c r="Q151" s="280"/>
      <c r="R151" s="280"/>
      <c r="S151" s="280"/>
      <c r="T151" s="28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8" t="s">
        <v>146</v>
      </c>
      <c r="AU151" s="268" t="s">
        <v>83</v>
      </c>
      <c r="AV151" s="14" t="s">
        <v>138</v>
      </c>
      <c r="AW151" s="14" t="s">
        <v>35</v>
      </c>
      <c r="AX151" s="14" t="s">
        <v>81</v>
      </c>
      <c r="AY151" s="268" t="s">
        <v>130</v>
      </c>
    </row>
    <row r="152" s="2" customFormat="1" ht="6.96" customHeight="1">
      <c r="A152" s="40"/>
      <c r="B152" s="61"/>
      <c r="C152" s="62"/>
      <c r="D152" s="62"/>
      <c r="E152" s="62"/>
      <c r="F152" s="62"/>
      <c r="G152" s="62"/>
      <c r="H152" s="62"/>
      <c r="I152" s="62"/>
      <c r="J152" s="62"/>
      <c r="K152" s="62"/>
      <c r="L152" s="46"/>
      <c r="M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</sheetData>
  <sheetProtection sheet="1" autoFilter="0" formatColumns="0" formatRows="0" objects="1" scenarios="1" spinCount="100000" saltValue="mlmMAmimOFjmxZ3Uew/9VkNol+xaXM3b6aNZKG/+IovcBMut9yqSmZoM/kXyesNrcm3ANaPFqju6HxQUt6gBag==" hashValue="j0itEchFPDJ1S5VY2atTG/aWkTC9fx63E+MIGG7jm5vzQkbcSuYnAYdLSF5f019khm/JYgZv19XrY5uFkJn5Mw==" algorithmName="SHA-512" password="CC35"/>
  <autoFilter ref="C87:K1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4_02/766660001"/>
    <hyperlink ref="F97" r:id="rId2" display="https://podminky.urs.cz/item/CS_URS_2024_02/766660002"/>
    <hyperlink ref="F101" r:id="rId3" display="https://podminky.urs.cz/item/CS_URS_2024_02/766660011"/>
    <hyperlink ref="F104" r:id="rId4" display="https://podminky.urs.cz/item/CS_URS_2024_02/766660728"/>
    <hyperlink ref="F110" r:id="rId5" display="https://podminky.urs.cz/item/CS_URS_2024_02/766660729"/>
    <hyperlink ref="F115" r:id="rId6" display="https://podminky.urs.cz/item/CS_URS_2024_02/766660730"/>
    <hyperlink ref="F126" r:id="rId7" display="https://podminky.urs.cz/item/CS_URS_2024_02/998766122"/>
    <hyperlink ref="F128" r:id="rId8" display="https://podminky.urs.cz/item/CS_URS_2024_02/998766129"/>
    <hyperlink ref="F131" r:id="rId9" display="https://podminky.urs.cz/item/CS_URS_2024_02/783314201"/>
    <hyperlink ref="F142" r:id="rId10" display="https://podminky.urs.cz/item/CS_URS_2024_02/78331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83</v>
      </c>
    </row>
    <row r="4" s="1" customFormat="1" ht="24.96" customHeight="1">
      <c r="B4" s="22"/>
      <c r="D4" s="142" t="s">
        <v>102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Výměna dveří v budově B ve 4.NP - Nefrologicko-dialyzační oddělení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103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323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15. 11. 2024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30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31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33</v>
      </c>
      <c r="E20" s="40"/>
      <c r="F20" s="40"/>
      <c r="G20" s="40"/>
      <c r="H20" s="40"/>
      <c r="I20" s="144" t="s">
        <v>26</v>
      </c>
      <c r="J20" s="135" t="str">
        <f>IF('Rekapitulace stavby'!AN16="","",'Rekapitulace stavby'!AN16)</f>
        <v/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tr">
        <f>IF('Rekapitulace stavby'!E17="","",'Rekapitulace stavby'!E17)</f>
        <v xml:space="preserve"> </v>
      </c>
      <c r="F21" s="40"/>
      <c r="G21" s="40"/>
      <c r="H21" s="40"/>
      <c r="I21" s="144" t="s">
        <v>29</v>
      </c>
      <c r="J21" s="135" t="str">
        <f>IF('Rekapitulace stavby'!AN17="","",'Rekapitulace stavby'!AN17)</f>
        <v/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37</v>
      </c>
      <c r="F24" s="40"/>
      <c r="G24" s="40"/>
      <c r="H24" s="40"/>
      <c r="I24" s="144" t="s">
        <v>29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38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40</v>
      </c>
      <c r="E30" s="40"/>
      <c r="F30" s="40"/>
      <c r="G30" s="40"/>
      <c r="H30" s="40"/>
      <c r="I30" s="40"/>
      <c r="J30" s="155">
        <f>ROUND(J83,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42</v>
      </c>
      <c r="G32" s="40"/>
      <c r="H32" s="40"/>
      <c r="I32" s="156" t="s">
        <v>41</v>
      </c>
      <c r="J32" s="156" t="s">
        <v>43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44</v>
      </c>
      <c r="E33" s="144" t="s">
        <v>45</v>
      </c>
      <c r="F33" s="158">
        <f>ROUND((SUM(BE83:BE93)),  2)</f>
        <v>0</v>
      </c>
      <c r="G33" s="40"/>
      <c r="H33" s="40"/>
      <c r="I33" s="159">
        <v>0.20999999999999999</v>
      </c>
      <c r="J33" s="158">
        <f>ROUND(((SUM(BE83:BE93))*I33),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46</v>
      </c>
      <c r="F34" s="158">
        <f>ROUND((SUM(BF83:BF93)),  2)</f>
        <v>0</v>
      </c>
      <c r="G34" s="40"/>
      <c r="H34" s="40"/>
      <c r="I34" s="159">
        <v>0.12</v>
      </c>
      <c r="J34" s="158">
        <f>ROUND(((SUM(BF83:BF93))*I34),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47</v>
      </c>
      <c r="F35" s="158">
        <f>ROUND((SUM(BG83:BG93)),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48</v>
      </c>
      <c r="F36" s="158">
        <f>ROUND((SUM(BH83:BH93)),  2)</f>
        <v>0</v>
      </c>
      <c r="G36" s="40"/>
      <c r="H36" s="40"/>
      <c r="I36" s="159">
        <v>0.12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49</v>
      </c>
      <c r="F37" s="158">
        <f>ROUND((SUM(BI83:BI93)),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71" t="str">
        <f>E7</f>
        <v>Výměna dveří v budově B ve 4.NP - Nefrologicko-dialyzační oddělení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99 - Vedlejší a ostatní náklady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Masarykova nemocnice </v>
      </c>
      <c r="G52" s="42"/>
      <c r="H52" s="42"/>
      <c r="I52" s="34" t="s">
        <v>23</v>
      </c>
      <c r="J52" s="74" t="str">
        <f>IF(J12="","",J12)</f>
        <v>15. 11. 2024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Krajská zdravotní a.s.</v>
      </c>
      <c r="G54" s="42"/>
      <c r="H54" s="42"/>
      <c r="I54" s="34" t="s">
        <v>33</v>
      </c>
      <c r="J54" s="38" t="str">
        <f>E21</f>
        <v xml:space="preserve"> 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Milan Křehla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108</v>
      </c>
      <c r="D57" s="173"/>
      <c r="E57" s="173"/>
      <c r="F57" s="173"/>
      <c r="G57" s="173"/>
      <c r="H57" s="173"/>
      <c r="I57" s="173"/>
      <c r="J57" s="174" t="s">
        <v>109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72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76"/>
      <c r="C60" s="177"/>
      <c r="D60" s="178" t="s">
        <v>324</v>
      </c>
      <c r="E60" s="179"/>
      <c r="F60" s="179"/>
      <c r="G60" s="179"/>
      <c r="H60" s="179"/>
      <c r="I60" s="179"/>
      <c r="J60" s="180">
        <f>J84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325</v>
      </c>
      <c r="E61" s="184"/>
      <c r="F61" s="184"/>
      <c r="G61" s="184"/>
      <c r="H61" s="184"/>
      <c r="I61" s="184"/>
      <c r="J61" s="185">
        <f>J85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326</v>
      </c>
      <c r="E62" s="184"/>
      <c r="F62" s="184"/>
      <c r="G62" s="184"/>
      <c r="H62" s="184"/>
      <c r="I62" s="184"/>
      <c r="J62" s="185">
        <f>J89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327</v>
      </c>
      <c r="E63" s="184"/>
      <c r="F63" s="184"/>
      <c r="G63" s="184"/>
      <c r="H63" s="184"/>
      <c r="I63" s="184"/>
      <c r="J63" s="185">
        <f>J92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115</v>
      </c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6.25" customHeight="1">
      <c r="A73" s="40"/>
      <c r="B73" s="41"/>
      <c r="C73" s="42"/>
      <c r="D73" s="42"/>
      <c r="E73" s="171" t="str">
        <f>E7</f>
        <v>Výměna dveří v budově B ve 4.NP - Nefrologicko-dialyzační oddělení</v>
      </c>
      <c r="F73" s="34"/>
      <c r="G73" s="34"/>
      <c r="H73" s="34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103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99 - Vedlejší a ostatní náklady</v>
      </c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Masarykova nemocnice </v>
      </c>
      <c r="G77" s="42"/>
      <c r="H77" s="42"/>
      <c r="I77" s="34" t="s">
        <v>23</v>
      </c>
      <c r="J77" s="74" t="str">
        <f>IF(J12="","",J12)</f>
        <v>15. 11. 2024</v>
      </c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Krajská zdravotní a.s.</v>
      </c>
      <c r="G79" s="42"/>
      <c r="H79" s="42"/>
      <c r="I79" s="34" t="s">
        <v>33</v>
      </c>
      <c r="J79" s="38" t="str">
        <f>E21</f>
        <v xml:space="preserve"> 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36</v>
      </c>
      <c r="J80" s="38" t="str">
        <f>E24</f>
        <v>Milan Křehla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87"/>
      <c r="B82" s="188"/>
      <c r="C82" s="189" t="s">
        <v>116</v>
      </c>
      <c r="D82" s="190" t="s">
        <v>59</v>
      </c>
      <c r="E82" s="190" t="s">
        <v>55</v>
      </c>
      <c r="F82" s="190" t="s">
        <v>56</v>
      </c>
      <c r="G82" s="190" t="s">
        <v>117</v>
      </c>
      <c r="H82" s="190" t="s">
        <v>118</v>
      </c>
      <c r="I82" s="190" t="s">
        <v>119</v>
      </c>
      <c r="J82" s="190" t="s">
        <v>109</v>
      </c>
      <c r="K82" s="191" t="s">
        <v>120</v>
      </c>
      <c r="L82" s="192"/>
      <c r="M82" s="94" t="s">
        <v>19</v>
      </c>
      <c r="N82" s="95" t="s">
        <v>44</v>
      </c>
      <c r="O82" s="95" t="s">
        <v>121</v>
      </c>
      <c r="P82" s="95" t="s">
        <v>122</v>
      </c>
      <c r="Q82" s="95" t="s">
        <v>123</v>
      </c>
      <c r="R82" s="95" t="s">
        <v>124</v>
      </c>
      <c r="S82" s="95" t="s">
        <v>125</v>
      </c>
      <c r="T82" s="96" t="s">
        <v>126</v>
      </c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</row>
    <row r="83" s="2" customFormat="1" ht="22.8" customHeight="1">
      <c r="A83" s="40"/>
      <c r="B83" s="41"/>
      <c r="C83" s="101" t="s">
        <v>127</v>
      </c>
      <c r="D83" s="42"/>
      <c r="E83" s="42"/>
      <c r="F83" s="42"/>
      <c r="G83" s="42"/>
      <c r="H83" s="42"/>
      <c r="I83" s="42"/>
      <c r="J83" s="193">
        <f>BK83</f>
        <v>0</v>
      </c>
      <c r="K83" s="42"/>
      <c r="L83" s="46"/>
      <c r="M83" s="97"/>
      <c r="N83" s="194"/>
      <c r="O83" s="98"/>
      <c r="P83" s="195">
        <f>P84</f>
        <v>0</v>
      </c>
      <c r="Q83" s="98"/>
      <c r="R83" s="195">
        <f>R84</f>
        <v>0</v>
      </c>
      <c r="S83" s="98"/>
      <c r="T83" s="196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73</v>
      </c>
      <c r="AU83" s="19" t="s">
        <v>110</v>
      </c>
      <c r="BK83" s="197">
        <f>BK84</f>
        <v>0</v>
      </c>
    </row>
    <row r="84" s="12" customFormat="1" ht="25.92" customHeight="1">
      <c r="A84" s="12"/>
      <c r="B84" s="198"/>
      <c r="C84" s="199"/>
      <c r="D84" s="200" t="s">
        <v>73</v>
      </c>
      <c r="E84" s="201" t="s">
        <v>328</v>
      </c>
      <c r="F84" s="201" t="s">
        <v>329</v>
      </c>
      <c r="G84" s="199"/>
      <c r="H84" s="199"/>
      <c r="I84" s="202"/>
      <c r="J84" s="203">
        <f>BK84</f>
        <v>0</v>
      </c>
      <c r="K84" s="199"/>
      <c r="L84" s="204"/>
      <c r="M84" s="205"/>
      <c r="N84" s="206"/>
      <c r="O84" s="206"/>
      <c r="P84" s="207">
        <f>P85+P89+P92</f>
        <v>0</v>
      </c>
      <c r="Q84" s="206"/>
      <c r="R84" s="207">
        <f>R85+R89+R92</f>
        <v>0</v>
      </c>
      <c r="S84" s="206"/>
      <c r="T84" s="208">
        <f>T85+T89+T92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9" t="s">
        <v>157</v>
      </c>
      <c r="AT84" s="210" t="s">
        <v>73</v>
      </c>
      <c r="AU84" s="210" t="s">
        <v>74</v>
      </c>
      <c r="AY84" s="209" t="s">
        <v>130</v>
      </c>
      <c r="BK84" s="211">
        <f>BK85+BK89+BK92</f>
        <v>0</v>
      </c>
    </row>
    <row r="85" s="12" customFormat="1" ht="22.8" customHeight="1">
      <c r="A85" s="12"/>
      <c r="B85" s="198"/>
      <c r="C85" s="199"/>
      <c r="D85" s="200" t="s">
        <v>73</v>
      </c>
      <c r="E85" s="212" t="s">
        <v>330</v>
      </c>
      <c r="F85" s="212" t="s">
        <v>331</v>
      </c>
      <c r="G85" s="199"/>
      <c r="H85" s="199"/>
      <c r="I85" s="202"/>
      <c r="J85" s="213">
        <f>BK85</f>
        <v>0</v>
      </c>
      <c r="K85" s="199"/>
      <c r="L85" s="204"/>
      <c r="M85" s="205"/>
      <c r="N85" s="206"/>
      <c r="O85" s="206"/>
      <c r="P85" s="207">
        <f>SUM(P86:P88)</f>
        <v>0</v>
      </c>
      <c r="Q85" s="206"/>
      <c r="R85" s="207">
        <f>SUM(R86:R88)</f>
        <v>0</v>
      </c>
      <c r="S85" s="206"/>
      <c r="T85" s="208">
        <f>SUM(T86:T88)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157</v>
      </c>
      <c r="AT85" s="210" t="s">
        <v>73</v>
      </c>
      <c r="AU85" s="210" t="s">
        <v>81</v>
      </c>
      <c r="AY85" s="209" t="s">
        <v>130</v>
      </c>
      <c r="BK85" s="211">
        <f>SUM(BK86:BK88)</f>
        <v>0</v>
      </c>
    </row>
    <row r="86" s="2" customFormat="1" ht="16.5" customHeight="1">
      <c r="A86" s="40"/>
      <c r="B86" s="41"/>
      <c r="C86" s="214" t="s">
        <v>81</v>
      </c>
      <c r="D86" s="214" t="s">
        <v>133</v>
      </c>
      <c r="E86" s="215" t="s">
        <v>332</v>
      </c>
      <c r="F86" s="216" t="s">
        <v>331</v>
      </c>
      <c r="G86" s="217" t="s">
        <v>333</v>
      </c>
      <c r="H86" s="218">
        <v>0.025000000000000001</v>
      </c>
      <c r="I86" s="219"/>
      <c r="J86" s="220">
        <f>ROUND(I86*H86,2)</f>
        <v>0</v>
      </c>
      <c r="K86" s="216" t="s">
        <v>137</v>
      </c>
      <c r="L86" s="46"/>
      <c r="M86" s="221" t="s">
        <v>19</v>
      </c>
      <c r="N86" s="222" t="s">
        <v>45</v>
      </c>
      <c r="O86" s="86"/>
      <c r="P86" s="223">
        <f>O86*H86</f>
        <v>0</v>
      </c>
      <c r="Q86" s="223">
        <v>0</v>
      </c>
      <c r="R86" s="223">
        <f>Q86*H86</f>
        <v>0</v>
      </c>
      <c r="S86" s="223">
        <v>0</v>
      </c>
      <c r="T86" s="224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5" t="s">
        <v>334</v>
      </c>
      <c r="AT86" s="225" t="s">
        <v>133</v>
      </c>
      <c r="AU86" s="225" t="s">
        <v>83</v>
      </c>
      <c r="AY86" s="19" t="s">
        <v>130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19" t="s">
        <v>81</v>
      </c>
      <c r="BK86" s="226">
        <f>ROUND(I86*H86,2)</f>
        <v>0</v>
      </c>
      <c r="BL86" s="19" t="s">
        <v>334</v>
      </c>
      <c r="BM86" s="225" t="s">
        <v>335</v>
      </c>
    </row>
    <row r="87" s="2" customFormat="1">
      <c r="A87" s="40"/>
      <c r="B87" s="41"/>
      <c r="C87" s="42"/>
      <c r="D87" s="227" t="s">
        <v>140</v>
      </c>
      <c r="E87" s="42"/>
      <c r="F87" s="228" t="s">
        <v>336</v>
      </c>
      <c r="G87" s="42"/>
      <c r="H87" s="42"/>
      <c r="I87" s="229"/>
      <c r="J87" s="42"/>
      <c r="K87" s="42"/>
      <c r="L87" s="46"/>
      <c r="M87" s="230"/>
      <c r="N87" s="231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140</v>
      </c>
      <c r="AU87" s="19" t="s">
        <v>83</v>
      </c>
    </row>
    <row r="88" s="2" customFormat="1">
      <c r="A88" s="40"/>
      <c r="B88" s="41"/>
      <c r="C88" s="42"/>
      <c r="D88" s="234" t="s">
        <v>337</v>
      </c>
      <c r="E88" s="42"/>
      <c r="F88" s="282" t="s">
        <v>338</v>
      </c>
      <c r="G88" s="42"/>
      <c r="H88" s="42"/>
      <c r="I88" s="229"/>
      <c r="J88" s="42"/>
      <c r="K88" s="42"/>
      <c r="L88" s="46"/>
      <c r="M88" s="230"/>
      <c r="N88" s="231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337</v>
      </c>
      <c r="AU88" s="19" t="s">
        <v>83</v>
      </c>
    </row>
    <row r="89" s="12" customFormat="1" ht="22.8" customHeight="1">
      <c r="A89" s="12"/>
      <c r="B89" s="198"/>
      <c r="C89" s="199"/>
      <c r="D89" s="200" t="s">
        <v>73</v>
      </c>
      <c r="E89" s="212" t="s">
        <v>339</v>
      </c>
      <c r="F89" s="212" t="s">
        <v>340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SUM(P90:P91)</f>
        <v>0</v>
      </c>
      <c r="Q89" s="206"/>
      <c r="R89" s="207">
        <f>SUM(R90:R91)</f>
        <v>0</v>
      </c>
      <c r="S89" s="206"/>
      <c r="T89" s="208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157</v>
      </c>
      <c r="AT89" s="210" t="s">
        <v>73</v>
      </c>
      <c r="AU89" s="210" t="s">
        <v>81</v>
      </c>
      <c r="AY89" s="209" t="s">
        <v>130</v>
      </c>
      <c r="BK89" s="211">
        <f>SUM(BK90:BK91)</f>
        <v>0</v>
      </c>
    </row>
    <row r="90" s="2" customFormat="1" ht="16.5" customHeight="1">
      <c r="A90" s="40"/>
      <c r="B90" s="41"/>
      <c r="C90" s="214" t="s">
        <v>83</v>
      </c>
      <c r="D90" s="214" t="s">
        <v>133</v>
      </c>
      <c r="E90" s="215" t="s">
        <v>341</v>
      </c>
      <c r="F90" s="216" t="s">
        <v>340</v>
      </c>
      <c r="G90" s="217" t="s">
        <v>342</v>
      </c>
      <c r="H90" s="218">
        <v>0.014999999999999999</v>
      </c>
      <c r="I90" s="219"/>
      <c r="J90" s="220">
        <f>ROUND(I90*H90,2)</f>
        <v>0</v>
      </c>
      <c r="K90" s="216" t="s">
        <v>137</v>
      </c>
      <c r="L90" s="46"/>
      <c r="M90" s="221" t="s">
        <v>19</v>
      </c>
      <c r="N90" s="222" t="s">
        <v>45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334</v>
      </c>
      <c r="AT90" s="225" t="s">
        <v>133</v>
      </c>
      <c r="AU90" s="225" t="s">
        <v>83</v>
      </c>
      <c r="AY90" s="19" t="s">
        <v>130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81</v>
      </c>
      <c r="BK90" s="226">
        <f>ROUND(I90*H90,2)</f>
        <v>0</v>
      </c>
      <c r="BL90" s="19" t="s">
        <v>334</v>
      </c>
      <c r="BM90" s="225" t="s">
        <v>343</v>
      </c>
    </row>
    <row r="91" s="2" customFormat="1">
      <c r="A91" s="40"/>
      <c r="B91" s="41"/>
      <c r="C91" s="42"/>
      <c r="D91" s="227" t="s">
        <v>140</v>
      </c>
      <c r="E91" s="42"/>
      <c r="F91" s="228" t="s">
        <v>344</v>
      </c>
      <c r="G91" s="42"/>
      <c r="H91" s="42"/>
      <c r="I91" s="229"/>
      <c r="J91" s="42"/>
      <c r="K91" s="42"/>
      <c r="L91" s="46"/>
      <c r="M91" s="230"/>
      <c r="N91" s="231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140</v>
      </c>
      <c r="AU91" s="19" t="s">
        <v>83</v>
      </c>
    </row>
    <row r="92" s="12" customFormat="1" ht="22.8" customHeight="1">
      <c r="A92" s="12"/>
      <c r="B92" s="198"/>
      <c r="C92" s="199"/>
      <c r="D92" s="200" t="s">
        <v>73</v>
      </c>
      <c r="E92" s="212" t="s">
        <v>345</v>
      </c>
      <c r="F92" s="212" t="s">
        <v>346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P93</f>
        <v>0</v>
      </c>
      <c r="Q92" s="206"/>
      <c r="R92" s="207">
        <f>R93</f>
        <v>0</v>
      </c>
      <c r="S92" s="206"/>
      <c r="T92" s="208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157</v>
      </c>
      <c r="AT92" s="210" t="s">
        <v>73</v>
      </c>
      <c r="AU92" s="210" t="s">
        <v>81</v>
      </c>
      <c r="AY92" s="209" t="s">
        <v>130</v>
      </c>
      <c r="BK92" s="211">
        <f>BK93</f>
        <v>0</v>
      </c>
    </row>
    <row r="93" s="2" customFormat="1" ht="37.8" customHeight="1">
      <c r="A93" s="40"/>
      <c r="B93" s="41"/>
      <c r="C93" s="214" t="s">
        <v>148</v>
      </c>
      <c r="D93" s="214" t="s">
        <v>133</v>
      </c>
      <c r="E93" s="215" t="s">
        <v>347</v>
      </c>
      <c r="F93" s="216" t="s">
        <v>348</v>
      </c>
      <c r="G93" s="217" t="s">
        <v>349</v>
      </c>
      <c r="H93" s="218">
        <v>1</v>
      </c>
      <c r="I93" s="219"/>
      <c r="J93" s="220">
        <f>ROUND(I93*H93,2)</f>
        <v>0</v>
      </c>
      <c r="K93" s="216" t="s">
        <v>19</v>
      </c>
      <c r="L93" s="46"/>
      <c r="M93" s="283" t="s">
        <v>19</v>
      </c>
      <c r="N93" s="284" t="s">
        <v>45</v>
      </c>
      <c r="O93" s="245"/>
      <c r="P93" s="285">
        <f>O93*H93</f>
        <v>0</v>
      </c>
      <c r="Q93" s="285">
        <v>0</v>
      </c>
      <c r="R93" s="285">
        <f>Q93*H93</f>
        <v>0</v>
      </c>
      <c r="S93" s="285">
        <v>0</v>
      </c>
      <c r="T93" s="28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334</v>
      </c>
      <c r="AT93" s="225" t="s">
        <v>133</v>
      </c>
      <c r="AU93" s="225" t="s">
        <v>83</v>
      </c>
      <c r="AY93" s="19" t="s">
        <v>130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81</v>
      </c>
      <c r="BK93" s="226">
        <f>ROUND(I93*H93,2)</f>
        <v>0</v>
      </c>
      <c r="BL93" s="19" t="s">
        <v>334</v>
      </c>
      <c r="BM93" s="225" t="s">
        <v>350</v>
      </c>
    </row>
    <row r="94" s="2" customFormat="1" ht="6.96" customHeight="1">
      <c r="A94" s="40"/>
      <c r="B94" s="61"/>
      <c r="C94" s="62"/>
      <c r="D94" s="62"/>
      <c r="E94" s="62"/>
      <c r="F94" s="62"/>
      <c r="G94" s="62"/>
      <c r="H94" s="62"/>
      <c r="I94" s="62"/>
      <c r="J94" s="62"/>
      <c r="K94" s="62"/>
      <c r="L94" s="46"/>
      <c r="M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</sheetData>
  <sheetProtection sheet="1" autoFilter="0" formatColumns="0" formatRows="0" objects="1" scenarios="1" spinCount="100000" saltValue="i+dz3X/IIsNbHpY8+rRJNbyc+eUL3U9/uNYf4DH+RJKHf9T+1SQFtTc6PbQN2T6PN8iravma1wGt0BqbNcVE1Q==" hashValue="X1AmtukO5djRRjMxeEpTkv9y2+xlTyZKdMiKoz7OOVIc40Nl8BEZrSTaefmzDIQz3x0GolFexuFL2gDGwJY4UA==" algorithmName="SHA-512" password="CC35"/>
  <autoFilter ref="C82:K9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2/030001000"/>
    <hyperlink ref="F91" r:id="rId2" display="https://podminky.urs.cz/item/CS_URS_2024_02/06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6" customFormat="1" ht="45" customHeight="1">
      <c r="B3" s="291"/>
      <c r="C3" s="292" t="s">
        <v>351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352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353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354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355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356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357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358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359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360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361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80</v>
      </c>
      <c r="F18" s="298" t="s">
        <v>362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363</v>
      </c>
      <c r="F19" s="298" t="s">
        <v>364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365</v>
      </c>
      <c r="F20" s="298" t="s">
        <v>366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367</v>
      </c>
      <c r="F21" s="298" t="s">
        <v>100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368</v>
      </c>
      <c r="F22" s="298" t="s">
        <v>369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87</v>
      </c>
      <c r="F23" s="298" t="s">
        <v>370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371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372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373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374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375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376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377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378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379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116</v>
      </c>
      <c r="F36" s="298"/>
      <c r="G36" s="298" t="s">
        <v>380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381</v>
      </c>
      <c r="F37" s="298"/>
      <c r="G37" s="298" t="s">
        <v>382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55</v>
      </c>
      <c r="F38" s="298"/>
      <c r="G38" s="298" t="s">
        <v>383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56</v>
      </c>
      <c r="F39" s="298"/>
      <c r="G39" s="298" t="s">
        <v>384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117</v>
      </c>
      <c r="F40" s="298"/>
      <c r="G40" s="298" t="s">
        <v>385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118</v>
      </c>
      <c r="F41" s="298"/>
      <c r="G41" s="298" t="s">
        <v>386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387</v>
      </c>
      <c r="F42" s="298"/>
      <c r="G42" s="298" t="s">
        <v>388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389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390</v>
      </c>
      <c r="F44" s="298"/>
      <c r="G44" s="298" t="s">
        <v>391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120</v>
      </c>
      <c r="F45" s="298"/>
      <c r="G45" s="298" t="s">
        <v>392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393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394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395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396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397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398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399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400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401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402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403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404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405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406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407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408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409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410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411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412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413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414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415</v>
      </c>
      <c r="D76" s="316"/>
      <c r="E76" s="316"/>
      <c r="F76" s="316" t="s">
        <v>416</v>
      </c>
      <c r="G76" s="317"/>
      <c r="H76" s="316" t="s">
        <v>56</v>
      </c>
      <c r="I76" s="316" t="s">
        <v>59</v>
      </c>
      <c r="J76" s="316" t="s">
        <v>417</v>
      </c>
      <c r="K76" s="315"/>
    </row>
    <row r="77" s="1" customFormat="1" ht="17.25" customHeight="1">
      <c r="B77" s="313"/>
      <c r="C77" s="318" t="s">
        <v>418</v>
      </c>
      <c r="D77" s="318"/>
      <c r="E77" s="318"/>
      <c r="F77" s="319" t="s">
        <v>419</v>
      </c>
      <c r="G77" s="320"/>
      <c r="H77" s="318"/>
      <c r="I77" s="318"/>
      <c r="J77" s="318" t="s">
        <v>420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55</v>
      </c>
      <c r="D79" s="323"/>
      <c r="E79" s="323"/>
      <c r="F79" s="324" t="s">
        <v>421</v>
      </c>
      <c r="G79" s="325"/>
      <c r="H79" s="301" t="s">
        <v>422</v>
      </c>
      <c r="I79" s="301" t="s">
        <v>423</v>
      </c>
      <c r="J79" s="301">
        <v>20</v>
      </c>
      <c r="K79" s="315"/>
    </row>
    <row r="80" s="1" customFormat="1" ht="15" customHeight="1">
      <c r="B80" s="313"/>
      <c r="C80" s="301" t="s">
        <v>424</v>
      </c>
      <c r="D80" s="301"/>
      <c r="E80" s="301"/>
      <c r="F80" s="324" t="s">
        <v>421</v>
      </c>
      <c r="G80" s="325"/>
      <c r="H80" s="301" t="s">
        <v>425</v>
      </c>
      <c r="I80" s="301" t="s">
        <v>423</v>
      </c>
      <c r="J80" s="301">
        <v>120</v>
      </c>
      <c r="K80" s="315"/>
    </row>
    <row r="81" s="1" customFormat="1" ht="15" customHeight="1">
      <c r="B81" s="326"/>
      <c r="C81" s="301" t="s">
        <v>426</v>
      </c>
      <c r="D81" s="301"/>
      <c r="E81" s="301"/>
      <c r="F81" s="324" t="s">
        <v>427</v>
      </c>
      <c r="G81" s="325"/>
      <c r="H81" s="301" t="s">
        <v>428</v>
      </c>
      <c r="I81" s="301" t="s">
        <v>423</v>
      </c>
      <c r="J81" s="301">
        <v>50</v>
      </c>
      <c r="K81" s="315"/>
    </row>
    <row r="82" s="1" customFormat="1" ht="15" customHeight="1">
      <c r="B82" s="326"/>
      <c r="C82" s="301" t="s">
        <v>429</v>
      </c>
      <c r="D82" s="301"/>
      <c r="E82" s="301"/>
      <c r="F82" s="324" t="s">
        <v>421</v>
      </c>
      <c r="G82" s="325"/>
      <c r="H82" s="301" t="s">
        <v>430</v>
      </c>
      <c r="I82" s="301" t="s">
        <v>431</v>
      </c>
      <c r="J82" s="301"/>
      <c r="K82" s="315"/>
    </row>
    <row r="83" s="1" customFormat="1" ht="15" customHeight="1">
      <c r="B83" s="326"/>
      <c r="C83" s="327" t="s">
        <v>432</v>
      </c>
      <c r="D83" s="327"/>
      <c r="E83" s="327"/>
      <c r="F83" s="328" t="s">
        <v>427</v>
      </c>
      <c r="G83" s="327"/>
      <c r="H83" s="327" t="s">
        <v>433</v>
      </c>
      <c r="I83" s="327" t="s">
        <v>423</v>
      </c>
      <c r="J83" s="327">
        <v>15</v>
      </c>
      <c r="K83" s="315"/>
    </row>
    <row r="84" s="1" customFormat="1" ht="15" customHeight="1">
      <c r="B84" s="326"/>
      <c r="C84" s="327" t="s">
        <v>434</v>
      </c>
      <c r="D84" s="327"/>
      <c r="E84" s="327"/>
      <c r="F84" s="328" t="s">
        <v>427</v>
      </c>
      <c r="G84" s="327"/>
      <c r="H84" s="327" t="s">
        <v>435</v>
      </c>
      <c r="I84" s="327" t="s">
        <v>423</v>
      </c>
      <c r="J84" s="327">
        <v>15</v>
      </c>
      <c r="K84" s="315"/>
    </row>
    <row r="85" s="1" customFormat="1" ht="15" customHeight="1">
      <c r="B85" s="326"/>
      <c r="C85" s="327" t="s">
        <v>436</v>
      </c>
      <c r="D85" s="327"/>
      <c r="E85" s="327"/>
      <c r="F85" s="328" t="s">
        <v>427</v>
      </c>
      <c r="G85" s="327"/>
      <c r="H85" s="327" t="s">
        <v>437</v>
      </c>
      <c r="I85" s="327" t="s">
        <v>423</v>
      </c>
      <c r="J85" s="327">
        <v>20</v>
      </c>
      <c r="K85" s="315"/>
    </row>
    <row r="86" s="1" customFormat="1" ht="15" customHeight="1">
      <c r="B86" s="326"/>
      <c r="C86" s="327" t="s">
        <v>438</v>
      </c>
      <c r="D86" s="327"/>
      <c r="E86" s="327"/>
      <c r="F86" s="328" t="s">
        <v>427</v>
      </c>
      <c r="G86" s="327"/>
      <c r="H86" s="327" t="s">
        <v>439</v>
      </c>
      <c r="I86" s="327" t="s">
        <v>423</v>
      </c>
      <c r="J86" s="327">
        <v>20</v>
      </c>
      <c r="K86" s="315"/>
    </row>
    <row r="87" s="1" customFormat="1" ht="15" customHeight="1">
      <c r="B87" s="326"/>
      <c r="C87" s="301" t="s">
        <v>440</v>
      </c>
      <c r="D87" s="301"/>
      <c r="E87" s="301"/>
      <c r="F87" s="324" t="s">
        <v>427</v>
      </c>
      <c r="G87" s="325"/>
      <c r="H87" s="301" t="s">
        <v>441</v>
      </c>
      <c r="I87" s="301" t="s">
        <v>423</v>
      </c>
      <c r="J87" s="301">
        <v>50</v>
      </c>
      <c r="K87" s="315"/>
    </row>
    <row r="88" s="1" customFormat="1" ht="15" customHeight="1">
      <c r="B88" s="326"/>
      <c r="C88" s="301" t="s">
        <v>442</v>
      </c>
      <c r="D88" s="301"/>
      <c r="E88" s="301"/>
      <c r="F88" s="324" t="s">
        <v>427</v>
      </c>
      <c r="G88" s="325"/>
      <c r="H88" s="301" t="s">
        <v>443</v>
      </c>
      <c r="I88" s="301" t="s">
        <v>423</v>
      </c>
      <c r="J88" s="301">
        <v>20</v>
      </c>
      <c r="K88" s="315"/>
    </row>
    <row r="89" s="1" customFormat="1" ht="15" customHeight="1">
      <c r="B89" s="326"/>
      <c r="C89" s="301" t="s">
        <v>444</v>
      </c>
      <c r="D89" s="301"/>
      <c r="E89" s="301"/>
      <c r="F89" s="324" t="s">
        <v>427</v>
      </c>
      <c r="G89" s="325"/>
      <c r="H89" s="301" t="s">
        <v>445</v>
      </c>
      <c r="I89" s="301" t="s">
        <v>423</v>
      </c>
      <c r="J89" s="301">
        <v>20</v>
      </c>
      <c r="K89" s="315"/>
    </row>
    <row r="90" s="1" customFormat="1" ht="15" customHeight="1">
      <c r="B90" s="326"/>
      <c r="C90" s="301" t="s">
        <v>446</v>
      </c>
      <c r="D90" s="301"/>
      <c r="E90" s="301"/>
      <c r="F90" s="324" t="s">
        <v>427</v>
      </c>
      <c r="G90" s="325"/>
      <c r="H90" s="301" t="s">
        <v>447</v>
      </c>
      <c r="I90" s="301" t="s">
        <v>423</v>
      </c>
      <c r="J90" s="301">
        <v>50</v>
      </c>
      <c r="K90" s="315"/>
    </row>
    <row r="91" s="1" customFormat="1" ht="15" customHeight="1">
      <c r="B91" s="326"/>
      <c r="C91" s="301" t="s">
        <v>448</v>
      </c>
      <c r="D91" s="301"/>
      <c r="E91" s="301"/>
      <c r="F91" s="324" t="s">
        <v>427</v>
      </c>
      <c r="G91" s="325"/>
      <c r="H91" s="301" t="s">
        <v>448</v>
      </c>
      <c r="I91" s="301" t="s">
        <v>423</v>
      </c>
      <c r="J91" s="301">
        <v>50</v>
      </c>
      <c r="K91" s="315"/>
    </row>
    <row r="92" s="1" customFormat="1" ht="15" customHeight="1">
      <c r="B92" s="326"/>
      <c r="C92" s="301" t="s">
        <v>449</v>
      </c>
      <c r="D92" s="301"/>
      <c r="E92" s="301"/>
      <c r="F92" s="324" t="s">
        <v>427</v>
      </c>
      <c r="G92" s="325"/>
      <c r="H92" s="301" t="s">
        <v>450</v>
      </c>
      <c r="I92" s="301" t="s">
        <v>423</v>
      </c>
      <c r="J92" s="301">
        <v>255</v>
      </c>
      <c r="K92" s="315"/>
    </row>
    <row r="93" s="1" customFormat="1" ht="15" customHeight="1">
      <c r="B93" s="326"/>
      <c r="C93" s="301" t="s">
        <v>451</v>
      </c>
      <c r="D93" s="301"/>
      <c r="E93" s="301"/>
      <c r="F93" s="324" t="s">
        <v>421</v>
      </c>
      <c r="G93" s="325"/>
      <c r="H93" s="301" t="s">
        <v>452</v>
      </c>
      <c r="I93" s="301" t="s">
        <v>453</v>
      </c>
      <c r="J93" s="301"/>
      <c r="K93" s="315"/>
    </row>
    <row r="94" s="1" customFormat="1" ht="15" customHeight="1">
      <c r="B94" s="326"/>
      <c r="C94" s="301" t="s">
        <v>454</v>
      </c>
      <c r="D94" s="301"/>
      <c r="E94" s="301"/>
      <c r="F94" s="324" t="s">
        <v>421</v>
      </c>
      <c r="G94" s="325"/>
      <c r="H94" s="301" t="s">
        <v>455</v>
      </c>
      <c r="I94" s="301" t="s">
        <v>456</v>
      </c>
      <c r="J94" s="301"/>
      <c r="K94" s="315"/>
    </row>
    <row r="95" s="1" customFormat="1" ht="15" customHeight="1">
      <c r="B95" s="326"/>
      <c r="C95" s="301" t="s">
        <v>457</v>
      </c>
      <c r="D95" s="301"/>
      <c r="E95" s="301"/>
      <c r="F95" s="324" t="s">
        <v>421</v>
      </c>
      <c r="G95" s="325"/>
      <c r="H95" s="301" t="s">
        <v>457</v>
      </c>
      <c r="I95" s="301" t="s">
        <v>456</v>
      </c>
      <c r="J95" s="301"/>
      <c r="K95" s="315"/>
    </row>
    <row r="96" s="1" customFormat="1" ht="15" customHeight="1">
      <c r="B96" s="326"/>
      <c r="C96" s="301" t="s">
        <v>40</v>
      </c>
      <c r="D96" s="301"/>
      <c r="E96" s="301"/>
      <c r="F96" s="324" t="s">
        <v>421</v>
      </c>
      <c r="G96" s="325"/>
      <c r="H96" s="301" t="s">
        <v>458</v>
      </c>
      <c r="I96" s="301" t="s">
        <v>456</v>
      </c>
      <c r="J96" s="301"/>
      <c r="K96" s="315"/>
    </row>
    <row r="97" s="1" customFormat="1" ht="15" customHeight="1">
      <c r="B97" s="326"/>
      <c r="C97" s="301" t="s">
        <v>50</v>
      </c>
      <c r="D97" s="301"/>
      <c r="E97" s="301"/>
      <c r="F97" s="324" t="s">
        <v>421</v>
      </c>
      <c r="G97" s="325"/>
      <c r="H97" s="301" t="s">
        <v>459</v>
      </c>
      <c r="I97" s="301" t="s">
        <v>456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460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415</v>
      </c>
      <c r="D103" s="316"/>
      <c r="E103" s="316"/>
      <c r="F103" s="316" t="s">
        <v>416</v>
      </c>
      <c r="G103" s="317"/>
      <c r="H103" s="316" t="s">
        <v>56</v>
      </c>
      <c r="I103" s="316" t="s">
        <v>59</v>
      </c>
      <c r="J103" s="316" t="s">
        <v>417</v>
      </c>
      <c r="K103" s="315"/>
    </row>
    <row r="104" s="1" customFormat="1" ht="17.25" customHeight="1">
      <c r="B104" s="313"/>
      <c r="C104" s="318" t="s">
        <v>418</v>
      </c>
      <c r="D104" s="318"/>
      <c r="E104" s="318"/>
      <c r="F104" s="319" t="s">
        <v>419</v>
      </c>
      <c r="G104" s="320"/>
      <c r="H104" s="318"/>
      <c r="I104" s="318"/>
      <c r="J104" s="318" t="s">
        <v>420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55</v>
      </c>
      <c r="D106" s="323"/>
      <c r="E106" s="323"/>
      <c r="F106" s="324" t="s">
        <v>421</v>
      </c>
      <c r="G106" s="301"/>
      <c r="H106" s="301" t="s">
        <v>461</v>
      </c>
      <c r="I106" s="301" t="s">
        <v>423</v>
      </c>
      <c r="J106" s="301">
        <v>20</v>
      </c>
      <c r="K106" s="315"/>
    </row>
    <row r="107" s="1" customFormat="1" ht="15" customHeight="1">
      <c r="B107" s="313"/>
      <c r="C107" s="301" t="s">
        <v>424</v>
      </c>
      <c r="D107" s="301"/>
      <c r="E107" s="301"/>
      <c r="F107" s="324" t="s">
        <v>421</v>
      </c>
      <c r="G107" s="301"/>
      <c r="H107" s="301" t="s">
        <v>461</v>
      </c>
      <c r="I107" s="301" t="s">
        <v>423</v>
      </c>
      <c r="J107" s="301">
        <v>120</v>
      </c>
      <c r="K107" s="315"/>
    </row>
    <row r="108" s="1" customFormat="1" ht="15" customHeight="1">
      <c r="B108" s="326"/>
      <c r="C108" s="301" t="s">
        <v>426</v>
      </c>
      <c r="D108" s="301"/>
      <c r="E108" s="301"/>
      <c r="F108" s="324" t="s">
        <v>427</v>
      </c>
      <c r="G108" s="301"/>
      <c r="H108" s="301" t="s">
        <v>461</v>
      </c>
      <c r="I108" s="301" t="s">
        <v>423</v>
      </c>
      <c r="J108" s="301">
        <v>50</v>
      </c>
      <c r="K108" s="315"/>
    </row>
    <row r="109" s="1" customFormat="1" ht="15" customHeight="1">
      <c r="B109" s="326"/>
      <c r="C109" s="301" t="s">
        <v>429</v>
      </c>
      <c r="D109" s="301"/>
      <c r="E109" s="301"/>
      <c r="F109" s="324" t="s">
        <v>421</v>
      </c>
      <c r="G109" s="301"/>
      <c r="H109" s="301" t="s">
        <v>461</v>
      </c>
      <c r="I109" s="301" t="s">
        <v>431</v>
      </c>
      <c r="J109" s="301"/>
      <c r="K109" s="315"/>
    </row>
    <row r="110" s="1" customFormat="1" ht="15" customHeight="1">
      <c r="B110" s="326"/>
      <c r="C110" s="301" t="s">
        <v>440</v>
      </c>
      <c r="D110" s="301"/>
      <c r="E110" s="301"/>
      <c r="F110" s="324" t="s">
        <v>427</v>
      </c>
      <c r="G110" s="301"/>
      <c r="H110" s="301" t="s">
        <v>461</v>
      </c>
      <c r="I110" s="301" t="s">
        <v>423</v>
      </c>
      <c r="J110" s="301">
        <v>50</v>
      </c>
      <c r="K110" s="315"/>
    </row>
    <row r="111" s="1" customFormat="1" ht="15" customHeight="1">
      <c r="B111" s="326"/>
      <c r="C111" s="301" t="s">
        <v>448</v>
      </c>
      <c r="D111" s="301"/>
      <c r="E111" s="301"/>
      <c r="F111" s="324" t="s">
        <v>427</v>
      </c>
      <c r="G111" s="301"/>
      <c r="H111" s="301" t="s">
        <v>461</v>
      </c>
      <c r="I111" s="301" t="s">
        <v>423</v>
      </c>
      <c r="J111" s="301">
        <v>50</v>
      </c>
      <c r="K111" s="315"/>
    </row>
    <row r="112" s="1" customFormat="1" ht="15" customHeight="1">
      <c r="B112" s="326"/>
      <c r="C112" s="301" t="s">
        <v>446</v>
      </c>
      <c r="D112" s="301"/>
      <c r="E112" s="301"/>
      <c r="F112" s="324" t="s">
        <v>427</v>
      </c>
      <c r="G112" s="301"/>
      <c r="H112" s="301" t="s">
        <v>461</v>
      </c>
      <c r="I112" s="301" t="s">
        <v>423</v>
      </c>
      <c r="J112" s="301">
        <v>50</v>
      </c>
      <c r="K112" s="315"/>
    </row>
    <row r="113" s="1" customFormat="1" ht="15" customHeight="1">
      <c r="B113" s="326"/>
      <c r="C113" s="301" t="s">
        <v>55</v>
      </c>
      <c r="D113" s="301"/>
      <c r="E113" s="301"/>
      <c r="F113" s="324" t="s">
        <v>421</v>
      </c>
      <c r="G113" s="301"/>
      <c r="H113" s="301" t="s">
        <v>462</v>
      </c>
      <c r="I113" s="301" t="s">
        <v>423</v>
      </c>
      <c r="J113" s="301">
        <v>20</v>
      </c>
      <c r="K113" s="315"/>
    </row>
    <row r="114" s="1" customFormat="1" ht="15" customHeight="1">
      <c r="B114" s="326"/>
      <c r="C114" s="301" t="s">
        <v>463</v>
      </c>
      <c r="D114" s="301"/>
      <c r="E114" s="301"/>
      <c r="F114" s="324" t="s">
        <v>421</v>
      </c>
      <c r="G114" s="301"/>
      <c r="H114" s="301" t="s">
        <v>464</v>
      </c>
      <c r="I114" s="301" t="s">
        <v>423</v>
      </c>
      <c r="J114" s="301">
        <v>120</v>
      </c>
      <c r="K114" s="315"/>
    </row>
    <row r="115" s="1" customFormat="1" ht="15" customHeight="1">
      <c r="B115" s="326"/>
      <c r="C115" s="301" t="s">
        <v>40</v>
      </c>
      <c r="D115" s="301"/>
      <c r="E115" s="301"/>
      <c r="F115" s="324" t="s">
        <v>421</v>
      </c>
      <c r="G115" s="301"/>
      <c r="H115" s="301" t="s">
        <v>465</v>
      </c>
      <c r="I115" s="301" t="s">
        <v>456</v>
      </c>
      <c r="J115" s="301"/>
      <c r="K115" s="315"/>
    </row>
    <row r="116" s="1" customFormat="1" ht="15" customHeight="1">
      <c r="B116" s="326"/>
      <c r="C116" s="301" t="s">
        <v>50</v>
      </c>
      <c r="D116" s="301"/>
      <c r="E116" s="301"/>
      <c r="F116" s="324" t="s">
        <v>421</v>
      </c>
      <c r="G116" s="301"/>
      <c r="H116" s="301" t="s">
        <v>466</v>
      </c>
      <c r="I116" s="301" t="s">
        <v>456</v>
      </c>
      <c r="J116" s="301"/>
      <c r="K116" s="315"/>
    </row>
    <row r="117" s="1" customFormat="1" ht="15" customHeight="1">
      <c r="B117" s="326"/>
      <c r="C117" s="301" t="s">
        <v>59</v>
      </c>
      <c r="D117" s="301"/>
      <c r="E117" s="301"/>
      <c r="F117" s="324" t="s">
        <v>421</v>
      </c>
      <c r="G117" s="301"/>
      <c r="H117" s="301" t="s">
        <v>467</v>
      </c>
      <c r="I117" s="301" t="s">
        <v>468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469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415</v>
      </c>
      <c r="D123" s="316"/>
      <c r="E123" s="316"/>
      <c r="F123" s="316" t="s">
        <v>416</v>
      </c>
      <c r="G123" s="317"/>
      <c r="H123" s="316" t="s">
        <v>56</v>
      </c>
      <c r="I123" s="316" t="s">
        <v>59</v>
      </c>
      <c r="J123" s="316" t="s">
        <v>417</v>
      </c>
      <c r="K123" s="345"/>
    </row>
    <row r="124" s="1" customFormat="1" ht="17.25" customHeight="1">
      <c r="B124" s="344"/>
      <c r="C124" s="318" t="s">
        <v>418</v>
      </c>
      <c r="D124" s="318"/>
      <c r="E124" s="318"/>
      <c r="F124" s="319" t="s">
        <v>419</v>
      </c>
      <c r="G124" s="320"/>
      <c r="H124" s="318"/>
      <c r="I124" s="318"/>
      <c r="J124" s="318" t="s">
        <v>420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424</v>
      </c>
      <c r="D126" s="323"/>
      <c r="E126" s="323"/>
      <c r="F126" s="324" t="s">
        <v>421</v>
      </c>
      <c r="G126" s="301"/>
      <c r="H126" s="301" t="s">
        <v>461</v>
      </c>
      <c r="I126" s="301" t="s">
        <v>423</v>
      </c>
      <c r="J126" s="301">
        <v>120</v>
      </c>
      <c r="K126" s="349"/>
    </row>
    <row r="127" s="1" customFormat="1" ht="15" customHeight="1">
      <c r="B127" s="346"/>
      <c r="C127" s="301" t="s">
        <v>470</v>
      </c>
      <c r="D127" s="301"/>
      <c r="E127" s="301"/>
      <c r="F127" s="324" t="s">
        <v>421</v>
      </c>
      <c r="G127" s="301"/>
      <c r="H127" s="301" t="s">
        <v>471</v>
      </c>
      <c r="I127" s="301" t="s">
        <v>423</v>
      </c>
      <c r="J127" s="301" t="s">
        <v>472</v>
      </c>
      <c r="K127" s="349"/>
    </row>
    <row r="128" s="1" customFormat="1" ht="15" customHeight="1">
      <c r="B128" s="346"/>
      <c r="C128" s="301" t="s">
        <v>87</v>
      </c>
      <c r="D128" s="301"/>
      <c r="E128" s="301"/>
      <c r="F128" s="324" t="s">
        <v>421</v>
      </c>
      <c r="G128" s="301"/>
      <c r="H128" s="301" t="s">
        <v>473</v>
      </c>
      <c r="I128" s="301" t="s">
        <v>423</v>
      </c>
      <c r="J128" s="301" t="s">
        <v>472</v>
      </c>
      <c r="K128" s="349"/>
    </row>
    <row r="129" s="1" customFormat="1" ht="15" customHeight="1">
      <c r="B129" s="346"/>
      <c r="C129" s="301" t="s">
        <v>432</v>
      </c>
      <c r="D129" s="301"/>
      <c r="E129" s="301"/>
      <c r="F129" s="324" t="s">
        <v>427</v>
      </c>
      <c r="G129" s="301"/>
      <c r="H129" s="301" t="s">
        <v>433</v>
      </c>
      <c r="I129" s="301" t="s">
        <v>423</v>
      </c>
      <c r="J129" s="301">
        <v>15</v>
      </c>
      <c r="K129" s="349"/>
    </row>
    <row r="130" s="1" customFormat="1" ht="15" customHeight="1">
      <c r="B130" s="346"/>
      <c r="C130" s="327" t="s">
        <v>434</v>
      </c>
      <c r="D130" s="327"/>
      <c r="E130" s="327"/>
      <c r="F130" s="328" t="s">
        <v>427</v>
      </c>
      <c r="G130" s="327"/>
      <c r="H130" s="327" t="s">
        <v>435</v>
      </c>
      <c r="I130" s="327" t="s">
        <v>423</v>
      </c>
      <c r="J130" s="327">
        <v>15</v>
      </c>
      <c r="K130" s="349"/>
    </row>
    <row r="131" s="1" customFormat="1" ht="15" customHeight="1">
      <c r="B131" s="346"/>
      <c r="C131" s="327" t="s">
        <v>436</v>
      </c>
      <c r="D131" s="327"/>
      <c r="E131" s="327"/>
      <c r="F131" s="328" t="s">
        <v>427</v>
      </c>
      <c r="G131" s="327"/>
      <c r="H131" s="327" t="s">
        <v>437</v>
      </c>
      <c r="I131" s="327" t="s">
        <v>423</v>
      </c>
      <c r="J131" s="327">
        <v>20</v>
      </c>
      <c r="K131" s="349"/>
    </row>
    <row r="132" s="1" customFormat="1" ht="15" customHeight="1">
      <c r="B132" s="346"/>
      <c r="C132" s="327" t="s">
        <v>438</v>
      </c>
      <c r="D132" s="327"/>
      <c r="E132" s="327"/>
      <c r="F132" s="328" t="s">
        <v>427</v>
      </c>
      <c r="G132" s="327"/>
      <c r="H132" s="327" t="s">
        <v>439</v>
      </c>
      <c r="I132" s="327" t="s">
        <v>423</v>
      </c>
      <c r="J132" s="327">
        <v>20</v>
      </c>
      <c r="K132" s="349"/>
    </row>
    <row r="133" s="1" customFormat="1" ht="15" customHeight="1">
      <c r="B133" s="346"/>
      <c r="C133" s="301" t="s">
        <v>426</v>
      </c>
      <c r="D133" s="301"/>
      <c r="E133" s="301"/>
      <c r="F133" s="324" t="s">
        <v>427</v>
      </c>
      <c r="G133" s="301"/>
      <c r="H133" s="301" t="s">
        <v>461</v>
      </c>
      <c r="I133" s="301" t="s">
        <v>423</v>
      </c>
      <c r="J133" s="301">
        <v>50</v>
      </c>
      <c r="K133" s="349"/>
    </row>
    <row r="134" s="1" customFormat="1" ht="15" customHeight="1">
      <c r="B134" s="346"/>
      <c r="C134" s="301" t="s">
        <v>440</v>
      </c>
      <c r="D134" s="301"/>
      <c r="E134" s="301"/>
      <c r="F134" s="324" t="s">
        <v>427</v>
      </c>
      <c r="G134" s="301"/>
      <c r="H134" s="301" t="s">
        <v>461</v>
      </c>
      <c r="I134" s="301" t="s">
        <v>423</v>
      </c>
      <c r="J134" s="301">
        <v>50</v>
      </c>
      <c r="K134" s="349"/>
    </row>
    <row r="135" s="1" customFormat="1" ht="15" customHeight="1">
      <c r="B135" s="346"/>
      <c r="C135" s="301" t="s">
        <v>446</v>
      </c>
      <c r="D135" s="301"/>
      <c r="E135" s="301"/>
      <c r="F135" s="324" t="s">
        <v>427</v>
      </c>
      <c r="G135" s="301"/>
      <c r="H135" s="301" t="s">
        <v>461</v>
      </c>
      <c r="I135" s="301" t="s">
        <v>423</v>
      </c>
      <c r="J135" s="301">
        <v>50</v>
      </c>
      <c r="K135" s="349"/>
    </row>
    <row r="136" s="1" customFormat="1" ht="15" customHeight="1">
      <c r="B136" s="346"/>
      <c r="C136" s="301" t="s">
        <v>448</v>
      </c>
      <c r="D136" s="301"/>
      <c r="E136" s="301"/>
      <c r="F136" s="324" t="s">
        <v>427</v>
      </c>
      <c r="G136" s="301"/>
      <c r="H136" s="301" t="s">
        <v>461</v>
      </c>
      <c r="I136" s="301" t="s">
        <v>423</v>
      </c>
      <c r="J136" s="301">
        <v>50</v>
      </c>
      <c r="K136" s="349"/>
    </row>
    <row r="137" s="1" customFormat="1" ht="15" customHeight="1">
      <c r="B137" s="346"/>
      <c r="C137" s="301" t="s">
        <v>449</v>
      </c>
      <c r="D137" s="301"/>
      <c r="E137" s="301"/>
      <c r="F137" s="324" t="s">
        <v>427</v>
      </c>
      <c r="G137" s="301"/>
      <c r="H137" s="301" t="s">
        <v>474</v>
      </c>
      <c r="I137" s="301" t="s">
        <v>423</v>
      </c>
      <c r="J137" s="301">
        <v>255</v>
      </c>
      <c r="K137" s="349"/>
    </row>
    <row r="138" s="1" customFormat="1" ht="15" customHeight="1">
      <c r="B138" s="346"/>
      <c r="C138" s="301" t="s">
        <v>451</v>
      </c>
      <c r="D138" s="301"/>
      <c r="E138" s="301"/>
      <c r="F138" s="324" t="s">
        <v>421</v>
      </c>
      <c r="G138" s="301"/>
      <c r="H138" s="301" t="s">
        <v>475</v>
      </c>
      <c r="I138" s="301" t="s">
        <v>453</v>
      </c>
      <c r="J138" s="301"/>
      <c r="K138" s="349"/>
    </row>
    <row r="139" s="1" customFormat="1" ht="15" customHeight="1">
      <c r="B139" s="346"/>
      <c r="C139" s="301" t="s">
        <v>454</v>
      </c>
      <c r="D139" s="301"/>
      <c r="E139" s="301"/>
      <c r="F139" s="324" t="s">
        <v>421</v>
      </c>
      <c r="G139" s="301"/>
      <c r="H139" s="301" t="s">
        <v>476</v>
      </c>
      <c r="I139" s="301" t="s">
        <v>456</v>
      </c>
      <c r="J139" s="301"/>
      <c r="K139" s="349"/>
    </row>
    <row r="140" s="1" customFormat="1" ht="15" customHeight="1">
      <c r="B140" s="346"/>
      <c r="C140" s="301" t="s">
        <v>457</v>
      </c>
      <c r="D140" s="301"/>
      <c r="E140" s="301"/>
      <c r="F140" s="324" t="s">
        <v>421</v>
      </c>
      <c r="G140" s="301"/>
      <c r="H140" s="301" t="s">
        <v>457</v>
      </c>
      <c r="I140" s="301" t="s">
        <v>456</v>
      </c>
      <c r="J140" s="301"/>
      <c r="K140" s="349"/>
    </row>
    <row r="141" s="1" customFormat="1" ht="15" customHeight="1">
      <c r="B141" s="346"/>
      <c r="C141" s="301" t="s">
        <v>40</v>
      </c>
      <c r="D141" s="301"/>
      <c r="E141" s="301"/>
      <c r="F141" s="324" t="s">
        <v>421</v>
      </c>
      <c r="G141" s="301"/>
      <c r="H141" s="301" t="s">
        <v>477</v>
      </c>
      <c r="I141" s="301" t="s">
        <v>456</v>
      </c>
      <c r="J141" s="301"/>
      <c r="K141" s="349"/>
    </row>
    <row r="142" s="1" customFormat="1" ht="15" customHeight="1">
      <c r="B142" s="346"/>
      <c r="C142" s="301" t="s">
        <v>478</v>
      </c>
      <c r="D142" s="301"/>
      <c r="E142" s="301"/>
      <c r="F142" s="324" t="s">
        <v>421</v>
      </c>
      <c r="G142" s="301"/>
      <c r="H142" s="301" t="s">
        <v>479</v>
      </c>
      <c r="I142" s="301" t="s">
        <v>456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480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415</v>
      </c>
      <c r="D148" s="316"/>
      <c r="E148" s="316"/>
      <c r="F148" s="316" t="s">
        <v>416</v>
      </c>
      <c r="G148" s="317"/>
      <c r="H148" s="316" t="s">
        <v>56</v>
      </c>
      <c r="I148" s="316" t="s">
        <v>59</v>
      </c>
      <c r="J148" s="316" t="s">
        <v>417</v>
      </c>
      <c r="K148" s="315"/>
    </row>
    <row r="149" s="1" customFormat="1" ht="17.25" customHeight="1">
      <c r="B149" s="313"/>
      <c r="C149" s="318" t="s">
        <v>418</v>
      </c>
      <c r="D149" s="318"/>
      <c r="E149" s="318"/>
      <c r="F149" s="319" t="s">
        <v>419</v>
      </c>
      <c r="G149" s="320"/>
      <c r="H149" s="318"/>
      <c r="I149" s="318"/>
      <c r="J149" s="318" t="s">
        <v>420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424</v>
      </c>
      <c r="D151" s="301"/>
      <c r="E151" s="301"/>
      <c r="F151" s="354" t="s">
        <v>421</v>
      </c>
      <c r="G151" s="301"/>
      <c r="H151" s="353" t="s">
        <v>461</v>
      </c>
      <c r="I151" s="353" t="s">
        <v>423</v>
      </c>
      <c r="J151" s="353">
        <v>120</v>
      </c>
      <c r="K151" s="349"/>
    </row>
    <row r="152" s="1" customFormat="1" ht="15" customHeight="1">
      <c r="B152" s="326"/>
      <c r="C152" s="353" t="s">
        <v>470</v>
      </c>
      <c r="D152" s="301"/>
      <c r="E152" s="301"/>
      <c r="F152" s="354" t="s">
        <v>421</v>
      </c>
      <c r="G152" s="301"/>
      <c r="H152" s="353" t="s">
        <v>481</v>
      </c>
      <c r="I152" s="353" t="s">
        <v>423</v>
      </c>
      <c r="J152" s="353" t="s">
        <v>472</v>
      </c>
      <c r="K152" s="349"/>
    </row>
    <row r="153" s="1" customFormat="1" ht="15" customHeight="1">
      <c r="B153" s="326"/>
      <c r="C153" s="353" t="s">
        <v>87</v>
      </c>
      <c r="D153" s="301"/>
      <c r="E153" s="301"/>
      <c r="F153" s="354" t="s">
        <v>421</v>
      </c>
      <c r="G153" s="301"/>
      <c r="H153" s="353" t="s">
        <v>482</v>
      </c>
      <c r="I153" s="353" t="s">
        <v>423</v>
      </c>
      <c r="J153" s="353" t="s">
        <v>472</v>
      </c>
      <c r="K153" s="349"/>
    </row>
    <row r="154" s="1" customFormat="1" ht="15" customHeight="1">
      <c r="B154" s="326"/>
      <c r="C154" s="353" t="s">
        <v>426</v>
      </c>
      <c r="D154" s="301"/>
      <c r="E154" s="301"/>
      <c r="F154" s="354" t="s">
        <v>427</v>
      </c>
      <c r="G154" s="301"/>
      <c r="H154" s="353" t="s">
        <v>461</v>
      </c>
      <c r="I154" s="353" t="s">
        <v>423</v>
      </c>
      <c r="J154" s="353">
        <v>50</v>
      </c>
      <c r="K154" s="349"/>
    </row>
    <row r="155" s="1" customFormat="1" ht="15" customHeight="1">
      <c r="B155" s="326"/>
      <c r="C155" s="353" t="s">
        <v>429</v>
      </c>
      <c r="D155" s="301"/>
      <c r="E155" s="301"/>
      <c r="F155" s="354" t="s">
        <v>421</v>
      </c>
      <c r="G155" s="301"/>
      <c r="H155" s="353" t="s">
        <v>461</v>
      </c>
      <c r="I155" s="353" t="s">
        <v>431</v>
      </c>
      <c r="J155" s="353"/>
      <c r="K155" s="349"/>
    </row>
    <row r="156" s="1" customFormat="1" ht="15" customHeight="1">
      <c r="B156" s="326"/>
      <c r="C156" s="353" t="s">
        <v>440</v>
      </c>
      <c r="D156" s="301"/>
      <c r="E156" s="301"/>
      <c r="F156" s="354" t="s">
        <v>427</v>
      </c>
      <c r="G156" s="301"/>
      <c r="H156" s="353" t="s">
        <v>461</v>
      </c>
      <c r="I156" s="353" t="s">
        <v>423</v>
      </c>
      <c r="J156" s="353">
        <v>50</v>
      </c>
      <c r="K156" s="349"/>
    </row>
    <row r="157" s="1" customFormat="1" ht="15" customHeight="1">
      <c r="B157" s="326"/>
      <c r="C157" s="353" t="s">
        <v>448</v>
      </c>
      <c r="D157" s="301"/>
      <c r="E157" s="301"/>
      <c r="F157" s="354" t="s">
        <v>427</v>
      </c>
      <c r="G157" s="301"/>
      <c r="H157" s="353" t="s">
        <v>461</v>
      </c>
      <c r="I157" s="353" t="s">
        <v>423</v>
      </c>
      <c r="J157" s="353">
        <v>50</v>
      </c>
      <c r="K157" s="349"/>
    </row>
    <row r="158" s="1" customFormat="1" ht="15" customHeight="1">
      <c r="B158" s="326"/>
      <c r="C158" s="353" t="s">
        <v>446</v>
      </c>
      <c r="D158" s="301"/>
      <c r="E158" s="301"/>
      <c r="F158" s="354" t="s">
        <v>427</v>
      </c>
      <c r="G158" s="301"/>
      <c r="H158" s="353" t="s">
        <v>461</v>
      </c>
      <c r="I158" s="353" t="s">
        <v>423</v>
      </c>
      <c r="J158" s="353">
        <v>50</v>
      </c>
      <c r="K158" s="349"/>
    </row>
    <row r="159" s="1" customFormat="1" ht="15" customHeight="1">
      <c r="B159" s="326"/>
      <c r="C159" s="353" t="s">
        <v>108</v>
      </c>
      <c r="D159" s="301"/>
      <c r="E159" s="301"/>
      <c r="F159" s="354" t="s">
        <v>421</v>
      </c>
      <c r="G159" s="301"/>
      <c r="H159" s="353" t="s">
        <v>483</v>
      </c>
      <c r="I159" s="353" t="s">
        <v>423</v>
      </c>
      <c r="J159" s="353" t="s">
        <v>484</v>
      </c>
      <c r="K159" s="349"/>
    </row>
    <row r="160" s="1" customFormat="1" ht="15" customHeight="1">
      <c r="B160" s="326"/>
      <c r="C160" s="353" t="s">
        <v>485</v>
      </c>
      <c r="D160" s="301"/>
      <c r="E160" s="301"/>
      <c r="F160" s="354" t="s">
        <v>421</v>
      </c>
      <c r="G160" s="301"/>
      <c r="H160" s="353" t="s">
        <v>486</v>
      </c>
      <c r="I160" s="353" t="s">
        <v>456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487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415</v>
      </c>
      <c r="D166" s="316"/>
      <c r="E166" s="316"/>
      <c r="F166" s="316" t="s">
        <v>416</v>
      </c>
      <c r="G166" s="358"/>
      <c r="H166" s="359" t="s">
        <v>56</v>
      </c>
      <c r="I166" s="359" t="s">
        <v>59</v>
      </c>
      <c r="J166" s="316" t="s">
        <v>417</v>
      </c>
      <c r="K166" s="293"/>
    </row>
    <row r="167" s="1" customFormat="1" ht="17.25" customHeight="1">
      <c r="B167" s="294"/>
      <c r="C167" s="318" t="s">
        <v>418</v>
      </c>
      <c r="D167" s="318"/>
      <c r="E167" s="318"/>
      <c r="F167" s="319" t="s">
        <v>419</v>
      </c>
      <c r="G167" s="360"/>
      <c r="H167" s="361"/>
      <c r="I167" s="361"/>
      <c r="J167" s="318" t="s">
        <v>420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424</v>
      </c>
      <c r="D169" s="301"/>
      <c r="E169" s="301"/>
      <c r="F169" s="324" t="s">
        <v>421</v>
      </c>
      <c r="G169" s="301"/>
      <c r="H169" s="301" t="s">
        <v>461</v>
      </c>
      <c r="I169" s="301" t="s">
        <v>423</v>
      </c>
      <c r="J169" s="301">
        <v>120</v>
      </c>
      <c r="K169" s="349"/>
    </row>
    <row r="170" s="1" customFormat="1" ht="15" customHeight="1">
      <c r="B170" s="326"/>
      <c r="C170" s="301" t="s">
        <v>470</v>
      </c>
      <c r="D170" s="301"/>
      <c r="E170" s="301"/>
      <c r="F170" s="324" t="s">
        <v>421</v>
      </c>
      <c r="G170" s="301"/>
      <c r="H170" s="301" t="s">
        <v>471</v>
      </c>
      <c r="I170" s="301" t="s">
        <v>423</v>
      </c>
      <c r="J170" s="301" t="s">
        <v>472</v>
      </c>
      <c r="K170" s="349"/>
    </row>
    <row r="171" s="1" customFormat="1" ht="15" customHeight="1">
      <c r="B171" s="326"/>
      <c r="C171" s="301" t="s">
        <v>87</v>
      </c>
      <c r="D171" s="301"/>
      <c r="E171" s="301"/>
      <c r="F171" s="324" t="s">
        <v>421</v>
      </c>
      <c r="G171" s="301"/>
      <c r="H171" s="301" t="s">
        <v>488</v>
      </c>
      <c r="I171" s="301" t="s">
        <v>423</v>
      </c>
      <c r="J171" s="301" t="s">
        <v>472</v>
      </c>
      <c r="K171" s="349"/>
    </row>
    <row r="172" s="1" customFormat="1" ht="15" customHeight="1">
      <c r="B172" s="326"/>
      <c r="C172" s="301" t="s">
        <v>426</v>
      </c>
      <c r="D172" s="301"/>
      <c r="E172" s="301"/>
      <c r="F172" s="324" t="s">
        <v>427</v>
      </c>
      <c r="G172" s="301"/>
      <c r="H172" s="301" t="s">
        <v>488</v>
      </c>
      <c r="I172" s="301" t="s">
        <v>423</v>
      </c>
      <c r="J172" s="301">
        <v>50</v>
      </c>
      <c r="K172" s="349"/>
    </row>
    <row r="173" s="1" customFormat="1" ht="15" customHeight="1">
      <c r="B173" s="326"/>
      <c r="C173" s="301" t="s">
        <v>429</v>
      </c>
      <c r="D173" s="301"/>
      <c r="E173" s="301"/>
      <c r="F173" s="324" t="s">
        <v>421</v>
      </c>
      <c r="G173" s="301"/>
      <c r="H173" s="301" t="s">
        <v>488</v>
      </c>
      <c r="I173" s="301" t="s">
        <v>431</v>
      </c>
      <c r="J173" s="301"/>
      <c r="K173" s="349"/>
    </row>
    <row r="174" s="1" customFormat="1" ht="15" customHeight="1">
      <c r="B174" s="326"/>
      <c r="C174" s="301" t="s">
        <v>440</v>
      </c>
      <c r="D174" s="301"/>
      <c r="E174" s="301"/>
      <c r="F174" s="324" t="s">
        <v>427</v>
      </c>
      <c r="G174" s="301"/>
      <c r="H174" s="301" t="s">
        <v>488</v>
      </c>
      <c r="I174" s="301" t="s">
        <v>423</v>
      </c>
      <c r="J174" s="301">
        <v>50</v>
      </c>
      <c r="K174" s="349"/>
    </row>
    <row r="175" s="1" customFormat="1" ht="15" customHeight="1">
      <c r="B175" s="326"/>
      <c r="C175" s="301" t="s">
        <v>448</v>
      </c>
      <c r="D175" s="301"/>
      <c r="E175" s="301"/>
      <c r="F175" s="324" t="s">
        <v>427</v>
      </c>
      <c r="G175" s="301"/>
      <c r="H175" s="301" t="s">
        <v>488</v>
      </c>
      <c r="I175" s="301" t="s">
        <v>423</v>
      </c>
      <c r="J175" s="301">
        <v>50</v>
      </c>
      <c r="K175" s="349"/>
    </row>
    <row r="176" s="1" customFormat="1" ht="15" customHeight="1">
      <c r="B176" s="326"/>
      <c r="C176" s="301" t="s">
        <v>446</v>
      </c>
      <c r="D176" s="301"/>
      <c r="E176" s="301"/>
      <c r="F176" s="324" t="s">
        <v>427</v>
      </c>
      <c r="G176" s="301"/>
      <c r="H176" s="301" t="s">
        <v>488</v>
      </c>
      <c r="I176" s="301" t="s">
        <v>423</v>
      </c>
      <c r="J176" s="301">
        <v>50</v>
      </c>
      <c r="K176" s="349"/>
    </row>
    <row r="177" s="1" customFormat="1" ht="15" customHeight="1">
      <c r="B177" s="326"/>
      <c r="C177" s="301" t="s">
        <v>116</v>
      </c>
      <c r="D177" s="301"/>
      <c r="E177" s="301"/>
      <c r="F177" s="324" t="s">
        <v>421</v>
      </c>
      <c r="G177" s="301"/>
      <c r="H177" s="301" t="s">
        <v>489</v>
      </c>
      <c r="I177" s="301" t="s">
        <v>490</v>
      </c>
      <c r="J177" s="301"/>
      <c r="K177" s="349"/>
    </row>
    <row r="178" s="1" customFormat="1" ht="15" customHeight="1">
      <c r="B178" s="326"/>
      <c r="C178" s="301" t="s">
        <v>59</v>
      </c>
      <c r="D178" s="301"/>
      <c r="E178" s="301"/>
      <c r="F178" s="324" t="s">
        <v>421</v>
      </c>
      <c r="G178" s="301"/>
      <c r="H178" s="301" t="s">
        <v>491</v>
      </c>
      <c r="I178" s="301" t="s">
        <v>492</v>
      </c>
      <c r="J178" s="301">
        <v>1</v>
      </c>
      <c r="K178" s="349"/>
    </row>
    <row r="179" s="1" customFormat="1" ht="15" customHeight="1">
      <c r="B179" s="326"/>
      <c r="C179" s="301" t="s">
        <v>55</v>
      </c>
      <c r="D179" s="301"/>
      <c r="E179" s="301"/>
      <c r="F179" s="324" t="s">
        <v>421</v>
      </c>
      <c r="G179" s="301"/>
      <c r="H179" s="301" t="s">
        <v>493</v>
      </c>
      <c r="I179" s="301" t="s">
        <v>423</v>
      </c>
      <c r="J179" s="301">
        <v>20</v>
      </c>
      <c r="K179" s="349"/>
    </row>
    <row r="180" s="1" customFormat="1" ht="15" customHeight="1">
      <c r="B180" s="326"/>
      <c r="C180" s="301" t="s">
        <v>56</v>
      </c>
      <c r="D180" s="301"/>
      <c r="E180" s="301"/>
      <c r="F180" s="324" t="s">
        <v>421</v>
      </c>
      <c r="G180" s="301"/>
      <c r="H180" s="301" t="s">
        <v>494</v>
      </c>
      <c r="I180" s="301" t="s">
        <v>423</v>
      </c>
      <c r="J180" s="301">
        <v>255</v>
      </c>
      <c r="K180" s="349"/>
    </row>
    <row r="181" s="1" customFormat="1" ht="15" customHeight="1">
      <c r="B181" s="326"/>
      <c r="C181" s="301" t="s">
        <v>117</v>
      </c>
      <c r="D181" s="301"/>
      <c r="E181" s="301"/>
      <c r="F181" s="324" t="s">
        <v>421</v>
      </c>
      <c r="G181" s="301"/>
      <c r="H181" s="301" t="s">
        <v>385</v>
      </c>
      <c r="I181" s="301" t="s">
        <v>423</v>
      </c>
      <c r="J181" s="301">
        <v>10</v>
      </c>
      <c r="K181" s="349"/>
    </row>
    <row r="182" s="1" customFormat="1" ht="15" customHeight="1">
      <c r="B182" s="326"/>
      <c r="C182" s="301" t="s">
        <v>118</v>
      </c>
      <c r="D182" s="301"/>
      <c r="E182" s="301"/>
      <c r="F182" s="324" t="s">
        <v>421</v>
      </c>
      <c r="G182" s="301"/>
      <c r="H182" s="301" t="s">
        <v>495</v>
      </c>
      <c r="I182" s="301" t="s">
        <v>456</v>
      </c>
      <c r="J182" s="301"/>
      <c r="K182" s="349"/>
    </row>
    <row r="183" s="1" customFormat="1" ht="15" customHeight="1">
      <c r="B183" s="326"/>
      <c r="C183" s="301" t="s">
        <v>496</v>
      </c>
      <c r="D183" s="301"/>
      <c r="E183" s="301"/>
      <c r="F183" s="324" t="s">
        <v>421</v>
      </c>
      <c r="G183" s="301"/>
      <c r="H183" s="301" t="s">
        <v>497</v>
      </c>
      <c r="I183" s="301" t="s">
        <v>456</v>
      </c>
      <c r="J183" s="301"/>
      <c r="K183" s="349"/>
    </row>
    <row r="184" s="1" customFormat="1" ht="15" customHeight="1">
      <c r="B184" s="326"/>
      <c r="C184" s="301" t="s">
        <v>485</v>
      </c>
      <c r="D184" s="301"/>
      <c r="E184" s="301"/>
      <c r="F184" s="324" t="s">
        <v>421</v>
      </c>
      <c r="G184" s="301"/>
      <c r="H184" s="301" t="s">
        <v>498</v>
      </c>
      <c r="I184" s="301" t="s">
        <v>456</v>
      </c>
      <c r="J184" s="301"/>
      <c r="K184" s="349"/>
    </row>
    <row r="185" s="1" customFormat="1" ht="15" customHeight="1">
      <c r="B185" s="326"/>
      <c r="C185" s="301" t="s">
        <v>120</v>
      </c>
      <c r="D185" s="301"/>
      <c r="E185" s="301"/>
      <c r="F185" s="324" t="s">
        <v>427</v>
      </c>
      <c r="G185" s="301"/>
      <c r="H185" s="301" t="s">
        <v>499</v>
      </c>
      <c r="I185" s="301" t="s">
        <v>423</v>
      </c>
      <c r="J185" s="301">
        <v>50</v>
      </c>
      <c r="K185" s="349"/>
    </row>
    <row r="186" s="1" customFormat="1" ht="15" customHeight="1">
      <c r="B186" s="326"/>
      <c r="C186" s="301" t="s">
        <v>500</v>
      </c>
      <c r="D186" s="301"/>
      <c r="E186" s="301"/>
      <c r="F186" s="324" t="s">
        <v>427</v>
      </c>
      <c r="G186" s="301"/>
      <c r="H186" s="301" t="s">
        <v>501</v>
      </c>
      <c r="I186" s="301" t="s">
        <v>502</v>
      </c>
      <c r="J186" s="301"/>
      <c r="K186" s="349"/>
    </row>
    <row r="187" s="1" customFormat="1" ht="15" customHeight="1">
      <c r="B187" s="326"/>
      <c r="C187" s="301" t="s">
        <v>503</v>
      </c>
      <c r="D187" s="301"/>
      <c r="E187" s="301"/>
      <c r="F187" s="324" t="s">
        <v>427</v>
      </c>
      <c r="G187" s="301"/>
      <c r="H187" s="301" t="s">
        <v>504</v>
      </c>
      <c r="I187" s="301" t="s">
        <v>502</v>
      </c>
      <c r="J187" s="301"/>
      <c r="K187" s="349"/>
    </row>
    <row r="188" s="1" customFormat="1" ht="15" customHeight="1">
      <c r="B188" s="326"/>
      <c r="C188" s="301" t="s">
        <v>505</v>
      </c>
      <c r="D188" s="301"/>
      <c r="E188" s="301"/>
      <c r="F188" s="324" t="s">
        <v>427</v>
      </c>
      <c r="G188" s="301"/>
      <c r="H188" s="301" t="s">
        <v>506</v>
      </c>
      <c r="I188" s="301" t="s">
        <v>502</v>
      </c>
      <c r="J188" s="301"/>
      <c r="K188" s="349"/>
    </row>
    <row r="189" s="1" customFormat="1" ht="15" customHeight="1">
      <c r="B189" s="326"/>
      <c r="C189" s="362" t="s">
        <v>507</v>
      </c>
      <c r="D189" s="301"/>
      <c r="E189" s="301"/>
      <c r="F189" s="324" t="s">
        <v>427</v>
      </c>
      <c r="G189" s="301"/>
      <c r="H189" s="301" t="s">
        <v>508</v>
      </c>
      <c r="I189" s="301" t="s">
        <v>509</v>
      </c>
      <c r="J189" s="363" t="s">
        <v>510</v>
      </c>
      <c r="K189" s="349"/>
    </row>
    <row r="190" s="17" customFormat="1" ht="15" customHeight="1">
      <c r="B190" s="364"/>
      <c r="C190" s="365" t="s">
        <v>511</v>
      </c>
      <c r="D190" s="366"/>
      <c r="E190" s="366"/>
      <c r="F190" s="367" t="s">
        <v>427</v>
      </c>
      <c r="G190" s="366"/>
      <c r="H190" s="366" t="s">
        <v>512</v>
      </c>
      <c r="I190" s="366" t="s">
        <v>509</v>
      </c>
      <c r="J190" s="368" t="s">
        <v>510</v>
      </c>
      <c r="K190" s="369"/>
    </row>
    <row r="191" s="1" customFormat="1" ht="15" customHeight="1">
      <c r="B191" s="326"/>
      <c r="C191" s="362" t="s">
        <v>44</v>
      </c>
      <c r="D191" s="301"/>
      <c r="E191" s="301"/>
      <c r="F191" s="324" t="s">
        <v>421</v>
      </c>
      <c r="G191" s="301"/>
      <c r="H191" s="298" t="s">
        <v>513</v>
      </c>
      <c r="I191" s="301" t="s">
        <v>514</v>
      </c>
      <c r="J191" s="301"/>
      <c r="K191" s="349"/>
    </row>
    <row r="192" s="1" customFormat="1" ht="15" customHeight="1">
      <c r="B192" s="326"/>
      <c r="C192" s="362" t="s">
        <v>515</v>
      </c>
      <c r="D192" s="301"/>
      <c r="E192" s="301"/>
      <c r="F192" s="324" t="s">
        <v>421</v>
      </c>
      <c r="G192" s="301"/>
      <c r="H192" s="301" t="s">
        <v>516</v>
      </c>
      <c r="I192" s="301" t="s">
        <v>456</v>
      </c>
      <c r="J192" s="301"/>
      <c r="K192" s="349"/>
    </row>
    <row r="193" s="1" customFormat="1" ht="15" customHeight="1">
      <c r="B193" s="326"/>
      <c r="C193" s="362" t="s">
        <v>517</v>
      </c>
      <c r="D193" s="301"/>
      <c r="E193" s="301"/>
      <c r="F193" s="324" t="s">
        <v>421</v>
      </c>
      <c r="G193" s="301"/>
      <c r="H193" s="301" t="s">
        <v>518</v>
      </c>
      <c r="I193" s="301" t="s">
        <v>456</v>
      </c>
      <c r="J193" s="301"/>
      <c r="K193" s="349"/>
    </row>
    <row r="194" s="1" customFormat="1" ht="15" customHeight="1">
      <c r="B194" s="326"/>
      <c r="C194" s="362" t="s">
        <v>519</v>
      </c>
      <c r="D194" s="301"/>
      <c r="E194" s="301"/>
      <c r="F194" s="324" t="s">
        <v>427</v>
      </c>
      <c r="G194" s="301"/>
      <c r="H194" s="301" t="s">
        <v>520</v>
      </c>
      <c r="I194" s="301" t="s">
        <v>456</v>
      </c>
      <c r="J194" s="301"/>
      <c r="K194" s="349"/>
    </row>
    <row r="195" s="1" customFormat="1" ht="15" customHeight="1">
      <c r="B195" s="355"/>
      <c r="C195" s="370"/>
      <c r="D195" s="335"/>
      <c r="E195" s="335"/>
      <c r="F195" s="335"/>
      <c r="G195" s="335"/>
      <c r="H195" s="335"/>
      <c r="I195" s="335"/>
      <c r="J195" s="335"/>
      <c r="K195" s="356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37"/>
      <c r="C197" s="347"/>
      <c r="D197" s="347"/>
      <c r="E197" s="347"/>
      <c r="F197" s="357"/>
      <c r="G197" s="347"/>
      <c r="H197" s="347"/>
      <c r="I197" s="347"/>
      <c r="J197" s="347"/>
      <c r="K197" s="337"/>
    </row>
    <row r="198" s="1" customFormat="1" ht="18.75" customHeight="1">
      <c r="B198" s="309"/>
      <c r="C198" s="309"/>
      <c r="D198" s="309"/>
      <c r="E198" s="309"/>
      <c r="F198" s="309"/>
      <c r="G198" s="309"/>
      <c r="H198" s="309"/>
      <c r="I198" s="309"/>
      <c r="J198" s="309"/>
      <c r="K198" s="309"/>
    </row>
    <row r="199" s="1" customFormat="1" ht="13.5">
      <c r="B199" s="288"/>
      <c r="C199" s="289"/>
      <c r="D199" s="289"/>
      <c r="E199" s="289"/>
      <c r="F199" s="289"/>
      <c r="G199" s="289"/>
      <c r="H199" s="289"/>
      <c r="I199" s="289"/>
      <c r="J199" s="289"/>
      <c r="K199" s="290"/>
    </row>
    <row r="200" s="1" customFormat="1" ht="21">
      <c r="B200" s="291"/>
      <c r="C200" s="292" t="s">
        <v>521</v>
      </c>
      <c r="D200" s="292"/>
      <c r="E200" s="292"/>
      <c r="F200" s="292"/>
      <c r="G200" s="292"/>
      <c r="H200" s="292"/>
      <c r="I200" s="292"/>
      <c r="J200" s="292"/>
      <c r="K200" s="293"/>
    </row>
    <row r="201" s="1" customFormat="1" ht="25.5" customHeight="1">
      <c r="B201" s="291"/>
      <c r="C201" s="371" t="s">
        <v>522</v>
      </c>
      <c r="D201" s="371"/>
      <c r="E201" s="371"/>
      <c r="F201" s="371" t="s">
        <v>523</v>
      </c>
      <c r="G201" s="372"/>
      <c r="H201" s="371" t="s">
        <v>524</v>
      </c>
      <c r="I201" s="371"/>
      <c r="J201" s="371"/>
      <c r="K201" s="293"/>
    </row>
    <row r="202" s="1" customFormat="1" ht="5.25" customHeight="1">
      <c r="B202" s="326"/>
      <c r="C202" s="321"/>
      <c r="D202" s="321"/>
      <c r="E202" s="321"/>
      <c r="F202" s="321"/>
      <c r="G202" s="347"/>
      <c r="H202" s="321"/>
      <c r="I202" s="321"/>
      <c r="J202" s="321"/>
      <c r="K202" s="349"/>
    </row>
    <row r="203" s="1" customFormat="1" ht="15" customHeight="1">
      <c r="B203" s="326"/>
      <c r="C203" s="301" t="s">
        <v>514</v>
      </c>
      <c r="D203" s="301"/>
      <c r="E203" s="301"/>
      <c r="F203" s="324" t="s">
        <v>45</v>
      </c>
      <c r="G203" s="301"/>
      <c r="H203" s="301" t="s">
        <v>525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46</v>
      </c>
      <c r="G204" s="301"/>
      <c r="H204" s="301" t="s">
        <v>526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49</v>
      </c>
      <c r="G205" s="301"/>
      <c r="H205" s="301" t="s">
        <v>527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47</v>
      </c>
      <c r="G206" s="301"/>
      <c r="H206" s="301" t="s">
        <v>528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 t="s">
        <v>48</v>
      </c>
      <c r="G207" s="301"/>
      <c r="H207" s="301" t="s">
        <v>529</v>
      </c>
      <c r="I207" s="301"/>
      <c r="J207" s="301"/>
      <c r="K207" s="349"/>
    </row>
    <row r="208" s="1" customFormat="1" ht="15" customHeight="1">
      <c r="B208" s="326"/>
      <c r="C208" s="301"/>
      <c r="D208" s="301"/>
      <c r="E208" s="301"/>
      <c r="F208" s="324"/>
      <c r="G208" s="301"/>
      <c r="H208" s="301"/>
      <c r="I208" s="301"/>
      <c r="J208" s="301"/>
      <c r="K208" s="349"/>
    </row>
    <row r="209" s="1" customFormat="1" ht="15" customHeight="1">
      <c r="B209" s="326"/>
      <c r="C209" s="301" t="s">
        <v>468</v>
      </c>
      <c r="D209" s="301"/>
      <c r="E209" s="301"/>
      <c r="F209" s="324" t="s">
        <v>80</v>
      </c>
      <c r="G209" s="301"/>
      <c r="H209" s="301" t="s">
        <v>530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365</v>
      </c>
      <c r="G210" s="301"/>
      <c r="H210" s="301" t="s">
        <v>366</v>
      </c>
      <c r="I210" s="301"/>
      <c r="J210" s="301"/>
      <c r="K210" s="349"/>
    </row>
    <row r="211" s="1" customFormat="1" ht="15" customHeight="1">
      <c r="B211" s="326"/>
      <c r="C211" s="301"/>
      <c r="D211" s="301"/>
      <c r="E211" s="301"/>
      <c r="F211" s="324" t="s">
        <v>363</v>
      </c>
      <c r="G211" s="301"/>
      <c r="H211" s="301" t="s">
        <v>531</v>
      </c>
      <c r="I211" s="301"/>
      <c r="J211" s="301"/>
      <c r="K211" s="349"/>
    </row>
    <row r="212" s="1" customFormat="1" ht="15" customHeight="1">
      <c r="B212" s="373"/>
      <c r="C212" s="301"/>
      <c r="D212" s="301"/>
      <c r="E212" s="301"/>
      <c r="F212" s="324" t="s">
        <v>367</v>
      </c>
      <c r="G212" s="362"/>
      <c r="H212" s="353" t="s">
        <v>100</v>
      </c>
      <c r="I212" s="353"/>
      <c r="J212" s="353"/>
      <c r="K212" s="374"/>
    </row>
    <row r="213" s="1" customFormat="1" ht="15" customHeight="1">
      <c r="B213" s="373"/>
      <c r="C213" s="301"/>
      <c r="D213" s="301"/>
      <c r="E213" s="301"/>
      <c r="F213" s="324" t="s">
        <v>368</v>
      </c>
      <c r="G213" s="362"/>
      <c r="H213" s="353" t="s">
        <v>346</v>
      </c>
      <c r="I213" s="353"/>
      <c r="J213" s="353"/>
      <c r="K213" s="374"/>
    </row>
    <row r="214" s="1" customFormat="1" ht="15" customHeight="1">
      <c r="B214" s="373"/>
      <c r="C214" s="301"/>
      <c r="D214" s="301"/>
      <c r="E214" s="301"/>
      <c r="F214" s="324"/>
      <c r="G214" s="362"/>
      <c r="H214" s="353"/>
      <c r="I214" s="353"/>
      <c r="J214" s="353"/>
      <c r="K214" s="374"/>
    </row>
    <row r="215" s="1" customFormat="1" ht="15" customHeight="1">
      <c r="B215" s="373"/>
      <c r="C215" s="301" t="s">
        <v>492</v>
      </c>
      <c r="D215" s="301"/>
      <c r="E215" s="301"/>
      <c r="F215" s="324">
        <v>1</v>
      </c>
      <c r="G215" s="362"/>
      <c r="H215" s="353" t="s">
        <v>532</v>
      </c>
      <c r="I215" s="353"/>
      <c r="J215" s="353"/>
      <c r="K215" s="374"/>
    </row>
    <row r="216" s="1" customFormat="1" ht="15" customHeight="1">
      <c r="B216" s="373"/>
      <c r="C216" s="301"/>
      <c r="D216" s="301"/>
      <c r="E216" s="301"/>
      <c r="F216" s="324">
        <v>2</v>
      </c>
      <c r="G216" s="362"/>
      <c r="H216" s="353" t="s">
        <v>533</v>
      </c>
      <c r="I216" s="353"/>
      <c r="J216" s="353"/>
      <c r="K216" s="374"/>
    </row>
    <row r="217" s="1" customFormat="1" ht="15" customHeight="1">
      <c r="B217" s="373"/>
      <c r="C217" s="301"/>
      <c r="D217" s="301"/>
      <c r="E217" s="301"/>
      <c r="F217" s="324">
        <v>3</v>
      </c>
      <c r="G217" s="362"/>
      <c r="H217" s="353" t="s">
        <v>534</v>
      </c>
      <c r="I217" s="353"/>
      <c r="J217" s="353"/>
      <c r="K217" s="374"/>
    </row>
    <row r="218" s="1" customFormat="1" ht="15" customHeight="1">
      <c r="B218" s="373"/>
      <c r="C218" s="301"/>
      <c r="D218" s="301"/>
      <c r="E218" s="301"/>
      <c r="F218" s="324">
        <v>4</v>
      </c>
      <c r="G218" s="362"/>
      <c r="H218" s="353" t="s">
        <v>535</v>
      </c>
      <c r="I218" s="353"/>
      <c r="J218" s="353"/>
      <c r="K218" s="374"/>
    </row>
    <row r="219" s="1" customFormat="1" ht="12.75" customHeight="1">
      <c r="B219" s="375"/>
      <c r="C219" s="376"/>
      <c r="D219" s="376"/>
      <c r="E219" s="376"/>
      <c r="F219" s="376"/>
      <c r="G219" s="376"/>
      <c r="H219" s="376"/>
      <c r="I219" s="376"/>
      <c r="J219" s="376"/>
      <c r="K219" s="37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Křehla Milan</dc:creator>
  <cp:lastModifiedBy>Křehla Milan</cp:lastModifiedBy>
  <dcterms:created xsi:type="dcterms:W3CDTF">2024-11-18T08:25:08Z</dcterms:created>
  <dcterms:modified xsi:type="dcterms:W3CDTF">2024-11-18T08:25:13Z</dcterms:modified>
</cp:coreProperties>
</file>