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99 - Vedlejší a ostatní n..." sheetId="4" r:id="rId4"/>
    <sheet name="Pokyny pro vyplnění" sheetId="5" r:id="rId5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'D.1.1a - Architektonicko-...'!$C$94:$K$116</definedName>
    <definedName name="_xlnm.Print_Area" localSheetId="1">'D.1.1a - Architektonicko-...'!$C$4:$J$43,'D.1.1a - Architektonicko-...'!$C$49:$J$72,'D.1.1a - Architektonicko-...'!$C$78:$K$116</definedName>
    <definedName name="_xlnm.Print_Titles" localSheetId="1">'D.1.1a - Architektonicko-...'!$94:$94</definedName>
    <definedName name="_xlnm._FilterDatabase" localSheetId="2" hidden="1">'D.1.1b - Architektonicko-...'!$C$95:$K$116</definedName>
    <definedName name="_xlnm.Print_Area" localSheetId="2">'D.1.1b - Architektonicko-...'!$C$4:$J$43,'D.1.1b - Architektonicko-...'!$C$49:$J$73,'D.1.1b - Architektonicko-...'!$C$79:$K$116</definedName>
    <definedName name="_xlnm.Print_Titles" localSheetId="2">'D.1.1b - Architektonicko-...'!$95:$95</definedName>
    <definedName name="_xlnm._FilterDatabase" localSheetId="3" hidden="1">'99 - Vedlejší a ostatní n...'!$C$81:$K$90</definedName>
    <definedName name="_xlnm.Print_Area" localSheetId="3">'99 - Vedlejší a ostatní n...'!$C$4:$J$39,'99 - Vedlejší a ostatní n...'!$C$45:$J$63,'99 - Vedlejší a ostatní n...'!$C$69:$K$90</definedName>
    <definedName name="_xlnm.Print_Titles" localSheetId="3">'99 - Vedlejší a ostatní n...'!$81:$81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9"/>
  <c i="4" r="J35"/>
  <c i="1" r="AX59"/>
  <c i="4" r="BI89"/>
  <c r="BH89"/>
  <c r="BG89"/>
  <c r="BF89"/>
  <c r="T89"/>
  <c r="T88"/>
  <c r="R89"/>
  <c r="R88"/>
  <c r="P89"/>
  <c r="P88"/>
  <c r="BI85"/>
  <c r="BH85"/>
  <c r="BG85"/>
  <c r="BF85"/>
  <c r="T85"/>
  <c r="T84"/>
  <c r="R85"/>
  <c r="R84"/>
  <c r="R83"/>
  <c r="R82"/>
  <c r="P85"/>
  <c r="P84"/>
  <c r="P83"/>
  <c r="P82"/>
  <c i="1" r="AU59"/>
  <c i="4"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48"/>
  <c i="3" r="J41"/>
  <c r="J40"/>
  <c i="1" r="AY58"/>
  <c i="3" r="J39"/>
  <c i="1" r="AX58"/>
  <c i="3"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BI99"/>
  <c r="BH99"/>
  <c r="BG99"/>
  <c r="BF99"/>
  <c r="T99"/>
  <c r="T98"/>
  <c r="T97"/>
  <c r="R99"/>
  <c r="R98"/>
  <c r="R97"/>
  <c r="P99"/>
  <c r="P98"/>
  <c r="P97"/>
  <c r="J93"/>
  <c r="F92"/>
  <c r="F90"/>
  <c r="E88"/>
  <c r="J63"/>
  <c r="F62"/>
  <c r="F60"/>
  <c r="E58"/>
  <c r="J25"/>
  <c r="E25"/>
  <c r="J92"/>
  <c r="J24"/>
  <c r="J22"/>
  <c r="E22"/>
  <c r="F93"/>
  <c r="J21"/>
  <c r="J16"/>
  <c r="J60"/>
  <c r="E7"/>
  <c r="E82"/>
  <c i="2" r="J41"/>
  <c r="J40"/>
  <c i="1" r="AY57"/>
  <c i="2" r="J39"/>
  <c i="1" r="AX57"/>
  <c i="2"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1"/>
  <c r="F89"/>
  <c r="E87"/>
  <c r="J63"/>
  <c r="F62"/>
  <c r="F60"/>
  <c r="E58"/>
  <c r="J25"/>
  <c r="E25"/>
  <c r="J91"/>
  <c r="J24"/>
  <c r="J22"/>
  <c r="E22"/>
  <c r="F92"/>
  <c r="J21"/>
  <c r="J16"/>
  <c r="J89"/>
  <c r="E7"/>
  <c r="E81"/>
  <c i="1" r="L50"/>
  <c r="AM50"/>
  <c r="AM49"/>
  <c r="L49"/>
  <c r="AM47"/>
  <c r="L47"/>
  <c r="L45"/>
  <c r="L44"/>
  <c i="3" r="BK115"/>
  <c i="2" r="J105"/>
  <c r="BK105"/>
  <c i="3" r="J107"/>
  <c r="BK111"/>
  <c i="2" r="BK113"/>
  <c i="3" r="BK103"/>
  <c i="2" r="J100"/>
  <c i="4" r="BK89"/>
  <c i="2" r="BK98"/>
  <c i="3" r="J111"/>
  <c i="2" r="BK111"/>
  <c i="3" r="J99"/>
  <c r="J115"/>
  <c i="4" r="F35"/>
  <c i="1" r="BB59"/>
  <c i="2" r="BK109"/>
  <c i="3" r="BK109"/>
  <c i="2" r="J113"/>
  <c i="3" r="J103"/>
  <c i="4" r="J85"/>
  <c i="1" r="AS56"/>
  <c i="3" r="BK113"/>
  <c i="4" r="J89"/>
  <c i="2" r="J98"/>
  <c r="F40"/>
  <c r="BK102"/>
  <c r="J111"/>
  <c i="3" r="BK99"/>
  <c r="J109"/>
  <c i="2" r="J102"/>
  <c r="J115"/>
  <c i="3" r="BK107"/>
  <c i="2" r="J109"/>
  <c r="BK100"/>
  <c i="3" r="J113"/>
  <c i="2" r="BK115"/>
  <c i="4" r="BK85"/>
  <c l="1" r="T83"/>
  <c r="T82"/>
  <c i="2" r="BK108"/>
  <c r="BK107"/>
  <c r="J107"/>
  <c r="J70"/>
  <c i="3" r="P106"/>
  <c r="P105"/>
  <c r="P96"/>
  <c i="1" r="AU58"/>
  <c i="2" r="R97"/>
  <c r="R96"/>
  <c r="R108"/>
  <c r="R107"/>
  <c i="3" r="T106"/>
  <c r="T105"/>
  <c r="T96"/>
  <c i="2" r="T97"/>
  <c r="T96"/>
  <c i="3" r="R106"/>
  <c r="R105"/>
  <c r="R96"/>
  <c i="2" r="P97"/>
  <c r="P96"/>
  <c r="T108"/>
  <c r="T107"/>
  <c i="3" r="BK106"/>
  <c r="BK105"/>
  <c r="J105"/>
  <c r="J71"/>
  <c i="2" r="BK97"/>
  <c r="J97"/>
  <c r="J69"/>
  <c r="P108"/>
  <c r="P107"/>
  <c i="4" r="BK88"/>
  <c r="J88"/>
  <c r="J62"/>
  <c i="3" r="BK102"/>
  <c r="J102"/>
  <c r="J70"/>
  <c i="4" r="BK84"/>
  <c r="J84"/>
  <c r="J61"/>
  <c i="3" r="BK98"/>
  <c r="BK97"/>
  <c r="J97"/>
  <c r="J68"/>
  <c i="4" r="J54"/>
  <c r="J52"/>
  <c r="E72"/>
  <c r="BE89"/>
  <c i="3" r="J106"/>
  <c r="J72"/>
  <c i="4" r="F55"/>
  <c r="BE85"/>
  <c i="2" r="J108"/>
  <c r="J71"/>
  <c i="3" r="E52"/>
  <c r="J62"/>
  <c r="F63"/>
  <c r="J90"/>
  <c r="BE103"/>
  <c r="BE107"/>
  <c r="BE109"/>
  <c r="BE99"/>
  <c r="BE111"/>
  <c r="BE113"/>
  <c r="BE115"/>
  <c i="2" r="F63"/>
  <c r="BE115"/>
  <c r="J60"/>
  <c r="BE105"/>
  <c r="E52"/>
  <c r="J62"/>
  <c r="BE98"/>
  <c r="BE100"/>
  <c r="BE113"/>
  <c r="BE102"/>
  <c r="BE109"/>
  <c r="BE111"/>
  <c i="1" r="BC57"/>
  <c i="2" r="F41"/>
  <c i="1" r="BD57"/>
  <c i="3" r="F41"/>
  <c i="1" r="BD58"/>
  <c i="2" r="F39"/>
  <c i="1" r="BB57"/>
  <c i="3" r="F40"/>
  <c i="1" r="BC58"/>
  <c r="BC56"/>
  <c r="BC55"/>
  <c r="AY55"/>
  <c i="4" r="F34"/>
  <c i="1" r="BA59"/>
  <c i="3" r="F39"/>
  <c i="1" r="BB58"/>
  <c i="2" r="J38"/>
  <c i="1" r="AW57"/>
  <c i="4" r="J34"/>
  <c i="1" r="AW59"/>
  <c i="2" r="F38"/>
  <c i="1" r="BA57"/>
  <c i="4" r="F36"/>
  <c i="1" r="BC59"/>
  <c i="3" r="F38"/>
  <c i="1" r="BA58"/>
  <c i="4" r="F37"/>
  <c i="1" r="BD59"/>
  <c r="AS55"/>
  <c r="AS54"/>
  <c i="3" r="J38"/>
  <c i="1" r="AW58"/>
  <c i="2" l="1" r="P95"/>
  <c i="1" r="AU57"/>
  <c i="2" r="R95"/>
  <c r="T95"/>
  <c i="3" r="J98"/>
  <c r="J69"/>
  <c r="BK96"/>
  <c r="J96"/>
  <c r="J67"/>
  <c i="2" r="BK96"/>
  <c r="J96"/>
  <c r="J68"/>
  <c i="4" r="BK83"/>
  <c r="J83"/>
  <c r="J60"/>
  <c i="3" r="J34"/>
  <c i="1" r="AG58"/>
  <c i="4" r="J33"/>
  <c i="1" r="AV59"/>
  <c r="AT59"/>
  <c r="AU56"/>
  <c r="AU55"/>
  <c r="AU54"/>
  <c r="BA56"/>
  <c r="AW56"/>
  <c r="BC54"/>
  <c r="AY54"/>
  <c i="2" r="F37"/>
  <c i="1" r="AZ57"/>
  <c i="4" r="F33"/>
  <c i="1" r="AZ59"/>
  <c r="BB56"/>
  <c r="AX56"/>
  <c i="2" r="J37"/>
  <c i="1" r="AV57"/>
  <c r="AT57"/>
  <c r="BD56"/>
  <c r="BD55"/>
  <c r="BD54"/>
  <c r="W33"/>
  <c r="AY56"/>
  <c i="3" r="F37"/>
  <c i="1" r="AZ58"/>
  <c i="3" r="J37"/>
  <c i="1" r="AV58"/>
  <c r="AT58"/>
  <c i="4" l="1" r="BK82"/>
  <c r="J82"/>
  <c r="J59"/>
  <c i="2" r="BK95"/>
  <c r="J95"/>
  <c r="J67"/>
  <c i="1" r="AN58"/>
  <c i="3" r="J43"/>
  <c i="1" r="BA55"/>
  <c r="AW55"/>
  <c r="BB55"/>
  <c r="AX55"/>
  <c r="W32"/>
  <c r="AZ56"/>
  <c r="AV56"/>
  <c r="AT56"/>
  <c i="4" l="1" r="J30"/>
  <c i="1" r="AG59"/>
  <c i="2" r="J34"/>
  <c i="1" r="AG57"/>
  <c r="AG56"/>
  <c r="AG55"/>
  <c r="AG54"/>
  <c r="AK26"/>
  <c r="BB54"/>
  <c r="W31"/>
  <c r="BA54"/>
  <c r="W30"/>
  <c r="AZ55"/>
  <c l="1" r="AN56"/>
  <c i="2" r="J43"/>
  <c i="1" r="AN57"/>
  <c i="4" r="J39"/>
  <c i="1" r="AN59"/>
  <c r="AZ54"/>
  <c r="AV54"/>
  <c r="AK29"/>
  <c r="AX54"/>
  <c r="AW54"/>
  <c r="AK30"/>
  <c r="AK35"/>
  <c r="AV55"/>
  <c r="AT55"/>
  <c r="AN55"/>
  <c l="1"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<sst xmlns="http://schemas.openxmlformats.org/spreadsheetml/2006/main">
  <si>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</si>
  <si>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</si>
  <si>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</si>
  <si>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</si>
  <si>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</si>
  <si>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{d666f932-673f-4458-867d-3c404f288047}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</si>
  <si>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</si>
  <si>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</si>
  <si>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</si>
  <si>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</si>
  <si>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</si>
  <si>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</si>
  <si>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</si>
  <si>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</si>
  <si>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</si>
  <si>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</si>
  <si>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</si>
  <si>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rolovacích vrat - Hospodářský dvůr</t>
  </si>
  <si>
    <t>KSO:</t>
  </si>
  <si>
    <t/>
  </si>
  <si>
    <t>CC-CZ:</t>
  </si>
  <si>
    <t>Místo:</t>
  </si>
  <si>
    <t>Masarykova nemocnice</t>
  </si>
  <si>
    <t>Datum:</t>
  </si>
  <si>
    <t>7. 11. 2024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</si>
  <si>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</si>
  <si>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</si>
  <si>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</si>
  <si>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</si>
  <si>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</si>
  <si>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</si>
  <si>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</si>
  <si>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</si>
  <si>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</si>
  <si>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</si>
  <si>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</si>
  <si>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</si>
  <si>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</si>
  <si>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</si>
  <si>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</si>
  <si>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</si>
  <si>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</si>
  <si>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</si>
  <si>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</si>
  <si>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</si>
  <si>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</si>
  <si>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</si>
  <si>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</si>
  <si>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</si>
  <si>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</si>
  <si>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</si>
  <si>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</si>
  <si>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</si>
  <si>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</si>
  <si>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</si>
  <si>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</si>
  <si>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</si>
  <si>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</si>
  <si>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</si>
  <si>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</si>
  <si>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</si>
  <si>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</si>
  <si>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</si>
  <si>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</si>
  <si>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</si>
  <si>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</si>
  <si>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</si>
  <si>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</si>
  <si>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</si>
  <si>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</si>
  <si>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</si>
  <si>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</si>
  <si>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</si>
  <si>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</si>
  <si>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</si>
  <si>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</si>
  <si>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</si>
  <si>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</si>
  <si>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</si>
  <si>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</si>
  <si>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</si>
  <si>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{05239cbc-1ce4-4598-837a-edc3a040560f}</t>
  </si>
  <si>
    <t>2</t>
  </si>
  <si>
    <t>D.1.1</t>
  </si>
  <si>
    <t>Architektonicko-stavební řešení</t>
  </si>
  <si>
    <t>Soupis</t>
  </si>
  <si>
    <t>{0528d975-ebfc-47ea-8415-af910176be2d}</t>
  </si>
  <si>
    <t>/</t>
  </si>
  <si>
    <t>D.1.1a</t>
  </si>
  <si>
    <t>Architektonicko-stavební řešení - Bourací práce</t>
  </si>
  <si>
    <t>3</t>
  </si>
  <si>
    <t>{b2fbfb73-697a-4930-b93f-02f8c3313b11}</t>
  </si>
  <si>
    <t>D.1.1b</t>
  </si>
  <si>
    <t>Architektonicko-stavební řešení - Stavební úpravy</t>
  </si>
  <si>
    <t>{8339d7d4-352e-4b52-96d9-3f2a803af27f}</t>
  </si>
  <si>
    <t>99</t>
  </si>
  <si>
    <t>Vedlejší a ostatní náklady</t>
  </si>
  <si>
    <t>{48ab6c2d-76e2-4a34-b049-744f02883f76}</t>
  </si>
  <si>
    <t>KRYCÍ LIST SOUPISU PRACÍ</t>
  </si>
  <si>
    <t>Objekt:</t>
  </si>
  <si>
    <t>D - Stavební objekty</t>
  </si>
  <si>
    <t>Soupis:</t>
  </si>
  <si>
    <t>D.1.1 - Architektonicko-stavební řešení</t>
  </si>
  <si>
    <t>Úroveň 3: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</si>
  <si>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</si>
  <si>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</si>
  <si>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</si>
  <si>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</si>
  <si>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</si>
  <si>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</si>
  <si>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</si>
  <si>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</si>
  <si>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</si>
  <si>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</si>
  <si>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</si>
  <si>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</si>
  <si>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</si>
  <si>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</si>
  <si>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</si>
  <si>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</si>
  <si>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</si>
  <si>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</si>
  <si>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</si>
  <si>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</si>
  <si>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</si>
  <si>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</si>
  <si>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</si>
  <si>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</si>
  <si>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</si>
  <si>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</si>
  <si>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</si>
  <si>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</si>
  <si>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</t>
  </si>
  <si>
    <t>Vnitrostaveništní doprava suti a vybouraných hmot vodorovně do 50 m s naložením ručně pro budovy a haly výšky do 6 m</t>
  </si>
  <si>
    <t>t</t>
  </si>
  <si>
    <t>CS ÚRS 2024 02</t>
  </si>
  <si>
    <t>4</t>
  </si>
  <si>
    <t>-1562316487</t>
  </si>
  <si>
    <t>Online PSC</t>
  </si>
  <si>
    <t>https://podminky.urs.cz/item/CS_URS_2024_02/997013211</t>
  </si>
  <si>
    <t>997013501</t>
  </si>
  <si>
    <t>Odvoz suti a vybouraných hmot na skládku nebo meziskládku se složením, na vzdálenost do 1 km</t>
  </si>
  <si>
    <t>-2015468498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</si>
  <si>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</si>
  <si>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</si>
  <si>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</si>
  <si>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1017885719</t>
  </si>
  <si>
    <t>https://podminky.urs.cz/item/CS_URS_2024_02/997013509</t>
  </si>
  <si>
    <t>VV</t>
  </si>
  <si>
    <t>0,375*10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</si>
  <si>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</si>
  <si>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</si>
  <si>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-36030824</t>
  </si>
  <si>
    <t>https://podminky.urs.cz/item/CS_URS_2024_02/997013631</t>
  </si>
  <si>
    <t>PSV</t>
  </si>
  <si>
    <t>Práce a dodávky PSV</t>
  </si>
  <si>
    <t>767</t>
  </si>
  <si>
    <t>Konstrukce zámečnické</t>
  </si>
  <si>
    <t>5</t>
  </si>
  <si>
    <t>767651812</t>
  </si>
  <si>
    <t>Demontáž garážových a průmyslových vrat sekčních zajížděcích pod strop, plochy přes 6 do 9 m2</t>
  </si>
  <si>
    <t>kus</t>
  </si>
  <si>
    <t>16</t>
  </si>
  <si>
    <t>-1588682407</t>
  </si>
  <si>
    <t>https://podminky.urs.cz/item/CS_URS_2024_02/767651812</t>
  </si>
  <si>
    <t>6</t>
  </si>
  <si>
    <t>767652811</t>
  </si>
  <si>
    <t>Demontáž garážových a průmyslových vrat vratového těsnícího límce, rozměru do 3500 mm x 3500 mm</t>
  </si>
  <si>
    <t>247547996</t>
  </si>
  <si>
    <t>https://podminky.urs.cz/item/CS_URS_2024_02/767652811</t>
  </si>
  <si>
    <t>7</t>
  </si>
  <si>
    <t>767652826</t>
  </si>
  <si>
    <t>Demontáž garážových a průmyslových vrat příslušenství vrat elektrického pohonu</t>
  </si>
  <si>
    <t>1705775403</t>
  </si>
  <si>
    <t>https://podminky.urs.cz/item/CS_URS_2024_02/767652826</t>
  </si>
  <si>
    <t>8</t>
  </si>
  <si>
    <t>767652831</t>
  </si>
  <si>
    <t>Demontáž garážových a průmyslových vrat příslušenství vrat fotobuněk pro bezpečný chod</t>
  </si>
  <si>
    <t>pár</t>
  </si>
  <si>
    <t>-12371875</t>
  </si>
  <si>
    <t>https://podminky.urs.cz/item/CS_URS_2024_02/767652831</t>
  </si>
  <si>
    <t>D.1.1b - Architektonicko-stavební řešení - Stavební úpravy</t>
  </si>
  <si>
    <t xml:space="preserve">    6 - Úpravy povrchů, podlahy a osazování výplní</t>
  </si>
  <si>
    <t xml:space="preserve">    998 - Přesun hmot</t>
  </si>
  <si>
    <t>Úpravy povrchů, podlahy a osazování výplní</t>
  </si>
  <si>
    <t>619995001</t>
  </si>
  <si>
    <t>Začištění omítek (s dodáním hmot) kolem oken, dveří, podlah, obkladů apod.</t>
  </si>
  <si>
    <t>m</t>
  </si>
  <si>
    <t>-1832530925</t>
  </si>
  <si>
    <t>https://podminky.urs.cz/item/CS_URS_2024_02/619995001</t>
  </si>
  <si>
    <t>2,5*2+3,0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</si>
  <si>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</si>
  <si>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</si>
  <si>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</si>
  <si>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</si>
  <si>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1557649438</t>
  </si>
  <si>
    <t>https://podminky.urs.cz/item/CS_URS_2024_02/998011001</t>
  </si>
  <si>
    <t>767_R01</t>
  </si>
  <si>
    <t>Montáž vrat průmyslových rolovacích zateplených</t>
  </si>
  <si>
    <t>1843724294</t>
  </si>
  <si>
    <t>P</t>
  </si>
  <si>
    <t>Poznámka k položce:_x000d_
vč. veškerého příslušenství a el. pohonu</t>
  </si>
  <si>
    <t>M</t>
  </si>
  <si>
    <t>553_R01</t>
  </si>
  <si>
    <t>Vnejší vrata průmyslová rolovací z ocelových lamel, zateplená PUR tl 42mm o rozměru 3000x2500mm.</t>
  </si>
  <si>
    <t>32</t>
  </si>
  <si>
    <t>642665381</t>
  </si>
  <si>
    <t>Poznámka k položce:_x000d_
bez požární odolnosti_x000d_
standardní řešení oboustranně RAL 9006 _x000d_
min. výška nadpraží 500 mm, hloubka vestavění do prostoru min. 800 mm_x000d_
spodní ukončovací profil nelakovaný (stříbrný) _x000d_
vodítka s větrnými háky (zabraňující vytažení rola z vodítek)_x000d_
třída odolnosti větru 3_x000d_
nosné konzole _x000d_
utěsnění u překladu kartáčky _x000d_
násuvný pohonu pro vstupní napětí 400V/3Ph AWG_x000d_
připojení k zásuvce CEE (400V/16A/5PN)_x000d_
otáčky pohonu 12 U/min., IP54, pro 20 cyklů/den_x000d_
nouzové ovládání vrat pomocí kliky ve výšce přímo u motoru_x000d_
mikroprocesorové řízení s impulsním řízením_x000d_
jištění spodní hrany plus 1x bezpečnostní fotobuňka do výšky cca 500 mm_x000d_
2x mechanická zástrč s bězpečnostní elektrickou pojistkou</t>
  </si>
  <si>
    <t>767_R02</t>
  </si>
  <si>
    <t>Montáž vrat průmyslových rolovacích - Rychloběžná PVC o rozměru 3000x2500mm</t>
  </si>
  <si>
    <t>904691228</t>
  </si>
  <si>
    <t>553_R02</t>
  </si>
  <si>
    <t>Vnitřní rolovací vrata - Rychloběžná PVC o rozměru 3000x2500mm</t>
  </si>
  <si>
    <t>621858486</t>
  </si>
  <si>
    <t>Poznámka k položce:_x000d_
bez požární odolnosti_x000d_
barva dle RAL 7038_x000d_
prosvětlený pás, jištění spodní hrany,_x000d_
Elektropohon, řídící jednotka se skříňovým rozvaděčem - jednotka s frekvenčním měničem zabezpečení integrovanou světelnou mříží, vstupní napájení 230V_x000d_
rychlost otevírání 2,0 m/sec a zavírání 0,8 m/sec_x000d_
zatížení větrem třída 2 _x000d_
kolejnice a závěsný systém z pozinkovaného materiálu_x000d_
obložení pohonu a hřídele - rovné</t>
  </si>
  <si>
    <t>998767101</t>
  </si>
  <si>
    <t>Přesun hmot pro zámečnické konstrukce stanovený z hmotnosti přesunovaného materiálu vodorovná dopravní vzdálenost do 50 m základní v objektech výšky do 6 m</t>
  </si>
  <si>
    <t>506157588</t>
  </si>
  <si>
    <t>https://podminky.urs.cz/item/CS_URS_2024_02/998767101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</si>
  <si>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</si>
  <si>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</si>
  <si>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</si>
  <si>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</si>
  <si>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</si>
  <si>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</si>
  <si>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</si>
  <si>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</si>
  <si>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</si>
  <si>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</si>
  <si>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</si>
  <si>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440969257</t>
  </si>
  <si>
    <t>https://podminky.urs.cz/item/CS_URS_2024_02/030001000</t>
  </si>
  <si>
    <t xml:space="preserve">Poznámka k položce:_x000d_
"vč. instalace dopravních značek dle PD"_x000d_
</t>
  </si>
  <si>
    <t>VRN6</t>
  </si>
  <si>
    <t>Územní vlivy</t>
  </si>
  <si>
    <t>060001000</t>
  </si>
  <si>
    <t>2,0%</t>
  </si>
  <si>
    <t>-1948538910</t>
  </si>
  <si>
    <t>https://podminky.urs.cz/item/CS_URS_2024_02/060001000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</si>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</sst>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1215390</xdr:colOff>
      <xdr:row>77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78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1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767651812" TargetMode="External" /><Relationship Id="rId6" Type="http://schemas.openxmlformats.org/officeDocument/2006/relationships/hyperlink" Target="https://podminky.urs.cz/item/CS_URS_2024_02/767652811" TargetMode="External" /><Relationship Id="rId7" Type="http://schemas.openxmlformats.org/officeDocument/2006/relationships/hyperlink" Target="https://podminky.urs.cz/item/CS_URS_2024_02/767652826" TargetMode="External" /><Relationship Id="rId8" Type="http://schemas.openxmlformats.org/officeDocument/2006/relationships/hyperlink" Target="https://podminky.urs.cz/item/CS_URS_2024_02/767652831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9995001" TargetMode="External" /><Relationship Id="rId2" Type="http://schemas.openxmlformats.org/officeDocument/2006/relationships/hyperlink" Target="https://podminky.urs.cz/item/CS_URS_2024_02/998011001" TargetMode="External" /><Relationship Id="rId3" Type="http://schemas.openxmlformats.org/officeDocument/2006/relationships/hyperlink" Target="https://podminky.urs.cz/item/CS_URS_2024_02/998767101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6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2024_20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Výměna rolovacích vrat - Hospodářský dvůr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Masarykova nemocnice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7. 11. 2024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Krajská zdravotní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Milan Křehla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ROUND(AG55+AG59,2)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ROUND(AS55+AS59,2)</f>
        <v>0</v>
      </c>
      <c r="AT54" s="106">
        <f>ROUND(SUM(AV54:AW54),2)</f>
        <v>0</v>
      </c>
      <c r="AU54" s="107">
        <f>ROUND(AU55+AU59,5)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ROUND(AZ55+AZ59,2)</f>
        <v>0</v>
      </c>
      <c r="BA54" s="106">
        <f>ROUND(BA55+BA59,2)</f>
        <v>0</v>
      </c>
      <c r="BB54" s="106">
        <f>ROUND(BB55+BB59,2)</f>
        <v>0</v>
      </c>
      <c r="BC54" s="106">
        <f>ROUND(BC55+BC59,2)</f>
        <v>0</v>
      </c>
      <c r="BD54" s="108">
        <f>ROUND(BD55+BD59,2)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7"/>
      <c r="B55" s="111"/>
      <c r="C55" s="112"/>
      <c r="D55" s="113" t="s">
        <v>73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E55" s="7"/>
      <c r="BS55" s="123" t="s">
        <v>73</v>
      </c>
      <c r="BT55" s="123" t="s">
        <v>80</v>
      </c>
      <c r="BU55" s="123" t="s">
        <v>75</v>
      </c>
      <c r="BV55" s="123" t="s">
        <v>76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16.5" customHeight="1">
      <c r="A56" s="4"/>
      <c r="B56" s="63"/>
      <c r="C56" s="124"/>
      <c r="D56" s="124"/>
      <c r="E56" s="125" t="s">
        <v>83</v>
      </c>
      <c r="F56" s="125"/>
      <c r="G56" s="125"/>
      <c r="H56" s="125"/>
      <c r="I56" s="125"/>
      <c r="J56" s="124"/>
      <c r="K56" s="125" t="s">
        <v>84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ROUND(SUM(AG57:AG58),2)</f>
        <v>0</v>
      </c>
      <c r="AH56" s="124"/>
      <c r="AI56" s="124"/>
      <c r="AJ56" s="124"/>
      <c r="AK56" s="124"/>
      <c r="AL56" s="124"/>
      <c r="AM56" s="124"/>
      <c r="AN56" s="127">
        <f>SUM(AG56,AT56)</f>
        <v>0</v>
      </c>
      <c r="AO56" s="124"/>
      <c r="AP56" s="124"/>
      <c r="AQ56" s="128" t="s">
        <v>85</v>
      </c>
      <c r="AR56" s="65"/>
      <c r="AS56" s="129">
        <f>ROUND(SUM(AS57:AS58),2)</f>
        <v>0</v>
      </c>
      <c r="AT56" s="130">
        <f>ROUND(SUM(AV56:AW56),2)</f>
        <v>0</v>
      </c>
      <c r="AU56" s="131">
        <f>ROUND(SUM(AU57:AU58),5)</f>
        <v>0</v>
      </c>
      <c r="AV56" s="130">
        <f>ROUND(AZ56*L29,2)</f>
        <v>0</v>
      </c>
      <c r="AW56" s="130">
        <f>ROUND(BA56*L30,2)</f>
        <v>0</v>
      </c>
      <c r="AX56" s="130">
        <f>ROUND(BB56*L29,2)</f>
        <v>0</v>
      </c>
      <c r="AY56" s="130">
        <f>ROUND(BC56*L30,2)</f>
        <v>0</v>
      </c>
      <c r="AZ56" s="130">
        <f>ROUND(SUM(AZ57:AZ58),2)</f>
        <v>0</v>
      </c>
      <c r="BA56" s="130">
        <f>ROUND(SUM(BA57:BA58),2)</f>
        <v>0</v>
      </c>
      <c r="BB56" s="130">
        <f>ROUND(SUM(BB57:BB58),2)</f>
        <v>0</v>
      </c>
      <c r="BC56" s="130">
        <f>ROUND(SUM(BC57:BC58),2)</f>
        <v>0</v>
      </c>
      <c r="BD56" s="132">
        <f>ROUND(SUM(BD57:BD58),2)</f>
        <v>0</v>
      </c>
      <c r="BE56" s="4"/>
      <c r="BS56" s="133" t="s">
        <v>73</v>
      </c>
      <c r="BT56" s="133" t="s">
        <v>82</v>
      </c>
      <c r="BU56" s="133" t="s">
        <v>75</v>
      </c>
      <c r="BV56" s="133" t="s">
        <v>76</v>
      </c>
      <c r="BW56" s="133" t="s">
        <v>86</v>
      </c>
      <c r="BX56" s="133" t="s">
        <v>81</v>
      </c>
      <c r="CL56" s="133" t="s">
        <v>19</v>
      </c>
    </row>
    <row r="57" s="4" customFormat="1" ht="23.25" customHeight="1">
      <c r="A57" s="134" t="s">
        <v>87</v>
      </c>
      <c r="B57" s="63"/>
      <c r="C57" s="124"/>
      <c r="D57" s="124"/>
      <c r="E57" s="124"/>
      <c r="F57" s="125" t="s">
        <v>88</v>
      </c>
      <c r="G57" s="125"/>
      <c r="H57" s="125"/>
      <c r="I57" s="125"/>
      <c r="J57" s="125"/>
      <c r="K57" s="124"/>
      <c r="L57" s="125" t="s">
        <v>89</v>
      </c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7">
        <f>'D.1.1a - Architektonicko-...'!J34</f>
        <v>0</v>
      </c>
      <c r="AH57" s="124"/>
      <c r="AI57" s="124"/>
      <c r="AJ57" s="124"/>
      <c r="AK57" s="124"/>
      <c r="AL57" s="124"/>
      <c r="AM57" s="124"/>
      <c r="AN57" s="127">
        <f>SUM(AG57,AT57)</f>
        <v>0</v>
      </c>
      <c r="AO57" s="124"/>
      <c r="AP57" s="124"/>
      <c r="AQ57" s="128" t="s">
        <v>85</v>
      </c>
      <c r="AR57" s="65"/>
      <c r="AS57" s="129">
        <v>0</v>
      </c>
      <c r="AT57" s="130">
        <f>ROUND(SUM(AV57:AW57),2)</f>
        <v>0</v>
      </c>
      <c r="AU57" s="131">
        <f>'D.1.1a - Architektonicko-...'!P95</f>
        <v>0</v>
      </c>
      <c r="AV57" s="130">
        <f>'D.1.1a - Architektonicko-...'!J37</f>
        <v>0</v>
      </c>
      <c r="AW57" s="130">
        <f>'D.1.1a - Architektonicko-...'!J38</f>
        <v>0</v>
      </c>
      <c r="AX57" s="130">
        <f>'D.1.1a - Architektonicko-...'!J39</f>
        <v>0</v>
      </c>
      <c r="AY57" s="130">
        <f>'D.1.1a - Architektonicko-...'!J40</f>
        <v>0</v>
      </c>
      <c r="AZ57" s="130">
        <f>'D.1.1a - Architektonicko-...'!F37</f>
        <v>0</v>
      </c>
      <c r="BA57" s="130">
        <f>'D.1.1a - Architektonicko-...'!F38</f>
        <v>0</v>
      </c>
      <c r="BB57" s="130">
        <f>'D.1.1a - Architektonicko-...'!F39</f>
        <v>0</v>
      </c>
      <c r="BC57" s="130">
        <f>'D.1.1a - Architektonicko-...'!F40</f>
        <v>0</v>
      </c>
      <c r="BD57" s="132">
        <f>'D.1.1a - Architektonicko-...'!F41</f>
        <v>0</v>
      </c>
      <c r="BE57" s="4"/>
      <c r="BT57" s="133" t="s">
        <v>90</v>
      </c>
      <c r="BV57" s="133" t="s">
        <v>76</v>
      </c>
      <c r="BW57" s="133" t="s">
        <v>91</v>
      </c>
      <c r="BX57" s="133" t="s">
        <v>86</v>
      </c>
      <c r="CL57" s="133" t="s">
        <v>19</v>
      </c>
    </row>
    <row r="58" s="4" customFormat="1" ht="23.25" customHeight="1">
      <c r="A58" s="134" t="s">
        <v>87</v>
      </c>
      <c r="B58" s="63"/>
      <c r="C58" s="124"/>
      <c r="D58" s="124"/>
      <c r="E58" s="124"/>
      <c r="F58" s="125" t="s">
        <v>92</v>
      </c>
      <c r="G58" s="125"/>
      <c r="H58" s="125"/>
      <c r="I58" s="125"/>
      <c r="J58" s="125"/>
      <c r="K58" s="124"/>
      <c r="L58" s="125" t="s">
        <v>93</v>
      </c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7">
        <f>'D.1.1b - Architektonicko-...'!J34</f>
        <v>0</v>
      </c>
      <c r="AH58" s="124"/>
      <c r="AI58" s="124"/>
      <c r="AJ58" s="124"/>
      <c r="AK58" s="124"/>
      <c r="AL58" s="124"/>
      <c r="AM58" s="124"/>
      <c r="AN58" s="127">
        <f>SUM(AG58,AT58)</f>
        <v>0</v>
      </c>
      <c r="AO58" s="124"/>
      <c r="AP58" s="124"/>
      <c r="AQ58" s="128" t="s">
        <v>85</v>
      </c>
      <c r="AR58" s="65"/>
      <c r="AS58" s="129">
        <v>0</v>
      </c>
      <c r="AT58" s="130">
        <f>ROUND(SUM(AV58:AW58),2)</f>
        <v>0</v>
      </c>
      <c r="AU58" s="131">
        <f>'D.1.1b - Architektonicko-...'!P96</f>
        <v>0</v>
      </c>
      <c r="AV58" s="130">
        <f>'D.1.1b - Architektonicko-...'!J37</f>
        <v>0</v>
      </c>
      <c r="AW58" s="130">
        <f>'D.1.1b - Architektonicko-...'!J38</f>
        <v>0</v>
      </c>
      <c r="AX58" s="130">
        <f>'D.1.1b - Architektonicko-...'!J39</f>
        <v>0</v>
      </c>
      <c r="AY58" s="130">
        <f>'D.1.1b - Architektonicko-...'!J40</f>
        <v>0</v>
      </c>
      <c r="AZ58" s="130">
        <f>'D.1.1b - Architektonicko-...'!F37</f>
        <v>0</v>
      </c>
      <c r="BA58" s="130">
        <f>'D.1.1b - Architektonicko-...'!F38</f>
        <v>0</v>
      </c>
      <c r="BB58" s="130">
        <f>'D.1.1b - Architektonicko-...'!F39</f>
        <v>0</v>
      </c>
      <c r="BC58" s="130">
        <f>'D.1.1b - Architektonicko-...'!F40</f>
        <v>0</v>
      </c>
      <c r="BD58" s="132">
        <f>'D.1.1b - Architektonicko-...'!F41</f>
        <v>0</v>
      </c>
      <c r="BE58" s="4"/>
      <c r="BT58" s="133" t="s">
        <v>90</v>
      </c>
      <c r="BV58" s="133" t="s">
        <v>76</v>
      </c>
      <c r="BW58" s="133" t="s">
        <v>94</v>
      </c>
      <c r="BX58" s="133" t="s">
        <v>86</v>
      </c>
      <c r="CL58" s="133" t="s">
        <v>19</v>
      </c>
    </row>
    <row r="59" s="7" customFormat="1" ht="16.5" customHeight="1">
      <c r="A59" s="134" t="s">
        <v>87</v>
      </c>
      <c r="B59" s="111"/>
      <c r="C59" s="112"/>
      <c r="D59" s="113" t="s">
        <v>95</v>
      </c>
      <c r="E59" s="113"/>
      <c r="F59" s="113"/>
      <c r="G59" s="113"/>
      <c r="H59" s="113"/>
      <c r="I59" s="114"/>
      <c r="J59" s="113" t="s">
        <v>96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6">
        <f>'99 - Vedlejší a ostatní n...'!J30</f>
        <v>0</v>
      </c>
      <c r="AH59" s="114"/>
      <c r="AI59" s="114"/>
      <c r="AJ59" s="114"/>
      <c r="AK59" s="114"/>
      <c r="AL59" s="114"/>
      <c r="AM59" s="114"/>
      <c r="AN59" s="116">
        <f>SUM(AG59,AT59)</f>
        <v>0</v>
      </c>
      <c r="AO59" s="114"/>
      <c r="AP59" s="114"/>
      <c r="AQ59" s="117" t="s">
        <v>79</v>
      </c>
      <c r="AR59" s="118"/>
      <c r="AS59" s="135">
        <v>0</v>
      </c>
      <c r="AT59" s="136">
        <f>ROUND(SUM(AV59:AW59),2)</f>
        <v>0</v>
      </c>
      <c r="AU59" s="137">
        <f>'99 - Vedlejší a ostatní n...'!P82</f>
        <v>0</v>
      </c>
      <c r="AV59" s="136">
        <f>'99 - Vedlejší a ostatní n...'!J33</f>
        <v>0</v>
      </c>
      <c r="AW59" s="136">
        <f>'99 - Vedlejší a ostatní n...'!J34</f>
        <v>0</v>
      </c>
      <c r="AX59" s="136">
        <f>'99 - Vedlejší a ostatní n...'!J35</f>
        <v>0</v>
      </c>
      <c r="AY59" s="136">
        <f>'99 - Vedlejší a ostatní n...'!J36</f>
        <v>0</v>
      </c>
      <c r="AZ59" s="136">
        <f>'99 - Vedlejší a ostatní n...'!F33</f>
        <v>0</v>
      </c>
      <c r="BA59" s="136">
        <f>'99 - Vedlejší a ostatní n...'!F34</f>
        <v>0</v>
      </c>
      <c r="BB59" s="136">
        <f>'99 - Vedlejší a ostatní n...'!F35</f>
        <v>0</v>
      </c>
      <c r="BC59" s="136">
        <f>'99 - Vedlejší a ostatní n...'!F36</f>
        <v>0</v>
      </c>
      <c r="BD59" s="138">
        <f>'99 - Vedlejší a ostatní n...'!F37</f>
        <v>0</v>
      </c>
      <c r="BE59" s="7"/>
      <c r="BT59" s="123" t="s">
        <v>80</v>
      </c>
      <c r="BV59" s="123" t="s">
        <v>76</v>
      </c>
      <c r="BW59" s="123" t="s">
        <v>97</v>
      </c>
      <c r="BX59" s="123" t="s">
        <v>5</v>
      </c>
      <c r="CL59" s="123" t="s">
        <v>19</v>
      </c>
      <c r="CM59" s="123" t="s">
        <v>82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1nEdoNWpbiWHpFtGYQxqrus7kcF6w5LFujWv4dBDYchhEEFdsPhshSA2kHAFbs5ERxO3VN8fbGrRaKaTAawFQA==" hashValue="GxNs+SnD6M50+g1bSaeuhfJON5wcK7LpqfEdAqjrKgiOizCd5BXuMHtA4FYwv0jO7h5YjU8QBxU/zgr09rtZGA==" algorithmName="SHA-512" password="CC35"/>
  <mergeCells count="58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AG58:AM58"/>
    <mergeCell ref="AN58:AP58"/>
    <mergeCell ref="F58:J58"/>
    <mergeCell ref="L58:AF58"/>
    <mergeCell ref="AN59:AP59"/>
    <mergeCell ref="AG59:AM59"/>
    <mergeCell ref="D59:H59"/>
    <mergeCell ref="J59:AF59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7" location="'D.1.1a - Architektonicko-...'!C2" display="/"/>
    <hyperlink ref="A58" location="'D.1.1b - Architektonicko-...'!C2" display="/"/>
    <hyperlink ref="A59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82</v>
      </c>
    </row>
    <row r="4" s="1" customFormat="1" ht="24.96" customHeight="1">
      <c r="B4" s="20"/>
      <c r="D4" s="141" t="s">
        <v>98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16</v>
      </c>
      <c r="L6" s="20"/>
    </row>
    <row r="7" s="1" customFormat="1" ht="16.5" customHeight="1">
      <c r="B7" s="20"/>
      <c r="E7" s="144" t="str">
        <f>'Rekapitulace stavby'!K6</f>
        <v>Výměna rolovacích vrat - Hospodářský dvůr</v>
      </c>
      <c r="F7" s="143"/>
      <c r="G7" s="143"/>
      <c r="H7" s="143"/>
      <c r="L7" s="20"/>
    </row>
    <row r="8">
      <c r="B8" s="20"/>
      <c r="D8" s="143" t="s">
        <v>99</v>
      </c>
      <c r="L8" s="20"/>
    </row>
    <row r="9" s="1" customFormat="1" ht="16.5" customHeight="1">
      <c r="B9" s="20"/>
      <c r="E9" s="144" t="s">
        <v>100</v>
      </c>
      <c r="F9" s="1"/>
      <c r="G9" s="1"/>
      <c r="H9" s="1"/>
      <c r="L9" s="20"/>
    </row>
    <row r="10" s="1" customFormat="1" ht="12" customHeight="1">
      <c r="B10" s="20"/>
      <c r="D10" s="143" t="s">
        <v>101</v>
      </c>
      <c r="L10" s="20"/>
    </row>
    <row r="11" s="2" customFormat="1" ht="16.5" customHeight="1">
      <c r="A11" s="38"/>
      <c r="B11" s="44"/>
      <c r="C11" s="38"/>
      <c r="D11" s="38"/>
      <c r="E11" s="145" t="s">
        <v>102</v>
      </c>
      <c r="F11" s="38"/>
      <c r="G11" s="38"/>
      <c r="H11" s="38"/>
      <c r="I11" s="38"/>
      <c r="J11" s="38"/>
      <c r="K11" s="38"/>
      <c r="L11" s="14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3" t="s">
        <v>103</v>
      </c>
      <c r="E12" s="38"/>
      <c r="F12" s="38"/>
      <c r="G12" s="38"/>
      <c r="H12" s="38"/>
      <c r="I12" s="38"/>
      <c r="J12" s="38"/>
      <c r="K12" s="38"/>
      <c r="L12" s="14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47" t="s">
        <v>104</v>
      </c>
      <c r="F13" s="38"/>
      <c r="G13" s="38"/>
      <c r="H13" s="38"/>
      <c r="I13" s="38"/>
      <c r="J13" s="38"/>
      <c r="K13" s="38"/>
      <c r="L13" s="14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4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43" t="s">
        <v>18</v>
      </c>
      <c r="E15" s="38"/>
      <c r="F15" s="133" t="s">
        <v>19</v>
      </c>
      <c r="G15" s="38"/>
      <c r="H15" s="38"/>
      <c r="I15" s="143" t="s">
        <v>20</v>
      </c>
      <c r="J15" s="133" t="s">
        <v>19</v>
      </c>
      <c r="K15" s="38"/>
      <c r="L15" s="14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3" t="s">
        <v>21</v>
      </c>
      <c r="E16" s="38"/>
      <c r="F16" s="133" t="s">
        <v>22</v>
      </c>
      <c r="G16" s="38"/>
      <c r="H16" s="38"/>
      <c r="I16" s="143" t="s">
        <v>23</v>
      </c>
      <c r="J16" s="148" t="str">
        <f>'Rekapitulace stavby'!AN8</f>
        <v>7. 11. 2024</v>
      </c>
      <c r="K16" s="38"/>
      <c r="L16" s="14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4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43" t="s">
        <v>25</v>
      </c>
      <c r="E18" s="38"/>
      <c r="F18" s="38"/>
      <c r="G18" s="38"/>
      <c r="H18" s="38"/>
      <c r="I18" s="143" t="s">
        <v>26</v>
      </c>
      <c r="J18" s="133" t="s">
        <v>27</v>
      </c>
      <c r="K18" s="38"/>
      <c r="L18" s="14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3" t="s">
        <v>28</v>
      </c>
      <c r="F19" s="38"/>
      <c r="G19" s="38"/>
      <c r="H19" s="38"/>
      <c r="I19" s="143" t="s">
        <v>29</v>
      </c>
      <c r="J19" s="133" t="s">
        <v>30</v>
      </c>
      <c r="K19" s="38"/>
      <c r="L19" s="14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4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43" t="s">
        <v>31</v>
      </c>
      <c r="E21" s="38"/>
      <c r="F21" s="38"/>
      <c r="G21" s="38"/>
      <c r="H21" s="38"/>
      <c r="I21" s="143" t="s">
        <v>26</v>
      </c>
      <c r="J21" s="33" t="str">
        <f>'Rekapitulace stavby'!AN13</f>
        <v>Vyplň údaj</v>
      </c>
      <c r="K21" s="38"/>
      <c r="L21" s="14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33"/>
      <c r="G22" s="133"/>
      <c r="H22" s="133"/>
      <c r="I22" s="143" t="s">
        <v>29</v>
      </c>
      <c r="J22" s="33" t="str">
        <f>'Rekapitulace stavby'!AN14</f>
        <v>Vyplň údaj</v>
      </c>
      <c r="K22" s="38"/>
      <c r="L22" s="14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4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43" t="s">
        <v>33</v>
      </c>
      <c r="E24" s="38"/>
      <c r="F24" s="38"/>
      <c r="G24" s="38"/>
      <c r="H24" s="38"/>
      <c r="I24" s="143" t="s">
        <v>26</v>
      </c>
      <c r="J24" s="133" t="str">
        <f>IF('Rekapitulace stavby'!AN16="","",'Rekapitulace stavby'!AN16)</f>
        <v/>
      </c>
      <c r="K24" s="38"/>
      <c r="L24" s="14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33" t="str">
        <f>IF('Rekapitulace stavby'!E17="","",'Rekapitulace stavby'!E17)</f>
        <v xml:space="preserve"> </v>
      </c>
      <c r="F25" s="38"/>
      <c r="G25" s="38"/>
      <c r="H25" s="38"/>
      <c r="I25" s="143" t="s">
        <v>29</v>
      </c>
      <c r="J25" s="133" t="str">
        <f>IF('Rekapitulace stavby'!AN17="","",'Rekapitulace stavby'!AN17)</f>
        <v/>
      </c>
      <c r="K25" s="38"/>
      <c r="L25" s="14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4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43" t="s">
        <v>36</v>
      </c>
      <c r="E27" s="38"/>
      <c r="F27" s="38"/>
      <c r="G27" s="38"/>
      <c r="H27" s="38"/>
      <c r="I27" s="143" t="s">
        <v>26</v>
      </c>
      <c r="J27" s="133" t="s">
        <v>19</v>
      </c>
      <c r="K27" s="38"/>
      <c r="L27" s="14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33" t="s">
        <v>37</v>
      </c>
      <c r="F28" s="38"/>
      <c r="G28" s="38"/>
      <c r="H28" s="38"/>
      <c r="I28" s="143" t="s">
        <v>29</v>
      </c>
      <c r="J28" s="133" t="s">
        <v>19</v>
      </c>
      <c r="K28" s="38"/>
      <c r="L28" s="14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4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38"/>
      <c r="K30" s="38"/>
      <c r="L30" s="14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14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3"/>
      <c r="E33" s="153"/>
      <c r="F33" s="153"/>
      <c r="G33" s="153"/>
      <c r="H33" s="153"/>
      <c r="I33" s="153"/>
      <c r="J33" s="153"/>
      <c r="K33" s="153"/>
      <c r="L33" s="14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54" t="s">
        <v>40</v>
      </c>
      <c r="E34" s="38"/>
      <c r="F34" s="38"/>
      <c r="G34" s="38"/>
      <c r="H34" s="38"/>
      <c r="I34" s="38"/>
      <c r="J34" s="155">
        <f>ROUND(J95, 2)</f>
        <v>0</v>
      </c>
      <c r="K34" s="38"/>
      <c r="L34" s="14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3"/>
      <c r="E35" s="153"/>
      <c r="F35" s="153"/>
      <c r="G35" s="153"/>
      <c r="H35" s="153"/>
      <c r="I35" s="153"/>
      <c r="J35" s="153"/>
      <c r="K35" s="153"/>
      <c r="L35" s="14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56" t="s">
        <v>42</v>
      </c>
      <c r="G36" s="38"/>
      <c r="H36" s="38"/>
      <c r="I36" s="156" t="s">
        <v>41</v>
      </c>
      <c r="J36" s="156" t="s">
        <v>43</v>
      </c>
      <c r="K36" s="38"/>
      <c r="L36" s="14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3" t="s">
        <v>45</v>
      </c>
      <c r="F37" s="157">
        <f>ROUND((SUM(BE95:BE116)),  2)</f>
        <v>0</v>
      </c>
      <c r="G37" s="38"/>
      <c r="H37" s="38"/>
      <c r="I37" s="158">
        <v>0.20999999999999999</v>
      </c>
      <c r="J37" s="157">
        <f>ROUND(((SUM(BE95:BE116))*I37),  2)</f>
        <v>0</v>
      </c>
      <c r="K37" s="38"/>
      <c r="L37" s="14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3" t="s">
        <v>46</v>
      </c>
      <c r="F38" s="157">
        <f>ROUND((SUM(BF95:BF116)),  2)</f>
        <v>0</v>
      </c>
      <c r="G38" s="38"/>
      <c r="H38" s="38"/>
      <c r="I38" s="158">
        <v>0.12</v>
      </c>
      <c r="J38" s="157">
        <f>ROUND(((SUM(BF95:BF116))*I38),  2)</f>
        <v>0</v>
      </c>
      <c r="K38" s="38"/>
      <c r="L38" s="14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47</v>
      </c>
      <c r="F39" s="157">
        <f>ROUND((SUM(BG95:BG116)),  2)</f>
        <v>0</v>
      </c>
      <c r="G39" s="38"/>
      <c r="H39" s="38"/>
      <c r="I39" s="158">
        <v>0.20999999999999999</v>
      </c>
      <c r="J39" s="157">
        <f>0</f>
        <v>0</v>
      </c>
      <c r="K39" s="38"/>
      <c r="L39" s="14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3" t="s">
        <v>48</v>
      </c>
      <c r="F40" s="157">
        <f>ROUND((SUM(BH95:BH116)),  2)</f>
        <v>0</v>
      </c>
      <c r="G40" s="38"/>
      <c r="H40" s="38"/>
      <c r="I40" s="158">
        <v>0.12</v>
      </c>
      <c r="J40" s="157">
        <f>0</f>
        <v>0</v>
      </c>
      <c r="K40" s="38"/>
      <c r="L40" s="14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43" t="s">
        <v>49</v>
      </c>
      <c r="F41" s="157">
        <f>ROUND((SUM(BI95:BI116)),  2)</f>
        <v>0</v>
      </c>
      <c r="G41" s="38"/>
      <c r="H41" s="38"/>
      <c r="I41" s="158">
        <v>0</v>
      </c>
      <c r="J41" s="157">
        <f>0</f>
        <v>0</v>
      </c>
      <c r="K41" s="38"/>
      <c r="L41" s="14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14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59"/>
      <c r="D43" s="160" t="s">
        <v>50</v>
      </c>
      <c r="E43" s="161"/>
      <c r="F43" s="161"/>
      <c r="G43" s="162" t="s">
        <v>51</v>
      </c>
      <c r="H43" s="163" t="s">
        <v>52</v>
      </c>
      <c r="I43" s="161"/>
      <c r="J43" s="164">
        <f>SUM(J34:J41)</f>
        <v>0</v>
      </c>
      <c r="K43" s="165"/>
      <c r="L43" s="14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4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105</v>
      </c>
      <c r="D49" s="40"/>
      <c r="E49" s="40"/>
      <c r="F49" s="40"/>
      <c r="G49" s="40"/>
      <c r="H49" s="40"/>
      <c r="I49" s="40"/>
      <c r="J49" s="40"/>
      <c r="K49" s="40"/>
      <c r="L49" s="14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4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4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170" t="str">
        <f>E7</f>
        <v>Výměna rolovacích vrat - Hospodářský dvůr</v>
      </c>
      <c r="F52" s="32"/>
      <c r="G52" s="32"/>
      <c r="H52" s="32"/>
      <c r="I52" s="40"/>
      <c r="J52" s="40"/>
      <c r="K52" s="40"/>
      <c r="L52" s="14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1"/>
      <c r="C53" s="32" t="s">
        <v>99</v>
      </c>
      <c r="D53" s="22"/>
      <c r="E53" s="22"/>
      <c r="F53" s="22"/>
      <c r="G53" s="22"/>
      <c r="H53" s="22"/>
      <c r="I53" s="22"/>
      <c r="J53" s="22"/>
      <c r="K53" s="22"/>
      <c r="L53" s="20"/>
    </row>
    <row r="54" s="1" customFormat="1" ht="16.5" customHeight="1">
      <c r="B54" s="21"/>
      <c r="C54" s="22"/>
      <c r="D54" s="22"/>
      <c r="E54" s="170" t="s">
        <v>100</v>
      </c>
      <c r="F54" s="22"/>
      <c r="G54" s="22"/>
      <c r="H54" s="22"/>
      <c r="I54" s="22"/>
      <c r="J54" s="22"/>
      <c r="K54" s="22"/>
      <c r="L54" s="20"/>
    </row>
    <row r="55" s="1" customFormat="1" ht="12" customHeight="1">
      <c r="B55" s="21"/>
      <c r="C55" s="32" t="s">
        <v>101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2" customFormat="1" ht="16.5" customHeight="1">
      <c r="A56" s="38"/>
      <c r="B56" s="39"/>
      <c r="C56" s="40"/>
      <c r="D56" s="40"/>
      <c r="E56" s="171" t="s">
        <v>102</v>
      </c>
      <c r="F56" s="40"/>
      <c r="G56" s="40"/>
      <c r="H56" s="40"/>
      <c r="I56" s="40"/>
      <c r="J56" s="40"/>
      <c r="K56" s="40"/>
      <c r="L56" s="14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103</v>
      </c>
      <c r="D57" s="40"/>
      <c r="E57" s="40"/>
      <c r="F57" s="40"/>
      <c r="G57" s="40"/>
      <c r="H57" s="40"/>
      <c r="I57" s="40"/>
      <c r="J57" s="40"/>
      <c r="K57" s="40"/>
      <c r="L57" s="14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40"/>
      <c r="D58" s="40"/>
      <c r="E58" s="69" t="str">
        <f>E13</f>
        <v>D.1.1a - Architektonicko-stavební řešení - Bourací práce</v>
      </c>
      <c r="F58" s="40"/>
      <c r="G58" s="40"/>
      <c r="H58" s="40"/>
      <c r="I58" s="40"/>
      <c r="J58" s="40"/>
      <c r="K58" s="40"/>
      <c r="L58" s="14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4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40"/>
      <c r="E60" s="40"/>
      <c r="F60" s="27" t="str">
        <f>F16</f>
        <v>Masarykova nemocnice</v>
      </c>
      <c r="G60" s="40"/>
      <c r="H60" s="40"/>
      <c r="I60" s="32" t="s">
        <v>23</v>
      </c>
      <c r="J60" s="72" t="str">
        <f>IF(J16="","",J16)</f>
        <v>7. 11. 2024</v>
      </c>
      <c r="K60" s="40"/>
      <c r="L60" s="14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4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5.15" customHeight="1">
      <c r="A62" s="38"/>
      <c r="B62" s="39"/>
      <c r="C62" s="32" t="s">
        <v>25</v>
      </c>
      <c r="D62" s="40"/>
      <c r="E62" s="40"/>
      <c r="F62" s="27" t="str">
        <f>E19</f>
        <v>Krajská zdravotní a.s.</v>
      </c>
      <c r="G62" s="40"/>
      <c r="H62" s="40"/>
      <c r="I62" s="32" t="s">
        <v>33</v>
      </c>
      <c r="J62" s="36" t="str">
        <f>E25</f>
        <v xml:space="preserve"> </v>
      </c>
      <c r="K62" s="40"/>
      <c r="L62" s="14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31</v>
      </c>
      <c r="D63" s="40"/>
      <c r="E63" s="40"/>
      <c r="F63" s="27" t="str">
        <f>IF(E22="","",E22)</f>
        <v>Vyplň údaj</v>
      </c>
      <c r="G63" s="40"/>
      <c r="H63" s="40"/>
      <c r="I63" s="32" t="s">
        <v>36</v>
      </c>
      <c r="J63" s="36" t="str">
        <f>E28</f>
        <v>Milan Křehla</v>
      </c>
      <c r="K63" s="40"/>
      <c r="L63" s="14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72" t="s">
        <v>106</v>
      </c>
      <c r="D65" s="173"/>
      <c r="E65" s="173"/>
      <c r="F65" s="173"/>
      <c r="G65" s="173"/>
      <c r="H65" s="173"/>
      <c r="I65" s="173"/>
      <c r="J65" s="174" t="s">
        <v>107</v>
      </c>
      <c r="K65" s="173"/>
      <c r="L65" s="14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75" t="s">
        <v>72</v>
      </c>
      <c r="D67" s="40"/>
      <c r="E67" s="40"/>
      <c r="F67" s="40"/>
      <c r="G67" s="40"/>
      <c r="H67" s="40"/>
      <c r="I67" s="40"/>
      <c r="J67" s="102">
        <f>J95</f>
        <v>0</v>
      </c>
      <c r="K67" s="40"/>
      <c r="L67" s="14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7" t="s">
        <v>108</v>
      </c>
    </row>
    <row r="68" s="9" customFormat="1" ht="24.96" customHeight="1">
      <c r="A68" s="9"/>
      <c r="B68" s="176"/>
      <c r="C68" s="177"/>
      <c r="D68" s="178" t="s">
        <v>109</v>
      </c>
      <c r="E68" s="179"/>
      <c r="F68" s="179"/>
      <c r="G68" s="179"/>
      <c r="H68" s="179"/>
      <c r="I68" s="179"/>
      <c r="J68" s="180">
        <f>J96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4"/>
      <c r="D69" s="183" t="s">
        <v>110</v>
      </c>
      <c r="E69" s="184"/>
      <c r="F69" s="184"/>
      <c r="G69" s="184"/>
      <c r="H69" s="184"/>
      <c r="I69" s="184"/>
      <c r="J69" s="185">
        <f>J97</f>
        <v>0</v>
      </c>
      <c r="K69" s="124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111</v>
      </c>
      <c r="E70" s="179"/>
      <c r="F70" s="179"/>
      <c r="G70" s="179"/>
      <c r="H70" s="179"/>
      <c r="I70" s="179"/>
      <c r="J70" s="180">
        <f>J107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4"/>
      <c r="D71" s="183" t="s">
        <v>112</v>
      </c>
      <c r="E71" s="184"/>
      <c r="F71" s="184"/>
      <c r="G71" s="184"/>
      <c r="H71" s="184"/>
      <c r="I71" s="184"/>
      <c r="J71" s="185">
        <f>J108</f>
        <v>0</v>
      </c>
      <c r="K71" s="124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113</v>
      </c>
      <c r="D78" s="40"/>
      <c r="E78" s="40"/>
      <c r="F78" s="40"/>
      <c r="G78" s="40"/>
      <c r="H78" s="40"/>
      <c r="I78" s="40"/>
      <c r="J78" s="40"/>
      <c r="K78" s="40"/>
      <c r="L78" s="14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70" t="str">
        <f>E7</f>
        <v>Výměna rolovacích vrat - Hospodářský dvůr</v>
      </c>
      <c r="F81" s="32"/>
      <c r="G81" s="32"/>
      <c r="H81" s="32"/>
      <c r="I81" s="40"/>
      <c r="J81" s="40"/>
      <c r="K81" s="40"/>
      <c r="L81" s="14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99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1" customFormat="1" ht="16.5" customHeight="1">
      <c r="B83" s="21"/>
      <c r="C83" s="22"/>
      <c r="D83" s="22"/>
      <c r="E83" s="170" t="s">
        <v>100</v>
      </c>
      <c r="F83" s="22"/>
      <c r="G83" s="22"/>
      <c r="H83" s="22"/>
      <c r="I83" s="22"/>
      <c r="J83" s="22"/>
      <c r="K83" s="22"/>
      <c r="L83" s="20"/>
    </row>
    <row r="84" s="1" customFormat="1" ht="12" customHeight="1">
      <c r="B84" s="21"/>
      <c r="C84" s="32" t="s">
        <v>101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71" t="s">
        <v>102</v>
      </c>
      <c r="F85" s="40"/>
      <c r="G85" s="40"/>
      <c r="H85" s="40"/>
      <c r="I85" s="40"/>
      <c r="J85" s="40"/>
      <c r="K85" s="40"/>
      <c r="L85" s="14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14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E13</f>
        <v>D.1.1a - Architektonicko-stavební řešení - Bourací práce</v>
      </c>
      <c r="F87" s="40"/>
      <c r="G87" s="40"/>
      <c r="H87" s="40"/>
      <c r="I87" s="40"/>
      <c r="J87" s="40"/>
      <c r="K87" s="40"/>
      <c r="L87" s="14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F16</f>
        <v>Masarykova nemocnice</v>
      </c>
      <c r="G89" s="40"/>
      <c r="H89" s="40"/>
      <c r="I89" s="32" t="s">
        <v>23</v>
      </c>
      <c r="J89" s="72" t="str">
        <f>IF(J16="","",J16)</f>
        <v>7. 11. 2024</v>
      </c>
      <c r="K89" s="40"/>
      <c r="L89" s="14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E19</f>
        <v>Krajská zdravotní a.s.</v>
      </c>
      <c r="G91" s="40"/>
      <c r="H91" s="40"/>
      <c r="I91" s="32" t="s">
        <v>33</v>
      </c>
      <c r="J91" s="36" t="str">
        <f>E25</f>
        <v xml:space="preserve"> </v>
      </c>
      <c r="K91" s="40"/>
      <c r="L91" s="14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31</v>
      </c>
      <c r="D92" s="40"/>
      <c r="E92" s="40"/>
      <c r="F92" s="27" t="str">
        <f>IF(E22="","",E22)</f>
        <v>Vyplň údaj</v>
      </c>
      <c r="G92" s="40"/>
      <c r="H92" s="40"/>
      <c r="I92" s="32" t="s">
        <v>36</v>
      </c>
      <c r="J92" s="36" t="str">
        <f>E28</f>
        <v>Milan Křehla</v>
      </c>
      <c r="K92" s="40"/>
      <c r="L92" s="14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7"/>
      <c r="B94" s="188"/>
      <c r="C94" s="189" t="s">
        <v>114</v>
      </c>
      <c r="D94" s="190" t="s">
        <v>59</v>
      </c>
      <c r="E94" s="190" t="s">
        <v>55</v>
      </c>
      <c r="F94" s="190" t="s">
        <v>56</v>
      </c>
      <c r="G94" s="190" t="s">
        <v>115</v>
      </c>
      <c r="H94" s="190" t="s">
        <v>116</v>
      </c>
      <c r="I94" s="190" t="s">
        <v>117</v>
      </c>
      <c r="J94" s="190" t="s">
        <v>107</v>
      </c>
      <c r="K94" s="191" t="s">
        <v>118</v>
      </c>
      <c r="L94" s="192"/>
      <c r="M94" s="92" t="s">
        <v>19</v>
      </c>
      <c r="N94" s="93" t="s">
        <v>44</v>
      </c>
      <c r="O94" s="93" t="s">
        <v>119</v>
      </c>
      <c r="P94" s="93" t="s">
        <v>120</v>
      </c>
      <c r="Q94" s="93" t="s">
        <v>121</v>
      </c>
      <c r="R94" s="93" t="s">
        <v>122</v>
      </c>
      <c r="S94" s="93" t="s">
        <v>123</v>
      </c>
      <c r="T94" s="94" t="s">
        <v>124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8"/>
      <c r="B95" s="39"/>
      <c r="C95" s="99" t="s">
        <v>125</v>
      </c>
      <c r="D95" s="40"/>
      <c r="E95" s="40"/>
      <c r="F95" s="40"/>
      <c r="G95" s="40"/>
      <c r="H95" s="40"/>
      <c r="I95" s="40"/>
      <c r="J95" s="193">
        <f>BK95</f>
        <v>0</v>
      </c>
      <c r="K95" s="40"/>
      <c r="L95" s="44"/>
      <c r="M95" s="95"/>
      <c r="N95" s="194"/>
      <c r="O95" s="96"/>
      <c r="P95" s="195">
        <f>P96+P107</f>
        <v>0</v>
      </c>
      <c r="Q95" s="96"/>
      <c r="R95" s="195">
        <f>R96+R107</f>
        <v>0</v>
      </c>
      <c r="S95" s="96"/>
      <c r="T95" s="196">
        <f>T96+T107</f>
        <v>0.37459999999999999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73</v>
      </c>
      <c r="AU95" s="17" t="s">
        <v>108</v>
      </c>
      <c r="BK95" s="197">
        <f>BK96+BK107</f>
        <v>0</v>
      </c>
    </row>
    <row r="96" s="12" customFormat="1" ht="25.92" customHeight="1">
      <c r="A96" s="12"/>
      <c r="B96" s="198"/>
      <c r="C96" s="199"/>
      <c r="D96" s="200" t="s">
        <v>73</v>
      </c>
      <c r="E96" s="201" t="s">
        <v>126</v>
      </c>
      <c r="F96" s="201" t="s">
        <v>127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</f>
        <v>0</v>
      </c>
      <c r="Q96" s="206"/>
      <c r="R96" s="207">
        <f>R97</f>
        <v>0</v>
      </c>
      <c r="S96" s="206"/>
      <c r="T96" s="208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73</v>
      </c>
      <c r="AU96" s="210" t="s">
        <v>74</v>
      </c>
      <c r="AY96" s="209" t="s">
        <v>128</v>
      </c>
      <c r="BK96" s="211">
        <f>BK97</f>
        <v>0</v>
      </c>
    </row>
    <row r="97" s="12" customFormat="1" ht="22.8" customHeight="1">
      <c r="A97" s="12"/>
      <c r="B97" s="198"/>
      <c r="C97" s="199"/>
      <c r="D97" s="200" t="s">
        <v>73</v>
      </c>
      <c r="E97" s="212" t="s">
        <v>129</v>
      </c>
      <c r="F97" s="212" t="s">
        <v>130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SUM(P98:P106)</f>
        <v>0</v>
      </c>
      <c r="Q97" s="206"/>
      <c r="R97" s="207">
        <f>SUM(R98:R106)</f>
        <v>0</v>
      </c>
      <c r="S97" s="206"/>
      <c r="T97" s="208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73</v>
      </c>
      <c r="AU97" s="210" t="s">
        <v>80</v>
      </c>
      <c r="AY97" s="209" t="s">
        <v>128</v>
      </c>
      <c r="BK97" s="211">
        <f>SUM(BK98:BK106)</f>
        <v>0</v>
      </c>
    </row>
    <row r="98" s="2" customFormat="1" ht="37.8" customHeight="1">
      <c r="A98" s="38"/>
      <c r="B98" s="39"/>
      <c r="C98" s="214" t="s">
        <v>80</v>
      </c>
      <c r="D98" s="214" t="s">
        <v>131</v>
      </c>
      <c r="E98" s="215" t="s">
        <v>132</v>
      </c>
      <c r="F98" s="216" t="s">
        <v>133</v>
      </c>
      <c r="G98" s="217" t="s">
        <v>134</v>
      </c>
      <c r="H98" s="218">
        <v>0.375</v>
      </c>
      <c r="I98" s="219"/>
      <c r="J98" s="220">
        <f>ROUND(I98*H98,2)</f>
        <v>0</v>
      </c>
      <c r="K98" s="216" t="s">
        <v>135</v>
      </c>
      <c r="L98" s="44"/>
      <c r="M98" s="221" t="s">
        <v>19</v>
      </c>
      <c r="N98" s="222" t="s">
        <v>45</v>
      </c>
      <c r="O98" s="84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5" t="s">
        <v>136</v>
      </c>
      <c r="AT98" s="225" t="s">
        <v>131</v>
      </c>
      <c r="AU98" s="225" t="s">
        <v>82</v>
      </c>
      <c r="AY98" s="17" t="s">
        <v>128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7" t="s">
        <v>80</v>
      </c>
      <c r="BK98" s="226">
        <f>ROUND(I98*H98,2)</f>
        <v>0</v>
      </c>
      <c r="BL98" s="17" t="s">
        <v>136</v>
      </c>
      <c r="BM98" s="225" t="s">
        <v>137</v>
      </c>
    </row>
    <row r="99" s="2" customFormat="1">
      <c r="A99" s="38"/>
      <c r="B99" s="39"/>
      <c r="C99" s="40"/>
      <c r="D99" s="227" t="s">
        <v>138</v>
      </c>
      <c r="E99" s="40"/>
      <c r="F99" s="228" t="s">
        <v>139</v>
      </c>
      <c r="G99" s="40"/>
      <c r="H99" s="40"/>
      <c r="I99" s="229"/>
      <c r="J99" s="40"/>
      <c r="K99" s="40"/>
      <c r="L99" s="44"/>
      <c r="M99" s="230"/>
      <c r="N99" s="23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82</v>
      </c>
    </row>
    <row r="100" s="2" customFormat="1" ht="33" customHeight="1">
      <c r="A100" s="38"/>
      <c r="B100" s="39"/>
      <c r="C100" s="214" t="s">
        <v>82</v>
      </c>
      <c r="D100" s="214" t="s">
        <v>131</v>
      </c>
      <c r="E100" s="215" t="s">
        <v>140</v>
      </c>
      <c r="F100" s="216" t="s">
        <v>141</v>
      </c>
      <c r="G100" s="217" t="s">
        <v>134</v>
      </c>
      <c r="H100" s="218">
        <v>0.375</v>
      </c>
      <c r="I100" s="219"/>
      <c r="J100" s="220">
        <f>ROUND(I100*H100,2)</f>
        <v>0</v>
      </c>
      <c r="K100" s="216" t="s">
        <v>135</v>
      </c>
      <c r="L100" s="44"/>
      <c r="M100" s="221" t="s">
        <v>19</v>
      </c>
      <c r="N100" s="222" t="s">
        <v>45</v>
      </c>
      <c r="O100" s="84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5" t="s">
        <v>136</v>
      </c>
      <c r="AT100" s="225" t="s">
        <v>131</v>
      </c>
      <c r="AU100" s="225" t="s">
        <v>82</v>
      </c>
      <c r="AY100" s="17" t="s">
        <v>128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7" t="s">
        <v>80</v>
      </c>
      <c r="BK100" s="226">
        <f>ROUND(I100*H100,2)</f>
        <v>0</v>
      </c>
      <c r="BL100" s="17" t="s">
        <v>136</v>
      </c>
      <c r="BM100" s="225" t="s">
        <v>142</v>
      </c>
    </row>
    <row r="101" s="2" customFormat="1">
      <c r="A101" s="38"/>
      <c r="B101" s="39"/>
      <c r="C101" s="40"/>
      <c r="D101" s="227" t="s">
        <v>138</v>
      </c>
      <c r="E101" s="40"/>
      <c r="F101" s="228" t="s">
        <v>143</v>
      </c>
      <c r="G101" s="40"/>
      <c r="H101" s="40"/>
      <c r="I101" s="229"/>
      <c r="J101" s="40"/>
      <c r="K101" s="40"/>
      <c r="L101" s="44"/>
      <c r="M101" s="230"/>
      <c r="N101" s="23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138</v>
      </c>
      <c r="AU101" s="17" t="s">
        <v>82</v>
      </c>
    </row>
    <row r="102" s="2" customFormat="1" ht="44.25" customHeight="1">
      <c r="A102" s="38"/>
      <c r="B102" s="39"/>
      <c r="C102" s="214" t="s">
        <v>90</v>
      </c>
      <c r="D102" s="214" t="s">
        <v>131</v>
      </c>
      <c r="E102" s="215" t="s">
        <v>144</v>
      </c>
      <c r="F102" s="216" t="s">
        <v>145</v>
      </c>
      <c r="G102" s="217" t="s">
        <v>134</v>
      </c>
      <c r="H102" s="218">
        <v>3.75</v>
      </c>
      <c r="I102" s="219"/>
      <c r="J102" s="220">
        <f>ROUND(I102*H102,2)</f>
        <v>0</v>
      </c>
      <c r="K102" s="216" t="s">
        <v>135</v>
      </c>
      <c r="L102" s="44"/>
      <c r="M102" s="221" t="s">
        <v>19</v>
      </c>
      <c r="N102" s="222" t="s">
        <v>45</v>
      </c>
      <c r="O102" s="84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5" t="s">
        <v>136</v>
      </c>
      <c r="AT102" s="225" t="s">
        <v>131</v>
      </c>
      <c r="AU102" s="225" t="s">
        <v>82</v>
      </c>
      <c r="AY102" s="17" t="s">
        <v>128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7" t="s">
        <v>80</v>
      </c>
      <c r="BK102" s="226">
        <f>ROUND(I102*H102,2)</f>
        <v>0</v>
      </c>
      <c r="BL102" s="17" t="s">
        <v>136</v>
      </c>
      <c r="BM102" s="225" t="s">
        <v>146</v>
      </c>
    </row>
    <row r="103" s="2" customFormat="1">
      <c r="A103" s="38"/>
      <c r="B103" s="39"/>
      <c r="C103" s="40"/>
      <c r="D103" s="227" t="s">
        <v>138</v>
      </c>
      <c r="E103" s="40"/>
      <c r="F103" s="228" t="s">
        <v>147</v>
      </c>
      <c r="G103" s="40"/>
      <c r="H103" s="40"/>
      <c r="I103" s="229"/>
      <c r="J103" s="40"/>
      <c r="K103" s="40"/>
      <c r="L103" s="44"/>
      <c r="M103" s="230"/>
      <c r="N103" s="23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138</v>
      </c>
      <c r="AU103" s="17" t="s">
        <v>82</v>
      </c>
    </row>
    <row r="104" s="13" customFormat="1">
      <c r="A104" s="13"/>
      <c r="B104" s="232"/>
      <c r="C104" s="233"/>
      <c r="D104" s="234" t="s">
        <v>148</v>
      </c>
      <c r="E104" s="233"/>
      <c r="F104" s="235" t="s">
        <v>149</v>
      </c>
      <c r="G104" s="233"/>
      <c r="H104" s="236">
        <v>3.75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148</v>
      </c>
      <c r="AU104" s="242" t="s">
        <v>82</v>
      </c>
      <c r="AV104" s="13" t="s">
        <v>82</v>
      </c>
      <c r="AW104" s="13" t="s">
        <v>4</v>
      </c>
      <c r="AX104" s="13" t="s">
        <v>80</v>
      </c>
      <c r="AY104" s="242" t="s">
        <v>128</v>
      </c>
    </row>
    <row r="105" s="2" customFormat="1" ht="44.25" customHeight="1">
      <c r="A105" s="38"/>
      <c r="B105" s="39"/>
      <c r="C105" s="214" t="s">
        <v>136</v>
      </c>
      <c r="D105" s="214" t="s">
        <v>131</v>
      </c>
      <c r="E105" s="215" t="s">
        <v>150</v>
      </c>
      <c r="F105" s="216" t="s">
        <v>151</v>
      </c>
      <c r="G105" s="217" t="s">
        <v>134</v>
      </c>
      <c r="H105" s="218">
        <v>0.375</v>
      </c>
      <c r="I105" s="219"/>
      <c r="J105" s="220">
        <f>ROUND(I105*H105,2)</f>
        <v>0</v>
      </c>
      <c r="K105" s="216" t="s">
        <v>135</v>
      </c>
      <c r="L105" s="44"/>
      <c r="M105" s="221" t="s">
        <v>19</v>
      </c>
      <c r="N105" s="222" t="s">
        <v>45</v>
      </c>
      <c r="O105" s="84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5" t="s">
        <v>136</v>
      </c>
      <c r="AT105" s="225" t="s">
        <v>131</v>
      </c>
      <c r="AU105" s="225" t="s">
        <v>82</v>
      </c>
      <c r="AY105" s="17" t="s">
        <v>128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7" t="s">
        <v>80</v>
      </c>
      <c r="BK105" s="226">
        <f>ROUND(I105*H105,2)</f>
        <v>0</v>
      </c>
      <c r="BL105" s="17" t="s">
        <v>136</v>
      </c>
      <c r="BM105" s="225" t="s">
        <v>152</v>
      </c>
    </row>
    <row r="106" s="2" customFormat="1">
      <c r="A106" s="38"/>
      <c r="B106" s="39"/>
      <c r="C106" s="40"/>
      <c r="D106" s="227" t="s">
        <v>138</v>
      </c>
      <c r="E106" s="40"/>
      <c r="F106" s="228" t="s">
        <v>153</v>
      </c>
      <c r="G106" s="40"/>
      <c r="H106" s="40"/>
      <c r="I106" s="229"/>
      <c r="J106" s="40"/>
      <c r="K106" s="40"/>
      <c r="L106" s="44"/>
      <c r="M106" s="230"/>
      <c r="N106" s="23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138</v>
      </c>
      <c r="AU106" s="17" t="s">
        <v>82</v>
      </c>
    </row>
    <row r="107" s="12" customFormat="1" ht="25.92" customHeight="1">
      <c r="A107" s="12"/>
      <c r="B107" s="198"/>
      <c r="C107" s="199"/>
      <c r="D107" s="200" t="s">
        <v>73</v>
      </c>
      <c r="E107" s="201" t="s">
        <v>154</v>
      </c>
      <c r="F107" s="201" t="s">
        <v>155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P108</f>
        <v>0</v>
      </c>
      <c r="Q107" s="206"/>
      <c r="R107" s="207">
        <f>R108</f>
        <v>0</v>
      </c>
      <c r="S107" s="206"/>
      <c r="T107" s="208">
        <f>T108</f>
        <v>0.37459999999999999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73</v>
      </c>
      <c r="AU107" s="210" t="s">
        <v>74</v>
      </c>
      <c r="AY107" s="209" t="s">
        <v>128</v>
      </c>
      <c r="BK107" s="211">
        <f>BK108</f>
        <v>0</v>
      </c>
    </row>
    <row r="108" s="12" customFormat="1" ht="22.8" customHeight="1">
      <c r="A108" s="12"/>
      <c r="B108" s="198"/>
      <c r="C108" s="199"/>
      <c r="D108" s="200" t="s">
        <v>73</v>
      </c>
      <c r="E108" s="212" t="s">
        <v>156</v>
      </c>
      <c r="F108" s="212" t="s">
        <v>157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SUM(P109:P116)</f>
        <v>0</v>
      </c>
      <c r="Q108" s="206"/>
      <c r="R108" s="207">
        <f>SUM(R109:R116)</f>
        <v>0</v>
      </c>
      <c r="S108" s="206"/>
      <c r="T108" s="208">
        <f>SUM(T109:T116)</f>
        <v>0.37459999999999999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82</v>
      </c>
      <c r="AT108" s="210" t="s">
        <v>73</v>
      </c>
      <c r="AU108" s="210" t="s">
        <v>80</v>
      </c>
      <c r="AY108" s="209" t="s">
        <v>128</v>
      </c>
      <c r="BK108" s="211">
        <f>SUM(BK109:BK116)</f>
        <v>0</v>
      </c>
    </row>
    <row r="109" s="2" customFormat="1" ht="33" customHeight="1">
      <c r="A109" s="38"/>
      <c r="B109" s="39"/>
      <c r="C109" s="214" t="s">
        <v>158</v>
      </c>
      <c r="D109" s="214" t="s">
        <v>131</v>
      </c>
      <c r="E109" s="215" t="s">
        <v>159</v>
      </c>
      <c r="F109" s="216" t="s">
        <v>160</v>
      </c>
      <c r="G109" s="217" t="s">
        <v>161</v>
      </c>
      <c r="H109" s="218">
        <v>2</v>
      </c>
      <c r="I109" s="219"/>
      <c r="J109" s="220">
        <f>ROUND(I109*H109,2)</f>
        <v>0</v>
      </c>
      <c r="K109" s="216" t="s">
        <v>135</v>
      </c>
      <c r="L109" s="44"/>
      <c r="M109" s="221" t="s">
        <v>19</v>
      </c>
      <c r="N109" s="222" t="s">
        <v>45</v>
      </c>
      <c r="O109" s="84"/>
      <c r="P109" s="223">
        <f>O109*H109</f>
        <v>0</v>
      </c>
      <c r="Q109" s="223">
        <v>0</v>
      </c>
      <c r="R109" s="223">
        <f>Q109*H109</f>
        <v>0</v>
      </c>
      <c r="S109" s="223">
        <v>0.1215</v>
      </c>
      <c r="T109" s="224">
        <f>S109*H109</f>
        <v>0.24299999999999999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5" t="s">
        <v>162</v>
      </c>
      <c r="AT109" s="225" t="s">
        <v>131</v>
      </c>
      <c r="AU109" s="225" t="s">
        <v>82</v>
      </c>
      <c r="AY109" s="17" t="s">
        <v>128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7" t="s">
        <v>80</v>
      </c>
      <c r="BK109" s="226">
        <f>ROUND(I109*H109,2)</f>
        <v>0</v>
      </c>
      <c r="BL109" s="17" t="s">
        <v>162</v>
      </c>
      <c r="BM109" s="225" t="s">
        <v>163</v>
      </c>
    </row>
    <row r="110" s="2" customFormat="1">
      <c r="A110" s="38"/>
      <c r="B110" s="39"/>
      <c r="C110" s="40"/>
      <c r="D110" s="227" t="s">
        <v>138</v>
      </c>
      <c r="E110" s="40"/>
      <c r="F110" s="228" t="s">
        <v>164</v>
      </c>
      <c r="G110" s="40"/>
      <c r="H110" s="40"/>
      <c r="I110" s="229"/>
      <c r="J110" s="40"/>
      <c r="K110" s="40"/>
      <c r="L110" s="44"/>
      <c r="M110" s="230"/>
      <c r="N110" s="23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82</v>
      </c>
    </row>
    <row r="111" s="2" customFormat="1" ht="33" customHeight="1">
      <c r="A111" s="38"/>
      <c r="B111" s="39"/>
      <c r="C111" s="214" t="s">
        <v>165</v>
      </c>
      <c r="D111" s="214" t="s">
        <v>131</v>
      </c>
      <c r="E111" s="215" t="s">
        <v>166</v>
      </c>
      <c r="F111" s="216" t="s">
        <v>167</v>
      </c>
      <c r="G111" s="217" t="s">
        <v>161</v>
      </c>
      <c r="H111" s="218">
        <v>2</v>
      </c>
      <c r="I111" s="219"/>
      <c r="J111" s="220">
        <f>ROUND(I111*H111,2)</f>
        <v>0</v>
      </c>
      <c r="K111" s="216" t="s">
        <v>135</v>
      </c>
      <c r="L111" s="44"/>
      <c r="M111" s="221" t="s">
        <v>19</v>
      </c>
      <c r="N111" s="222" t="s">
        <v>45</v>
      </c>
      <c r="O111" s="84"/>
      <c r="P111" s="223">
        <f>O111*H111</f>
        <v>0</v>
      </c>
      <c r="Q111" s="223">
        <v>0</v>
      </c>
      <c r="R111" s="223">
        <f>Q111*H111</f>
        <v>0</v>
      </c>
      <c r="S111" s="223">
        <v>0.059999999999999998</v>
      </c>
      <c r="T111" s="224">
        <f>S111*H111</f>
        <v>0.12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5" t="s">
        <v>162</v>
      </c>
      <c r="AT111" s="225" t="s">
        <v>131</v>
      </c>
      <c r="AU111" s="225" t="s">
        <v>82</v>
      </c>
      <c r="AY111" s="17" t="s">
        <v>128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7" t="s">
        <v>80</v>
      </c>
      <c r="BK111" s="226">
        <f>ROUND(I111*H111,2)</f>
        <v>0</v>
      </c>
      <c r="BL111" s="17" t="s">
        <v>162</v>
      </c>
      <c r="BM111" s="225" t="s">
        <v>168</v>
      </c>
    </row>
    <row r="112" s="2" customFormat="1">
      <c r="A112" s="38"/>
      <c r="B112" s="39"/>
      <c r="C112" s="40"/>
      <c r="D112" s="227" t="s">
        <v>138</v>
      </c>
      <c r="E112" s="40"/>
      <c r="F112" s="228" t="s">
        <v>169</v>
      </c>
      <c r="G112" s="40"/>
      <c r="H112" s="40"/>
      <c r="I112" s="229"/>
      <c r="J112" s="40"/>
      <c r="K112" s="40"/>
      <c r="L112" s="44"/>
      <c r="M112" s="230"/>
      <c r="N112" s="23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138</v>
      </c>
      <c r="AU112" s="17" t="s">
        <v>82</v>
      </c>
    </row>
    <row r="113" s="2" customFormat="1" ht="24.15" customHeight="1">
      <c r="A113" s="38"/>
      <c r="B113" s="39"/>
      <c r="C113" s="214" t="s">
        <v>170</v>
      </c>
      <c r="D113" s="214" t="s">
        <v>131</v>
      </c>
      <c r="E113" s="215" t="s">
        <v>171</v>
      </c>
      <c r="F113" s="216" t="s">
        <v>172</v>
      </c>
      <c r="G113" s="217" t="s">
        <v>161</v>
      </c>
      <c r="H113" s="218">
        <v>2</v>
      </c>
      <c r="I113" s="219"/>
      <c r="J113" s="220">
        <f>ROUND(I113*H113,2)</f>
        <v>0</v>
      </c>
      <c r="K113" s="216" t="s">
        <v>135</v>
      </c>
      <c r="L113" s="44"/>
      <c r="M113" s="221" t="s">
        <v>19</v>
      </c>
      <c r="N113" s="222" t="s">
        <v>45</v>
      </c>
      <c r="O113" s="84"/>
      <c r="P113" s="223">
        <f>O113*H113</f>
        <v>0</v>
      </c>
      <c r="Q113" s="223">
        <v>0</v>
      </c>
      <c r="R113" s="223">
        <f>Q113*H113</f>
        <v>0</v>
      </c>
      <c r="S113" s="223">
        <v>0.0035000000000000001</v>
      </c>
      <c r="T113" s="224">
        <f>S113*H113</f>
        <v>0.0070000000000000001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5" t="s">
        <v>162</v>
      </c>
      <c r="AT113" s="225" t="s">
        <v>131</v>
      </c>
      <c r="AU113" s="225" t="s">
        <v>82</v>
      </c>
      <c r="AY113" s="17" t="s">
        <v>128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7" t="s">
        <v>80</v>
      </c>
      <c r="BK113" s="226">
        <f>ROUND(I113*H113,2)</f>
        <v>0</v>
      </c>
      <c r="BL113" s="17" t="s">
        <v>162</v>
      </c>
      <c r="BM113" s="225" t="s">
        <v>173</v>
      </c>
    </row>
    <row r="114" s="2" customFormat="1">
      <c r="A114" s="38"/>
      <c r="B114" s="39"/>
      <c r="C114" s="40"/>
      <c r="D114" s="227" t="s">
        <v>138</v>
      </c>
      <c r="E114" s="40"/>
      <c r="F114" s="228" t="s">
        <v>174</v>
      </c>
      <c r="G114" s="40"/>
      <c r="H114" s="40"/>
      <c r="I114" s="229"/>
      <c r="J114" s="40"/>
      <c r="K114" s="40"/>
      <c r="L114" s="44"/>
      <c r="M114" s="230"/>
      <c r="N114" s="23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138</v>
      </c>
      <c r="AU114" s="17" t="s">
        <v>82</v>
      </c>
    </row>
    <row r="115" s="2" customFormat="1" ht="24.15" customHeight="1">
      <c r="A115" s="38"/>
      <c r="B115" s="39"/>
      <c r="C115" s="214" t="s">
        <v>175</v>
      </c>
      <c r="D115" s="214" t="s">
        <v>131</v>
      </c>
      <c r="E115" s="215" t="s">
        <v>176</v>
      </c>
      <c r="F115" s="216" t="s">
        <v>177</v>
      </c>
      <c r="G115" s="217" t="s">
        <v>178</v>
      </c>
      <c r="H115" s="218">
        <v>2</v>
      </c>
      <c r="I115" s="219"/>
      <c r="J115" s="220">
        <f>ROUND(I115*H115,2)</f>
        <v>0</v>
      </c>
      <c r="K115" s="216" t="s">
        <v>135</v>
      </c>
      <c r="L115" s="44"/>
      <c r="M115" s="221" t="s">
        <v>19</v>
      </c>
      <c r="N115" s="222" t="s">
        <v>45</v>
      </c>
      <c r="O115" s="84"/>
      <c r="P115" s="223">
        <f>O115*H115</f>
        <v>0</v>
      </c>
      <c r="Q115" s="223">
        <v>0</v>
      </c>
      <c r="R115" s="223">
        <f>Q115*H115</f>
        <v>0</v>
      </c>
      <c r="S115" s="223">
        <v>0.0023</v>
      </c>
      <c r="T115" s="224">
        <f>S115*H115</f>
        <v>0.0045999999999999999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5" t="s">
        <v>162</v>
      </c>
      <c r="AT115" s="225" t="s">
        <v>131</v>
      </c>
      <c r="AU115" s="225" t="s">
        <v>82</v>
      </c>
      <c r="AY115" s="17" t="s">
        <v>128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7" t="s">
        <v>80</v>
      </c>
      <c r="BK115" s="226">
        <f>ROUND(I115*H115,2)</f>
        <v>0</v>
      </c>
      <c r="BL115" s="17" t="s">
        <v>162</v>
      </c>
      <c r="BM115" s="225" t="s">
        <v>179</v>
      </c>
    </row>
    <row r="116" s="2" customFormat="1">
      <c r="A116" s="38"/>
      <c r="B116" s="39"/>
      <c r="C116" s="40"/>
      <c r="D116" s="227" t="s">
        <v>138</v>
      </c>
      <c r="E116" s="40"/>
      <c r="F116" s="228" t="s">
        <v>180</v>
      </c>
      <c r="G116" s="40"/>
      <c r="H116" s="40"/>
      <c r="I116" s="229"/>
      <c r="J116" s="40"/>
      <c r="K116" s="40"/>
      <c r="L116" s="44"/>
      <c r="M116" s="243"/>
      <c r="N116" s="244"/>
      <c r="O116" s="245"/>
      <c r="P116" s="245"/>
      <c r="Q116" s="245"/>
      <c r="R116" s="245"/>
      <c r="S116" s="245"/>
      <c r="T116" s="246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138</v>
      </c>
      <c r="AU116" s="17" t="s">
        <v>82</v>
      </c>
    </row>
    <row r="117" s="2" customFormat="1" ht="6.96" customHeight="1">
      <c r="A117" s="3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44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</sheetData>
  <sheetProtection sheet="1" autoFilter="0" formatColumns="0" formatRows="0" objects="1" scenarios="1" spinCount="100000" saltValue="HlYZWOQcTxjHIXyubG/63kwo9j5ItQh8hs7LAaKeKaeKcUKPXWRo60Yv6PHTnHafwT4enqcn7lj+0sM0FlJ4Gg==" hashValue="bq/yc9jicUMMHzXv3EFji1qFgQXEISKwrVX7uuXakWdrdJhKjJtDhiTfy/J4J+0gliOr+/zd11RElJ8CuHvrNg==" algorithmName="SHA-512" password="CC35"/>
  <autoFilter ref="C94:K1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99" r:id="rId1" display="https://podminky.urs.cz/item/CS_URS_2024_02/997013211"/>
    <hyperlink ref="F101" r:id="rId2" display="https://podminky.urs.cz/item/CS_URS_2024_02/997013501"/>
    <hyperlink ref="F103" r:id="rId3" display="https://podminky.urs.cz/item/CS_URS_2024_02/997013509"/>
    <hyperlink ref="F106" r:id="rId4" display="https://podminky.urs.cz/item/CS_URS_2024_02/997013631"/>
    <hyperlink ref="F110" r:id="rId5" display="https://podminky.urs.cz/item/CS_URS_2024_02/767651812"/>
    <hyperlink ref="F112" r:id="rId6" display="https://podminky.urs.cz/item/CS_URS_2024_02/767652811"/>
    <hyperlink ref="F114" r:id="rId7" display="https://podminky.urs.cz/item/CS_URS_2024_02/767652826"/>
    <hyperlink ref="F116" r:id="rId8" display="https://podminky.urs.cz/item/CS_URS_2024_02/7676528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82</v>
      </c>
    </row>
    <row r="4" s="1" customFormat="1" ht="24.96" customHeight="1">
      <c r="B4" s="20"/>
      <c r="D4" s="141" t="s">
        <v>98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16</v>
      </c>
      <c r="L6" s="20"/>
    </row>
    <row r="7" s="1" customFormat="1" ht="16.5" customHeight="1">
      <c r="B7" s="20"/>
      <c r="E7" s="144" t="str">
        <f>'Rekapitulace stavby'!K6</f>
        <v>Výměna rolovacích vrat - Hospodářský dvůr</v>
      </c>
      <c r="F7" s="143"/>
      <c r="G7" s="143"/>
      <c r="H7" s="143"/>
      <c r="L7" s="20"/>
    </row>
    <row r="8">
      <c r="B8" s="20"/>
      <c r="D8" s="143" t="s">
        <v>99</v>
      </c>
      <c r="L8" s="20"/>
    </row>
    <row r="9" s="1" customFormat="1" ht="16.5" customHeight="1">
      <c r="B9" s="20"/>
      <c r="E9" s="144" t="s">
        <v>100</v>
      </c>
      <c r="F9" s="1"/>
      <c r="G9" s="1"/>
      <c r="H9" s="1"/>
      <c r="L9" s="20"/>
    </row>
    <row r="10" s="1" customFormat="1" ht="12" customHeight="1">
      <c r="B10" s="20"/>
      <c r="D10" s="143" t="s">
        <v>101</v>
      </c>
      <c r="L10" s="20"/>
    </row>
    <row r="11" s="2" customFormat="1" ht="16.5" customHeight="1">
      <c r="A11" s="38"/>
      <c r="B11" s="44"/>
      <c r="C11" s="38"/>
      <c r="D11" s="38"/>
      <c r="E11" s="145" t="s">
        <v>102</v>
      </c>
      <c r="F11" s="38"/>
      <c r="G11" s="38"/>
      <c r="H11" s="38"/>
      <c r="I11" s="38"/>
      <c r="J11" s="38"/>
      <c r="K11" s="38"/>
      <c r="L11" s="14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3" t="s">
        <v>103</v>
      </c>
      <c r="E12" s="38"/>
      <c r="F12" s="38"/>
      <c r="G12" s="38"/>
      <c r="H12" s="38"/>
      <c r="I12" s="38"/>
      <c r="J12" s="38"/>
      <c r="K12" s="38"/>
      <c r="L12" s="14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47" t="s">
        <v>181</v>
      </c>
      <c r="F13" s="38"/>
      <c r="G13" s="38"/>
      <c r="H13" s="38"/>
      <c r="I13" s="38"/>
      <c r="J13" s="38"/>
      <c r="K13" s="38"/>
      <c r="L13" s="14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4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43" t="s">
        <v>18</v>
      </c>
      <c r="E15" s="38"/>
      <c r="F15" s="133" t="s">
        <v>19</v>
      </c>
      <c r="G15" s="38"/>
      <c r="H15" s="38"/>
      <c r="I15" s="143" t="s">
        <v>20</v>
      </c>
      <c r="J15" s="133" t="s">
        <v>19</v>
      </c>
      <c r="K15" s="38"/>
      <c r="L15" s="14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3" t="s">
        <v>21</v>
      </c>
      <c r="E16" s="38"/>
      <c r="F16" s="133" t="s">
        <v>22</v>
      </c>
      <c r="G16" s="38"/>
      <c r="H16" s="38"/>
      <c r="I16" s="143" t="s">
        <v>23</v>
      </c>
      <c r="J16" s="148" t="str">
        <f>'Rekapitulace stavby'!AN8</f>
        <v>7. 11. 2024</v>
      </c>
      <c r="K16" s="38"/>
      <c r="L16" s="14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4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43" t="s">
        <v>25</v>
      </c>
      <c r="E18" s="38"/>
      <c r="F18" s="38"/>
      <c r="G18" s="38"/>
      <c r="H18" s="38"/>
      <c r="I18" s="143" t="s">
        <v>26</v>
      </c>
      <c r="J18" s="133" t="s">
        <v>27</v>
      </c>
      <c r="K18" s="38"/>
      <c r="L18" s="14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3" t="s">
        <v>28</v>
      </c>
      <c r="F19" s="38"/>
      <c r="G19" s="38"/>
      <c r="H19" s="38"/>
      <c r="I19" s="143" t="s">
        <v>29</v>
      </c>
      <c r="J19" s="133" t="s">
        <v>30</v>
      </c>
      <c r="K19" s="38"/>
      <c r="L19" s="14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4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43" t="s">
        <v>31</v>
      </c>
      <c r="E21" s="38"/>
      <c r="F21" s="38"/>
      <c r="G21" s="38"/>
      <c r="H21" s="38"/>
      <c r="I21" s="143" t="s">
        <v>26</v>
      </c>
      <c r="J21" s="33" t="str">
        <f>'Rekapitulace stavby'!AN13</f>
        <v>Vyplň údaj</v>
      </c>
      <c r="K21" s="38"/>
      <c r="L21" s="14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33"/>
      <c r="G22" s="133"/>
      <c r="H22" s="133"/>
      <c r="I22" s="143" t="s">
        <v>29</v>
      </c>
      <c r="J22" s="33" t="str">
        <f>'Rekapitulace stavby'!AN14</f>
        <v>Vyplň údaj</v>
      </c>
      <c r="K22" s="38"/>
      <c r="L22" s="14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4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43" t="s">
        <v>33</v>
      </c>
      <c r="E24" s="38"/>
      <c r="F24" s="38"/>
      <c r="G24" s="38"/>
      <c r="H24" s="38"/>
      <c r="I24" s="143" t="s">
        <v>26</v>
      </c>
      <c r="J24" s="133" t="str">
        <f>IF('Rekapitulace stavby'!AN16="","",'Rekapitulace stavby'!AN16)</f>
        <v/>
      </c>
      <c r="K24" s="38"/>
      <c r="L24" s="14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33" t="str">
        <f>IF('Rekapitulace stavby'!E17="","",'Rekapitulace stavby'!E17)</f>
        <v xml:space="preserve"> </v>
      </c>
      <c r="F25" s="38"/>
      <c r="G25" s="38"/>
      <c r="H25" s="38"/>
      <c r="I25" s="143" t="s">
        <v>29</v>
      </c>
      <c r="J25" s="133" t="str">
        <f>IF('Rekapitulace stavby'!AN17="","",'Rekapitulace stavby'!AN17)</f>
        <v/>
      </c>
      <c r="K25" s="38"/>
      <c r="L25" s="14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4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43" t="s">
        <v>36</v>
      </c>
      <c r="E27" s="38"/>
      <c r="F27" s="38"/>
      <c r="G27" s="38"/>
      <c r="H27" s="38"/>
      <c r="I27" s="143" t="s">
        <v>26</v>
      </c>
      <c r="J27" s="133" t="s">
        <v>19</v>
      </c>
      <c r="K27" s="38"/>
      <c r="L27" s="14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33" t="s">
        <v>37</v>
      </c>
      <c r="F28" s="38"/>
      <c r="G28" s="38"/>
      <c r="H28" s="38"/>
      <c r="I28" s="143" t="s">
        <v>29</v>
      </c>
      <c r="J28" s="133" t="s">
        <v>19</v>
      </c>
      <c r="K28" s="38"/>
      <c r="L28" s="14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4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38"/>
      <c r="K30" s="38"/>
      <c r="L30" s="14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14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3"/>
      <c r="E33" s="153"/>
      <c r="F33" s="153"/>
      <c r="G33" s="153"/>
      <c r="H33" s="153"/>
      <c r="I33" s="153"/>
      <c r="J33" s="153"/>
      <c r="K33" s="153"/>
      <c r="L33" s="14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54" t="s">
        <v>40</v>
      </c>
      <c r="E34" s="38"/>
      <c r="F34" s="38"/>
      <c r="G34" s="38"/>
      <c r="H34" s="38"/>
      <c r="I34" s="38"/>
      <c r="J34" s="155">
        <f>ROUND(J96, 2)</f>
        <v>0</v>
      </c>
      <c r="K34" s="38"/>
      <c r="L34" s="14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3"/>
      <c r="E35" s="153"/>
      <c r="F35" s="153"/>
      <c r="G35" s="153"/>
      <c r="H35" s="153"/>
      <c r="I35" s="153"/>
      <c r="J35" s="153"/>
      <c r="K35" s="153"/>
      <c r="L35" s="14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56" t="s">
        <v>42</v>
      </c>
      <c r="G36" s="38"/>
      <c r="H36" s="38"/>
      <c r="I36" s="156" t="s">
        <v>41</v>
      </c>
      <c r="J36" s="156" t="s">
        <v>43</v>
      </c>
      <c r="K36" s="38"/>
      <c r="L36" s="14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3" t="s">
        <v>45</v>
      </c>
      <c r="F37" s="157">
        <f>ROUND((SUM(BE96:BE116)),  2)</f>
        <v>0</v>
      </c>
      <c r="G37" s="38"/>
      <c r="H37" s="38"/>
      <c r="I37" s="158">
        <v>0.20999999999999999</v>
      </c>
      <c r="J37" s="157">
        <f>ROUND(((SUM(BE96:BE116))*I37),  2)</f>
        <v>0</v>
      </c>
      <c r="K37" s="38"/>
      <c r="L37" s="14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3" t="s">
        <v>46</v>
      </c>
      <c r="F38" s="157">
        <f>ROUND((SUM(BF96:BF116)),  2)</f>
        <v>0</v>
      </c>
      <c r="G38" s="38"/>
      <c r="H38" s="38"/>
      <c r="I38" s="158">
        <v>0.12</v>
      </c>
      <c r="J38" s="157">
        <f>ROUND(((SUM(BF96:BF116))*I38),  2)</f>
        <v>0</v>
      </c>
      <c r="K38" s="38"/>
      <c r="L38" s="14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47</v>
      </c>
      <c r="F39" s="157">
        <f>ROUND((SUM(BG96:BG116)),  2)</f>
        <v>0</v>
      </c>
      <c r="G39" s="38"/>
      <c r="H39" s="38"/>
      <c r="I39" s="158">
        <v>0.20999999999999999</v>
      </c>
      <c r="J39" s="157">
        <f>0</f>
        <v>0</v>
      </c>
      <c r="K39" s="38"/>
      <c r="L39" s="14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43" t="s">
        <v>48</v>
      </c>
      <c r="F40" s="157">
        <f>ROUND((SUM(BH96:BH116)),  2)</f>
        <v>0</v>
      </c>
      <c r="G40" s="38"/>
      <c r="H40" s="38"/>
      <c r="I40" s="158">
        <v>0.12</v>
      </c>
      <c r="J40" s="157">
        <f>0</f>
        <v>0</v>
      </c>
      <c r="K40" s="38"/>
      <c r="L40" s="14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43" t="s">
        <v>49</v>
      </c>
      <c r="F41" s="157">
        <f>ROUND((SUM(BI96:BI116)),  2)</f>
        <v>0</v>
      </c>
      <c r="G41" s="38"/>
      <c r="H41" s="38"/>
      <c r="I41" s="158">
        <v>0</v>
      </c>
      <c r="J41" s="157">
        <f>0</f>
        <v>0</v>
      </c>
      <c r="K41" s="38"/>
      <c r="L41" s="14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146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59"/>
      <c r="D43" s="160" t="s">
        <v>50</v>
      </c>
      <c r="E43" s="161"/>
      <c r="F43" s="161"/>
      <c r="G43" s="162" t="s">
        <v>51</v>
      </c>
      <c r="H43" s="163" t="s">
        <v>52</v>
      </c>
      <c r="I43" s="161"/>
      <c r="J43" s="164">
        <f>SUM(J34:J41)</f>
        <v>0</v>
      </c>
      <c r="K43" s="165"/>
      <c r="L43" s="146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8" s="2" customFormat="1" ht="6.96" customHeight="1">
      <c r="A48" s="38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4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24.96" customHeight="1">
      <c r="A49" s="38"/>
      <c r="B49" s="39"/>
      <c r="C49" s="23" t="s">
        <v>105</v>
      </c>
      <c r="D49" s="40"/>
      <c r="E49" s="40"/>
      <c r="F49" s="40"/>
      <c r="G49" s="40"/>
      <c r="H49" s="40"/>
      <c r="I49" s="40"/>
      <c r="J49" s="40"/>
      <c r="K49" s="40"/>
      <c r="L49" s="14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6.96" customHeight="1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14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16</v>
      </c>
      <c r="D51" s="40"/>
      <c r="E51" s="40"/>
      <c r="F51" s="40"/>
      <c r="G51" s="40"/>
      <c r="H51" s="40"/>
      <c r="I51" s="40"/>
      <c r="J51" s="40"/>
      <c r="K51" s="40"/>
      <c r="L51" s="14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170" t="str">
        <f>E7</f>
        <v>Výměna rolovacích vrat - Hospodářský dvůr</v>
      </c>
      <c r="F52" s="32"/>
      <c r="G52" s="32"/>
      <c r="H52" s="32"/>
      <c r="I52" s="40"/>
      <c r="J52" s="40"/>
      <c r="K52" s="40"/>
      <c r="L52" s="14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1" customFormat="1" ht="12" customHeight="1">
      <c r="B53" s="21"/>
      <c r="C53" s="32" t="s">
        <v>99</v>
      </c>
      <c r="D53" s="22"/>
      <c r="E53" s="22"/>
      <c r="F53" s="22"/>
      <c r="G53" s="22"/>
      <c r="H53" s="22"/>
      <c r="I53" s="22"/>
      <c r="J53" s="22"/>
      <c r="K53" s="22"/>
      <c r="L53" s="20"/>
    </row>
    <row r="54" s="1" customFormat="1" ht="16.5" customHeight="1">
      <c r="B54" s="21"/>
      <c r="C54" s="22"/>
      <c r="D54" s="22"/>
      <c r="E54" s="170" t="s">
        <v>100</v>
      </c>
      <c r="F54" s="22"/>
      <c r="G54" s="22"/>
      <c r="H54" s="22"/>
      <c r="I54" s="22"/>
      <c r="J54" s="22"/>
      <c r="K54" s="22"/>
      <c r="L54" s="20"/>
    </row>
    <row r="55" s="1" customFormat="1" ht="12" customHeight="1">
      <c r="B55" s="21"/>
      <c r="C55" s="32" t="s">
        <v>101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2" customFormat="1" ht="16.5" customHeight="1">
      <c r="A56" s="38"/>
      <c r="B56" s="39"/>
      <c r="C56" s="40"/>
      <c r="D56" s="40"/>
      <c r="E56" s="171" t="s">
        <v>102</v>
      </c>
      <c r="F56" s="40"/>
      <c r="G56" s="40"/>
      <c r="H56" s="40"/>
      <c r="I56" s="40"/>
      <c r="J56" s="40"/>
      <c r="K56" s="40"/>
      <c r="L56" s="14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2" customHeight="1">
      <c r="A57" s="38"/>
      <c r="B57" s="39"/>
      <c r="C57" s="32" t="s">
        <v>103</v>
      </c>
      <c r="D57" s="40"/>
      <c r="E57" s="40"/>
      <c r="F57" s="40"/>
      <c r="G57" s="40"/>
      <c r="H57" s="40"/>
      <c r="I57" s="40"/>
      <c r="J57" s="40"/>
      <c r="K57" s="40"/>
      <c r="L57" s="14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6.5" customHeight="1">
      <c r="A58" s="38"/>
      <c r="B58" s="39"/>
      <c r="C58" s="40"/>
      <c r="D58" s="40"/>
      <c r="E58" s="69" t="str">
        <f>E13</f>
        <v>D.1.1b - Architektonicko-stavební řešení - Stavební úpravy</v>
      </c>
      <c r="F58" s="40"/>
      <c r="G58" s="40"/>
      <c r="H58" s="40"/>
      <c r="I58" s="40"/>
      <c r="J58" s="40"/>
      <c r="K58" s="40"/>
      <c r="L58" s="14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4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2" customHeight="1">
      <c r="A60" s="38"/>
      <c r="B60" s="39"/>
      <c r="C60" s="32" t="s">
        <v>21</v>
      </c>
      <c r="D60" s="40"/>
      <c r="E60" s="40"/>
      <c r="F60" s="27" t="str">
        <f>F16</f>
        <v>Masarykova nemocnice</v>
      </c>
      <c r="G60" s="40"/>
      <c r="H60" s="40"/>
      <c r="I60" s="32" t="s">
        <v>23</v>
      </c>
      <c r="J60" s="72" t="str">
        <f>IF(J16="","",J16)</f>
        <v>7. 11. 2024</v>
      </c>
      <c r="K60" s="40"/>
      <c r="L60" s="146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4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5.15" customHeight="1">
      <c r="A62" s="38"/>
      <c r="B62" s="39"/>
      <c r="C62" s="32" t="s">
        <v>25</v>
      </c>
      <c r="D62" s="40"/>
      <c r="E62" s="40"/>
      <c r="F62" s="27" t="str">
        <f>E19</f>
        <v>Krajská zdravotní a.s.</v>
      </c>
      <c r="G62" s="40"/>
      <c r="H62" s="40"/>
      <c r="I62" s="32" t="s">
        <v>33</v>
      </c>
      <c r="J62" s="36" t="str">
        <f>E25</f>
        <v xml:space="preserve"> </v>
      </c>
      <c r="K62" s="40"/>
      <c r="L62" s="14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15.15" customHeight="1">
      <c r="A63" s="38"/>
      <c r="B63" s="39"/>
      <c r="C63" s="32" t="s">
        <v>31</v>
      </c>
      <c r="D63" s="40"/>
      <c r="E63" s="40"/>
      <c r="F63" s="27" t="str">
        <f>IF(E22="","",E22)</f>
        <v>Vyplň údaj</v>
      </c>
      <c r="G63" s="40"/>
      <c r="H63" s="40"/>
      <c r="I63" s="32" t="s">
        <v>36</v>
      </c>
      <c r="J63" s="36" t="str">
        <f>E28</f>
        <v>Milan Křehla</v>
      </c>
      <c r="K63" s="40"/>
      <c r="L63" s="14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10.32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9.28" customHeight="1">
      <c r="A65" s="38"/>
      <c r="B65" s="39"/>
      <c r="C65" s="172" t="s">
        <v>106</v>
      </c>
      <c r="D65" s="173"/>
      <c r="E65" s="173"/>
      <c r="F65" s="173"/>
      <c r="G65" s="173"/>
      <c r="H65" s="173"/>
      <c r="I65" s="173"/>
      <c r="J65" s="174" t="s">
        <v>107</v>
      </c>
      <c r="K65" s="173"/>
      <c r="L65" s="14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0.32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2.8" customHeight="1">
      <c r="A67" s="38"/>
      <c r="B67" s="39"/>
      <c r="C67" s="175" t="s">
        <v>72</v>
      </c>
      <c r="D67" s="40"/>
      <c r="E67" s="40"/>
      <c r="F67" s="40"/>
      <c r="G67" s="40"/>
      <c r="H67" s="40"/>
      <c r="I67" s="40"/>
      <c r="J67" s="102">
        <f>J96</f>
        <v>0</v>
      </c>
      <c r="K67" s="40"/>
      <c r="L67" s="14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U67" s="17" t="s">
        <v>108</v>
      </c>
    </row>
    <row r="68" s="9" customFormat="1" ht="24.96" customHeight="1">
      <c r="A68" s="9"/>
      <c r="B68" s="176"/>
      <c r="C68" s="177"/>
      <c r="D68" s="178" t="s">
        <v>109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4"/>
      <c r="D69" s="183" t="s">
        <v>182</v>
      </c>
      <c r="E69" s="184"/>
      <c r="F69" s="184"/>
      <c r="G69" s="184"/>
      <c r="H69" s="184"/>
      <c r="I69" s="184"/>
      <c r="J69" s="185">
        <f>J98</f>
        <v>0</v>
      </c>
      <c r="K69" s="124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4"/>
      <c r="D70" s="183" t="s">
        <v>183</v>
      </c>
      <c r="E70" s="184"/>
      <c r="F70" s="184"/>
      <c r="G70" s="184"/>
      <c r="H70" s="184"/>
      <c r="I70" s="184"/>
      <c r="J70" s="185">
        <f>J102</f>
        <v>0</v>
      </c>
      <c r="K70" s="124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111</v>
      </c>
      <c r="E71" s="179"/>
      <c r="F71" s="179"/>
      <c r="G71" s="179"/>
      <c r="H71" s="179"/>
      <c r="I71" s="179"/>
      <c r="J71" s="180">
        <f>J105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4"/>
      <c r="D72" s="183" t="s">
        <v>112</v>
      </c>
      <c r="E72" s="184"/>
      <c r="F72" s="184"/>
      <c r="G72" s="184"/>
      <c r="H72" s="184"/>
      <c r="I72" s="184"/>
      <c r="J72" s="185">
        <f>J106</f>
        <v>0</v>
      </c>
      <c r="K72" s="124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113</v>
      </c>
      <c r="D79" s="40"/>
      <c r="E79" s="40"/>
      <c r="F79" s="40"/>
      <c r="G79" s="40"/>
      <c r="H79" s="40"/>
      <c r="I79" s="40"/>
      <c r="J79" s="40"/>
      <c r="K79" s="40"/>
      <c r="L79" s="14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0" t="str">
        <f>E7</f>
        <v>Výměna rolovacích vrat - Hospodářský dvůr</v>
      </c>
      <c r="F82" s="32"/>
      <c r="G82" s="32"/>
      <c r="H82" s="32"/>
      <c r="I82" s="40"/>
      <c r="J82" s="40"/>
      <c r="K82" s="40"/>
      <c r="L82" s="14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99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1" customFormat="1" ht="16.5" customHeight="1">
      <c r="B84" s="21"/>
      <c r="C84" s="22"/>
      <c r="D84" s="22"/>
      <c r="E84" s="170" t="s">
        <v>100</v>
      </c>
      <c r="F84" s="22"/>
      <c r="G84" s="22"/>
      <c r="H84" s="22"/>
      <c r="I84" s="22"/>
      <c r="J84" s="22"/>
      <c r="K84" s="22"/>
      <c r="L84" s="20"/>
    </row>
    <row r="85" s="1" customFormat="1" ht="12" customHeight="1">
      <c r="B85" s="21"/>
      <c r="C85" s="32" t="s">
        <v>101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71" t="s">
        <v>102</v>
      </c>
      <c r="F86" s="40"/>
      <c r="G86" s="40"/>
      <c r="H86" s="40"/>
      <c r="I86" s="40"/>
      <c r="J86" s="40"/>
      <c r="K86" s="40"/>
      <c r="L86" s="14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103</v>
      </c>
      <c r="D87" s="40"/>
      <c r="E87" s="40"/>
      <c r="F87" s="40"/>
      <c r="G87" s="40"/>
      <c r="H87" s="40"/>
      <c r="I87" s="40"/>
      <c r="J87" s="40"/>
      <c r="K87" s="40"/>
      <c r="L87" s="14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E13</f>
        <v>D.1.1b - Architektonicko-stavební řešení - Stavební úpravy</v>
      </c>
      <c r="F88" s="40"/>
      <c r="G88" s="40"/>
      <c r="H88" s="40"/>
      <c r="I88" s="40"/>
      <c r="J88" s="40"/>
      <c r="K88" s="40"/>
      <c r="L88" s="14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F16</f>
        <v>Masarykova nemocnice</v>
      </c>
      <c r="G90" s="40"/>
      <c r="H90" s="40"/>
      <c r="I90" s="32" t="s">
        <v>23</v>
      </c>
      <c r="J90" s="72" t="str">
        <f>IF(J16="","",J16)</f>
        <v>7. 11. 2024</v>
      </c>
      <c r="K90" s="40"/>
      <c r="L90" s="14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25</v>
      </c>
      <c r="D92" s="40"/>
      <c r="E92" s="40"/>
      <c r="F92" s="27" t="str">
        <f>E19</f>
        <v>Krajská zdravotní a.s.</v>
      </c>
      <c r="G92" s="40"/>
      <c r="H92" s="40"/>
      <c r="I92" s="32" t="s">
        <v>33</v>
      </c>
      <c r="J92" s="36" t="str">
        <f>E25</f>
        <v xml:space="preserve"> </v>
      </c>
      <c r="K92" s="40"/>
      <c r="L92" s="14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31</v>
      </c>
      <c r="D93" s="40"/>
      <c r="E93" s="40"/>
      <c r="F93" s="27" t="str">
        <f>IF(E22="","",E22)</f>
        <v>Vyplň údaj</v>
      </c>
      <c r="G93" s="40"/>
      <c r="H93" s="40"/>
      <c r="I93" s="32" t="s">
        <v>36</v>
      </c>
      <c r="J93" s="36" t="str">
        <f>E28</f>
        <v>Milan Křehla</v>
      </c>
      <c r="K93" s="40"/>
      <c r="L93" s="14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7"/>
      <c r="B95" s="188"/>
      <c r="C95" s="189" t="s">
        <v>114</v>
      </c>
      <c r="D95" s="190" t="s">
        <v>59</v>
      </c>
      <c r="E95" s="190" t="s">
        <v>55</v>
      </c>
      <c r="F95" s="190" t="s">
        <v>56</v>
      </c>
      <c r="G95" s="190" t="s">
        <v>115</v>
      </c>
      <c r="H95" s="190" t="s">
        <v>116</v>
      </c>
      <c r="I95" s="190" t="s">
        <v>117</v>
      </c>
      <c r="J95" s="190" t="s">
        <v>107</v>
      </c>
      <c r="K95" s="191" t="s">
        <v>118</v>
      </c>
      <c r="L95" s="192"/>
      <c r="M95" s="92" t="s">
        <v>19</v>
      </c>
      <c r="N95" s="93" t="s">
        <v>44</v>
      </c>
      <c r="O95" s="93" t="s">
        <v>119</v>
      </c>
      <c r="P95" s="93" t="s">
        <v>120</v>
      </c>
      <c r="Q95" s="93" t="s">
        <v>121</v>
      </c>
      <c r="R95" s="93" t="s">
        <v>122</v>
      </c>
      <c r="S95" s="93" t="s">
        <v>123</v>
      </c>
      <c r="T95" s="94" t="s">
        <v>124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8"/>
      <c r="B96" s="39"/>
      <c r="C96" s="99" t="s">
        <v>125</v>
      </c>
      <c r="D96" s="40"/>
      <c r="E96" s="40"/>
      <c r="F96" s="40"/>
      <c r="G96" s="40"/>
      <c r="H96" s="40"/>
      <c r="I96" s="40"/>
      <c r="J96" s="193">
        <f>BK96</f>
        <v>0</v>
      </c>
      <c r="K96" s="40"/>
      <c r="L96" s="44"/>
      <c r="M96" s="95"/>
      <c r="N96" s="194"/>
      <c r="O96" s="96"/>
      <c r="P96" s="195">
        <f>P97+P105</f>
        <v>0</v>
      </c>
      <c r="Q96" s="96"/>
      <c r="R96" s="195">
        <f>R97+R105</f>
        <v>0.24318000000000001</v>
      </c>
      <c r="S96" s="96"/>
      <c r="T96" s="196">
        <f>T97+T105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73</v>
      </c>
      <c r="AU96" s="17" t="s">
        <v>108</v>
      </c>
      <c r="BK96" s="197">
        <f>BK97+BK105</f>
        <v>0</v>
      </c>
    </row>
    <row r="97" s="12" customFormat="1" ht="25.92" customHeight="1">
      <c r="A97" s="12"/>
      <c r="B97" s="198"/>
      <c r="C97" s="199"/>
      <c r="D97" s="200" t="s">
        <v>73</v>
      </c>
      <c r="E97" s="201" t="s">
        <v>126</v>
      </c>
      <c r="F97" s="201" t="s">
        <v>127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P98+P102</f>
        <v>0</v>
      </c>
      <c r="Q97" s="206"/>
      <c r="R97" s="207">
        <f>R98+R102</f>
        <v>0.012</v>
      </c>
      <c r="S97" s="206"/>
      <c r="T97" s="208">
        <f>T98+T102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73</v>
      </c>
      <c r="AU97" s="210" t="s">
        <v>74</v>
      </c>
      <c r="AY97" s="209" t="s">
        <v>128</v>
      </c>
      <c r="BK97" s="211">
        <f>BK98+BK102</f>
        <v>0</v>
      </c>
    </row>
    <row r="98" s="12" customFormat="1" ht="22.8" customHeight="1">
      <c r="A98" s="12"/>
      <c r="B98" s="198"/>
      <c r="C98" s="199"/>
      <c r="D98" s="200" t="s">
        <v>73</v>
      </c>
      <c r="E98" s="212" t="s">
        <v>165</v>
      </c>
      <c r="F98" s="212" t="s">
        <v>184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SUM(P99:P101)</f>
        <v>0</v>
      </c>
      <c r="Q98" s="206"/>
      <c r="R98" s="207">
        <f>SUM(R99:R101)</f>
        <v>0.012</v>
      </c>
      <c r="S98" s="206"/>
      <c r="T98" s="208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73</v>
      </c>
      <c r="AU98" s="210" t="s">
        <v>80</v>
      </c>
      <c r="AY98" s="209" t="s">
        <v>128</v>
      </c>
      <c r="BK98" s="211">
        <f>SUM(BK99:BK101)</f>
        <v>0</v>
      </c>
    </row>
    <row r="99" s="2" customFormat="1" ht="24.15" customHeight="1">
      <c r="A99" s="38"/>
      <c r="B99" s="39"/>
      <c r="C99" s="214" t="s">
        <v>80</v>
      </c>
      <c r="D99" s="214" t="s">
        <v>131</v>
      </c>
      <c r="E99" s="215" t="s">
        <v>185</v>
      </c>
      <c r="F99" s="216" t="s">
        <v>186</v>
      </c>
      <c r="G99" s="217" t="s">
        <v>187</v>
      </c>
      <c r="H99" s="218">
        <v>8</v>
      </c>
      <c r="I99" s="219"/>
      <c r="J99" s="220">
        <f>ROUND(I99*H99,2)</f>
        <v>0</v>
      </c>
      <c r="K99" s="216" t="s">
        <v>135</v>
      </c>
      <c r="L99" s="44"/>
      <c r="M99" s="221" t="s">
        <v>19</v>
      </c>
      <c r="N99" s="222" t="s">
        <v>45</v>
      </c>
      <c r="O99" s="84"/>
      <c r="P99" s="223">
        <f>O99*H99</f>
        <v>0</v>
      </c>
      <c r="Q99" s="223">
        <v>0.0015</v>
      </c>
      <c r="R99" s="223">
        <f>Q99*H99</f>
        <v>0.012</v>
      </c>
      <c r="S99" s="223">
        <v>0</v>
      </c>
      <c r="T99" s="22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5" t="s">
        <v>136</v>
      </c>
      <c r="AT99" s="225" t="s">
        <v>131</v>
      </c>
      <c r="AU99" s="225" t="s">
        <v>82</v>
      </c>
      <c r="AY99" s="17" t="s">
        <v>128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7" t="s">
        <v>80</v>
      </c>
      <c r="BK99" s="226">
        <f>ROUND(I99*H99,2)</f>
        <v>0</v>
      </c>
      <c r="BL99" s="17" t="s">
        <v>136</v>
      </c>
      <c r="BM99" s="225" t="s">
        <v>188</v>
      </c>
    </row>
    <row r="100" s="2" customFormat="1">
      <c r="A100" s="38"/>
      <c r="B100" s="39"/>
      <c r="C100" s="40"/>
      <c r="D100" s="227" t="s">
        <v>138</v>
      </c>
      <c r="E100" s="40"/>
      <c r="F100" s="228" t="s">
        <v>189</v>
      </c>
      <c r="G100" s="40"/>
      <c r="H100" s="40"/>
      <c r="I100" s="229"/>
      <c r="J100" s="40"/>
      <c r="K100" s="40"/>
      <c r="L100" s="44"/>
      <c r="M100" s="230"/>
      <c r="N100" s="23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138</v>
      </c>
      <c r="AU100" s="17" t="s">
        <v>82</v>
      </c>
    </row>
    <row r="101" s="13" customFormat="1">
      <c r="A101" s="13"/>
      <c r="B101" s="232"/>
      <c r="C101" s="233"/>
      <c r="D101" s="234" t="s">
        <v>148</v>
      </c>
      <c r="E101" s="247" t="s">
        <v>19</v>
      </c>
      <c r="F101" s="235" t="s">
        <v>190</v>
      </c>
      <c r="G101" s="233"/>
      <c r="H101" s="236">
        <v>8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148</v>
      </c>
      <c r="AU101" s="242" t="s">
        <v>82</v>
      </c>
      <c r="AV101" s="13" t="s">
        <v>82</v>
      </c>
      <c r="AW101" s="13" t="s">
        <v>35</v>
      </c>
      <c r="AX101" s="13" t="s">
        <v>80</v>
      </c>
      <c r="AY101" s="242" t="s">
        <v>128</v>
      </c>
    </row>
    <row r="102" s="12" customFormat="1" ht="22.8" customHeight="1">
      <c r="A102" s="12"/>
      <c r="B102" s="198"/>
      <c r="C102" s="199"/>
      <c r="D102" s="200" t="s">
        <v>73</v>
      </c>
      <c r="E102" s="212" t="s">
        <v>191</v>
      </c>
      <c r="F102" s="212" t="s">
        <v>192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SUM(P103:P104)</f>
        <v>0</v>
      </c>
      <c r="Q102" s="206"/>
      <c r="R102" s="207">
        <f>SUM(R103:R104)</f>
        <v>0</v>
      </c>
      <c r="S102" s="206"/>
      <c r="T102" s="208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73</v>
      </c>
      <c r="AU102" s="210" t="s">
        <v>80</v>
      </c>
      <c r="AY102" s="209" t="s">
        <v>128</v>
      </c>
      <c r="BK102" s="211">
        <f>SUM(BK103:BK104)</f>
        <v>0</v>
      </c>
    </row>
    <row r="103" s="2" customFormat="1" ht="55.5" customHeight="1">
      <c r="A103" s="38"/>
      <c r="B103" s="39"/>
      <c r="C103" s="214" t="s">
        <v>82</v>
      </c>
      <c r="D103" s="214" t="s">
        <v>131</v>
      </c>
      <c r="E103" s="215" t="s">
        <v>193</v>
      </c>
      <c r="F103" s="216" t="s">
        <v>194</v>
      </c>
      <c r="G103" s="217" t="s">
        <v>134</v>
      </c>
      <c r="H103" s="218">
        <v>0.012</v>
      </c>
      <c r="I103" s="219"/>
      <c r="J103" s="220">
        <f>ROUND(I103*H103,2)</f>
        <v>0</v>
      </c>
      <c r="K103" s="216" t="s">
        <v>135</v>
      </c>
      <c r="L103" s="44"/>
      <c r="M103" s="221" t="s">
        <v>19</v>
      </c>
      <c r="N103" s="222" t="s">
        <v>45</v>
      </c>
      <c r="O103" s="84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5" t="s">
        <v>136</v>
      </c>
      <c r="AT103" s="225" t="s">
        <v>131</v>
      </c>
      <c r="AU103" s="225" t="s">
        <v>82</v>
      </c>
      <c r="AY103" s="17" t="s">
        <v>128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7" t="s">
        <v>80</v>
      </c>
      <c r="BK103" s="226">
        <f>ROUND(I103*H103,2)</f>
        <v>0</v>
      </c>
      <c r="BL103" s="17" t="s">
        <v>136</v>
      </c>
      <c r="BM103" s="225" t="s">
        <v>195</v>
      </c>
    </row>
    <row r="104" s="2" customFormat="1">
      <c r="A104" s="38"/>
      <c r="B104" s="39"/>
      <c r="C104" s="40"/>
      <c r="D104" s="227" t="s">
        <v>138</v>
      </c>
      <c r="E104" s="40"/>
      <c r="F104" s="228" t="s">
        <v>196</v>
      </c>
      <c r="G104" s="40"/>
      <c r="H104" s="40"/>
      <c r="I104" s="229"/>
      <c r="J104" s="40"/>
      <c r="K104" s="40"/>
      <c r="L104" s="44"/>
      <c r="M104" s="230"/>
      <c r="N104" s="23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138</v>
      </c>
      <c r="AU104" s="17" t="s">
        <v>82</v>
      </c>
    </row>
    <row r="105" s="12" customFormat="1" ht="25.92" customHeight="1">
      <c r="A105" s="12"/>
      <c r="B105" s="198"/>
      <c r="C105" s="199"/>
      <c r="D105" s="200" t="s">
        <v>73</v>
      </c>
      <c r="E105" s="201" t="s">
        <v>154</v>
      </c>
      <c r="F105" s="201" t="s">
        <v>155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</f>
        <v>0</v>
      </c>
      <c r="Q105" s="206"/>
      <c r="R105" s="207">
        <f>R106</f>
        <v>0.23118</v>
      </c>
      <c r="S105" s="206"/>
      <c r="T105" s="208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82</v>
      </c>
      <c r="AT105" s="210" t="s">
        <v>73</v>
      </c>
      <c r="AU105" s="210" t="s">
        <v>74</v>
      </c>
      <c r="AY105" s="209" t="s">
        <v>128</v>
      </c>
      <c r="BK105" s="211">
        <f>BK106</f>
        <v>0</v>
      </c>
    </row>
    <row r="106" s="12" customFormat="1" ht="22.8" customHeight="1">
      <c r="A106" s="12"/>
      <c r="B106" s="198"/>
      <c r="C106" s="199"/>
      <c r="D106" s="200" t="s">
        <v>73</v>
      </c>
      <c r="E106" s="212" t="s">
        <v>156</v>
      </c>
      <c r="F106" s="212" t="s">
        <v>157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SUM(P107:P116)</f>
        <v>0</v>
      </c>
      <c r="Q106" s="206"/>
      <c r="R106" s="207">
        <f>SUM(R107:R116)</f>
        <v>0.23118</v>
      </c>
      <c r="S106" s="206"/>
      <c r="T106" s="208">
        <f>SUM(T107:T116)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82</v>
      </c>
      <c r="AT106" s="210" t="s">
        <v>73</v>
      </c>
      <c r="AU106" s="210" t="s">
        <v>80</v>
      </c>
      <c r="AY106" s="209" t="s">
        <v>128</v>
      </c>
      <c r="BK106" s="211">
        <f>SUM(BK107:BK116)</f>
        <v>0</v>
      </c>
    </row>
    <row r="107" s="2" customFormat="1" ht="16.5" customHeight="1">
      <c r="A107" s="38"/>
      <c r="B107" s="39"/>
      <c r="C107" s="214" t="s">
        <v>90</v>
      </c>
      <c r="D107" s="214" t="s">
        <v>131</v>
      </c>
      <c r="E107" s="215" t="s">
        <v>197</v>
      </c>
      <c r="F107" s="216" t="s">
        <v>198</v>
      </c>
      <c r="G107" s="217" t="s">
        <v>161</v>
      </c>
      <c r="H107" s="218">
        <v>1</v>
      </c>
      <c r="I107" s="219"/>
      <c r="J107" s="220">
        <f>ROUND(I107*H107,2)</f>
        <v>0</v>
      </c>
      <c r="K107" s="216" t="s">
        <v>19</v>
      </c>
      <c r="L107" s="44"/>
      <c r="M107" s="221" t="s">
        <v>19</v>
      </c>
      <c r="N107" s="222" t="s">
        <v>45</v>
      </c>
      <c r="O107" s="84"/>
      <c r="P107" s="223">
        <f>O107*H107</f>
        <v>0</v>
      </c>
      <c r="Q107" s="223">
        <v>0.00059000000000000003</v>
      </c>
      <c r="R107" s="223">
        <f>Q107*H107</f>
        <v>0.00059000000000000003</v>
      </c>
      <c r="S107" s="223">
        <v>0</v>
      </c>
      <c r="T107" s="22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5" t="s">
        <v>162</v>
      </c>
      <c r="AT107" s="225" t="s">
        <v>131</v>
      </c>
      <c r="AU107" s="225" t="s">
        <v>82</v>
      </c>
      <c r="AY107" s="17" t="s">
        <v>128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7" t="s">
        <v>80</v>
      </c>
      <c r="BK107" s="226">
        <f>ROUND(I107*H107,2)</f>
        <v>0</v>
      </c>
      <c r="BL107" s="17" t="s">
        <v>162</v>
      </c>
      <c r="BM107" s="225" t="s">
        <v>199</v>
      </c>
    </row>
    <row r="108" s="2" customFormat="1">
      <c r="A108" s="38"/>
      <c r="B108" s="39"/>
      <c r="C108" s="40"/>
      <c r="D108" s="234" t="s">
        <v>200</v>
      </c>
      <c r="E108" s="40"/>
      <c r="F108" s="248" t="s">
        <v>201</v>
      </c>
      <c r="G108" s="40"/>
      <c r="H108" s="40"/>
      <c r="I108" s="229"/>
      <c r="J108" s="40"/>
      <c r="K108" s="40"/>
      <c r="L108" s="44"/>
      <c r="M108" s="230"/>
      <c r="N108" s="23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200</v>
      </c>
      <c r="AU108" s="17" t="s">
        <v>82</v>
      </c>
    </row>
    <row r="109" s="2" customFormat="1" ht="33" customHeight="1">
      <c r="A109" s="38"/>
      <c r="B109" s="39"/>
      <c r="C109" s="249" t="s">
        <v>136</v>
      </c>
      <c r="D109" s="249" t="s">
        <v>202</v>
      </c>
      <c r="E109" s="250" t="s">
        <v>203</v>
      </c>
      <c r="F109" s="251" t="s">
        <v>204</v>
      </c>
      <c r="G109" s="252" t="s">
        <v>161</v>
      </c>
      <c r="H109" s="253">
        <v>1</v>
      </c>
      <c r="I109" s="254"/>
      <c r="J109" s="255">
        <f>ROUND(I109*H109,2)</f>
        <v>0</v>
      </c>
      <c r="K109" s="251" t="s">
        <v>19</v>
      </c>
      <c r="L109" s="256"/>
      <c r="M109" s="257" t="s">
        <v>19</v>
      </c>
      <c r="N109" s="258" t="s">
        <v>45</v>
      </c>
      <c r="O109" s="84"/>
      <c r="P109" s="223">
        <f>O109*H109</f>
        <v>0</v>
      </c>
      <c r="Q109" s="223">
        <v>0.14999999999999999</v>
      </c>
      <c r="R109" s="223">
        <f>Q109*H109</f>
        <v>0.14999999999999999</v>
      </c>
      <c r="S109" s="223">
        <v>0</v>
      </c>
      <c r="T109" s="22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5" t="s">
        <v>205</v>
      </c>
      <c r="AT109" s="225" t="s">
        <v>202</v>
      </c>
      <c r="AU109" s="225" t="s">
        <v>82</v>
      </c>
      <c r="AY109" s="17" t="s">
        <v>128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7" t="s">
        <v>80</v>
      </c>
      <c r="BK109" s="226">
        <f>ROUND(I109*H109,2)</f>
        <v>0</v>
      </c>
      <c r="BL109" s="17" t="s">
        <v>162</v>
      </c>
      <c r="BM109" s="225" t="s">
        <v>206</v>
      </c>
    </row>
    <row r="110" s="2" customFormat="1">
      <c r="A110" s="38"/>
      <c r="B110" s="39"/>
      <c r="C110" s="40"/>
      <c r="D110" s="234" t="s">
        <v>200</v>
      </c>
      <c r="E110" s="40"/>
      <c r="F110" s="248" t="s">
        <v>207</v>
      </c>
      <c r="G110" s="40"/>
      <c r="H110" s="40"/>
      <c r="I110" s="229"/>
      <c r="J110" s="40"/>
      <c r="K110" s="40"/>
      <c r="L110" s="44"/>
      <c r="M110" s="230"/>
      <c r="N110" s="23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200</v>
      </c>
      <c r="AU110" s="17" t="s">
        <v>82</v>
      </c>
    </row>
    <row r="111" s="2" customFormat="1" ht="24.15" customHeight="1">
      <c r="A111" s="38"/>
      <c r="B111" s="39"/>
      <c r="C111" s="214" t="s">
        <v>158</v>
      </c>
      <c r="D111" s="214" t="s">
        <v>131</v>
      </c>
      <c r="E111" s="215" t="s">
        <v>208</v>
      </c>
      <c r="F111" s="216" t="s">
        <v>209</v>
      </c>
      <c r="G111" s="217" t="s">
        <v>161</v>
      </c>
      <c r="H111" s="218">
        <v>1</v>
      </c>
      <c r="I111" s="219"/>
      <c r="J111" s="220">
        <f>ROUND(I111*H111,2)</f>
        <v>0</v>
      </c>
      <c r="K111" s="216" t="s">
        <v>19</v>
      </c>
      <c r="L111" s="44"/>
      <c r="M111" s="221" t="s">
        <v>19</v>
      </c>
      <c r="N111" s="222" t="s">
        <v>45</v>
      </c>
      <c r="O111" s="84"/>
      <c r="P111" s="223">
        <f>O111*H111</f>
        <v>0</v>
      </c>
      <c r="Q111" s="223">
        <v>0.00059000000000000003</v>
      </c>
      <c r="R111" s="223">
        <f>Q111*H111</f>
        <v>0.00059000000000000003</v>
      </c>
      <c r="S111" s="223">
        <v>0</v>
      </c>
      <c r="T111" s="22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5" t="s">
        <v>162</v>
      </c>
      <c r="AT111" s="225" t="s">
        <v>131</v>
      </c>
      <c r="AU111" s="225" t="s">
        <v>82</v>
      </c>
      <c r="AY111" s="17" t="s">
        <v>128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7" t="s">
        <v>80</v>
      </c>
      <c r="BK111" s="226">
        <f>ROUND(I111*H111,2)</f>
        <v>0</v>
      </c>
      <c r="BL111" s="17" t="s">
        <v>162</v>
      </c>
      <c r="BM111" s="225" t="s">
        <v>210</v>
      </c>
    </row>
    <row r="112" s="2" customFormat="1">
      <c r="A112" s="38"/>
      <c r="B112" s="39"/>
      <c r="C112" s="40"/>
      <c r="D112" s="234" t="s">
        <v>200</v>
      </c>
      <c r="E112" s="40"/>
      <c r="F112" s="248" t="s">
        <v>201</v>
      </c>
      <c r="G112" s="40"/>
      <c r="H112" s="40"/>
      <c r="I112" s="229"/>
      <c r="J112" s="40"/>
      <c r="K112" s="40"/>
      <c r="L112" s="44"/>
      <c r="M112" s="230"/>
      <c r="N112" s="23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200</v>
      </c>
      <c r="AU112" s="17" t="s">
        <v>82</v>
      </c>
    </row>
    <row r="113" s="2" customFormat="1" ht="24.15" customHeight="1">
      <c r="A113" s="38"/>
      <c r="B113" s="39"/>
      <c r="C113" s="249" t="s">
        <v>165</v>
      </c>
      <c r="D113" s="249" t="s">
        <v>202</v>
      </c>
      <c r="E113" s="250" t="s">
        <v>211</v>
      </c>
      <c r="F113" s="251" t="s">
        <v>212</v>
      </c>
      <c r="G113" s="252" t="s">
        <v>161</v>
      </c>
      <c r="H113" s="253">
        <v>1</v>
      </c>
      <c r="I113" s="254"/>
      <c r="J113" s="255">
        <f>ROUND(I113*H113,2)</f>
        <v>0</v>
      </c>
      <c r="K113" s="251" t="s">
        <v>19</v>
      </c>
      <c r="L113" s="256"/>
      <c r="M113" s="257" t="s">
        <v>19</v>
      </c>
      <c r="N113" s="258" t="s">
        <v>45</v>
      </c>
      <c r="O113" s="84"/>
      <c r="P113" s="223">
        <f>O113*H113</f>
        <v>0</v>
      </c>
      <c r="Q113" s="223">
        <v>0.080000000000000002</v>
      </c>
      <c r="R113" s="223">
        <f>Q113*H113</f>
        <v>0.080000000000000002</v>
      </c>
      <c r="S113" s="223">
        <v>0</v>
      </c>
      <c r="T113" s="22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5" t="s">
        <v>205</v>
      </c>
      <c r="AT113" s="225" t="s">
        <v>202</v>
      </c>
      <c r="AU113" s="225" t="s">
        <v>82</v>
      </c>
      <c r="AY113" s="17" t="s">
        <v>128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7" t="s">
        <v>80</v>
      </c>
      <c r="BK113" s="226">
        <f>ROUND(I113*H113,2)</f>
        <v>0</v>
      </c>
      <c r="BL113" s="17" t="s">
        <v>162</v>
      </c>
      <c r="BM113" s="225" t="s">
        <v>213</v>
      </c>
    </row>
    <row r="114" s="2" customFormat="1">
      <c r="A114" s="38"/>
      <c r="B114" s="39"/>
      <c r="C114" s="40"/>
      <c r="D114" s="234" t="s">
        <v>200</v>
      </c>
      <c r="E114" s="40"/>
      <c r="F114" s="248" t="s">
        <v>214</v>
      </c>
      <c r="G114" s="40"/>
      <c r="H114" s="40"/>
      <c r="I114" s="229"/>
      <c r="J114" s="40"/>
      <c r="K114" s="40"/>
      <c r="L114" s="44"/>
      <c r="M114" s="230"/>
      <c r="N114" s="23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200</v>
      </c>
      <c r="AU114" s="17" t="s">
        <v>82</v>
      </c>
    </row>
    <row r="115" s="2" customFormat="1" ht="49.05" customHeight="1">
      <c r="A115" s="38"/>
      <c r="B115" s="39"/>
      <c r="C115" s="214" t="s">
        <v>170</v>
      </c>
      <c r="D115" s="214" t="s">
        <v>131</v>
      </c>
      <c r="E115" s="215" t="s">
        <v>215</v>
      </c>
      <c r="F115" s="216" t="s">
        <v>216</v>
      </c>
      <c r="G115" s="217" t="s">
        <v>134</v>
      </c>
      <c r="H115" s="218">
        <v>0.23100000000000001</v>
      </c>
      <c r="I115" s="219"/>
      <c r="J115" s="220">
        <f>ROUND(I115*H115,2)</f>
        <v>0</v>
      </c>
      <c r="K115" s="216" t="s">
        <v>135</v>
      </c>
      <c r="L115" s="44"/>
      <c r="M115" s="221" t="s">
        <v>19</v>
      </c>
      <c r="N115" s="222" t="s">
        <v>45</v>
      </c>
      <c r="O115" s="84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5" t="s">
        <v>162</v>
      </c>
      <c r="AT115" s="225" t="s">
        <v>131</v>
      </c>
      <c r="AU115" s="225" t="s">
        <v>82</v>
      </c>
      <c r="AY115" s="17" t="s">
        <v>128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7" t="s">
        <v>80</v>
      </c>
      <c r="BK115" s="226">
        <f>ROUND(I115*H115,2)</f>
        <v>0</v>
      </c>
      <c r="BL115" s="17" t="s">
        <v>162</v>
      </c>
      <c r="BM115" s="225" t="s">
        <v>217</v>
      </c>
    </row>
    <row r="116" s="2" customFormat="1">
      <c r="A116" s="38"/>
      <c r="B116" s="39"/>
      <c r="C116" s="40"/>
      <c r="D116" s="227" t="s">
        <v>138</v>
      </c>
      <c r="E116" s="40"/>
      <c r="F116" s="228" t="s">
        <v>218</v>
      </c>
      <c r="G116" s="40"/>
      <c r="H116" s="40"/>
      <c r="I116" s="229"/>
      <c r="J116" s="40"/>
      <c r="K116" s="40"/>
      <c r="L116" s="44"/>
      <c r="M116" s="243"/>
      <c r="N116" s="244"/>
      <c r="O116" s="245"/>
      <c r="P116" s="245"/>
      <c r="Q116" s="245"/>
      <c r="R116" s="245"/>
      <c r="S116" s="245"/>
      <c r="T116" s="246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138</v>
      </c>
      <c r="AU116" s="17" t="s">
        <v>82</v>
      </c>
    </row>
    <row r="117" s="2" customFormat="1" ht="6.96" customHeight="1">
      <c r="A117" s="3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44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</sheetData>
  <sheetProtection sheet="1" autoFilter="0" formatColumns="0" formatRows="0" objects="1" scenarios="1" spinCount="100000" saltValue="GmE9qJWm/Oy8ZtvZcFedt8FHs5BrgbevCVkh29fT0QUVugjxH1gqa1LW2WR6nhai8zXAaywFB7k4GJ8dZwUxTw==" hashValue="F8JcImn8eQEEZ7QXsdLVIzwSh5UIObkReQD6p4vos/TgHP1N/P/i++sc64lS1wztBrAjceYxTDtu5IO/g5ySYg==" algorithmName="SHA-512" password="CC35"/>
  <autoFilter ref="C95:K1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619995001"/>
    <hyperlink ref="F104" r:id="rId2" display="https://podminky.urs.cz/item/CS_URS_2024_02/998011001"/>
    <hyperlink ref="F116" r:id="rId3" display="https://podminky.urs.cz/item/CS_URS_2024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82</v>
      </c>
    </row>
    <row r="4" s="1" customFormat="1" ht="24.96" customHeight="1">
      <c r="B4" s="20"/>
      <c r="D4" s="141" t="s">
        <v>98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16</v>
      </c>
      <c r="L6" s="20"/>
    </row>
    <row r="7" s="1" customFormat="1" ht="16.5" customHeight="1">
      <c r="B7" s="20"/>
      <c r="E7" s="144" t="str">
        <f>'Rekapitulace stavby'!K6</f>
        <v>Výměna rolovacích vrat - Hospodářský dvůr</v>
      </c>
      <c r="F7" s="143"/>
      <c r="G7" s="143"/>
      <c r="H7" s="143"/>
      <c r="L7" s="20"/>
    </row>
    <row r="8" s="2" customFormat="1" ht="12" customHeight="1">
      <c r="A8" s="38"/>
      <c r="B8" s="44"/>
      <c r="C8" s="38"/>
      <c r="D8" s="143" t="s">
        <v>99</v>
      </c>
      <c r="E8" s="38"/>
      <c r="F8" s="38"/>
      <c r="G8" s="38"/>
      <c r="H8" s="38"/>
      <c r="I8" s="38"/>
      <c r="J8" s="38"/>
      <c r="K8" s="38"/>
      <c r="L8" s="14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7" t="s">
        <v>219</v>
      </c>
      <c r="F9" s="38"/>
      <c r="G9" s="38"/>
      <c r="H9" s="38"/>
      <c r="I9" s="38"/>
      <c r="J9" s="38"/>
      <c r="K9" s="38"/>
      <c r="L9" s="14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3" t="s">
        <v>18</v>
      </c>
      <c r="E11" s="38"/>
      <c r="F11" s="133" t="s">
        <v>19</v>
      </c>
      <c r="G11" s="38"/>
      <c r="H11" s="38"/>
      <c r="I11" s="143" t="s">
        <v>20</v>
      </c>
      <c r="J11" s="133" t="s">
        <v>19</v>
      </c>
      <c r="K11" s="38"/>
      <c r="L11" s="14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3" t="s">
        <v>21</v>
      </c>
      <c r="E12" s="38"/>
      <c r="F12" s="133" t="s">
        <v>22</v>
      </c>
      <c r="G12" s="38"/>
      <c r="H12" s="38"/>
      <c r="I12" s="143" t="s">
        <v>23</v>
      </c>
      <c r="J12" s="148" t="str">
        <f>'Rekapitulace stavby'!AN8</f>
        <v>7. 11. 2024</v>
      </c>
      <c r="K12" s="38"/>
      <c r="L12" s="14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25</v>
      </c>
      <c r="E14" s="38"/>
      <c r="F14" s="38"/>
      <c r="G14" s="38"/>
      <c r="H14" s="38"/>
      <c r="I14" s="143" t="s">
        <v>26</v>
      </c>
      <c r="J14" s="133" t="s">
        <v>27</v>
      </c>
      <c r="K14" s="38"/>
      <c r="L14" s="14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3" t="s">
        <v>29</v>
      </c>
      <c r="J15" s="133" t="s">
        <v>30</v>
      </c>
      <c r="K15" s="38"/>
      <c r="L15" s="14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3" t="s">
        <v>31</v>
      </c>
      <c r="E17" s="38"/>
      <c r="F17" s="38"/>
      <c r="G17" s="38"/>
      <c r="H17" s="38"/>
      <c r="I17" s="143" t="s">
        <v>26</v>
      </c>
      <c r="J17" s="33" t="str">
        <f>'Rekapitulace stavby'!AN13</f>
        <v>Vyplň údaj</v>
      </c>
      <c r="K17" s="38"/>
      <c r="L17" s="14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3" t="s">
        <v>29</v>
      </c>
      <c r="J18" s="33" t="str">
        <f>'Rekapitulace stavby'!AN14</f>
        <v>Vyplň údaj</v>
      </c>
      <c r="K18" s="38"/>
      <c r="L18" s="14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3" t="s">
        <v>33</v>
      </c>
      <c r="E20" s="38"/>
      <c r="F20" s="38"/>
      <c r="G20" s="38"/>
      <c r="H20" s="38"/>
      <c r="I20" s="143" t="s">
        <v>26</v>
      </c>
      <c r="J20" s="133" t="str">
        <f>IF('Rekapitulace stavby'!AN16="","",'Rekapitulace stavby'!AN16)</f>
        <v/>
      </c>
      <c r="K20" s="38"/>
      <c r="L20" s="14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43" t="s">
        <v>29</v>
      </c>
      <c r="J21" s="133" t="str">
        <f>IF('Rekapitulace stavby'!AN17="","",'Rekapitulace stavby'!AN17)</f>
        <v/>
      </c>
      <c r="K21" s="38"/>
      <c r="L21" s="14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3" t="s">
        <v>36</v>
      </c>
      <c r="E23" s="38"/>
      <c r="F23" s="38"/>
      <c r="G23" s="38"/>
      <c r="H23" s="38"/>
      <c r="I23" s="143" t="s">
        <v>26</v>
      </c>
      <c r="J23" s="133" t="s">
        <v>19</v>
      </c>
      <c r="K23" s="38"/>
      <c r="L23" s="14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37</v>
      </c>
      <c r="F24" s="38"/>
      <c r="G24" s="38"/>
      <c r="H24" s="38"/>
      <c r="I24" s="143" t="s">
        <v>29</v>
      </c>
      <c r="J24" s="133" t="s">
        <v>19</v>
      </c>
      <c r="K24" s="38"/>
      <c r="L24" s="14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3" t="s">
        <v>38</v>
      </c>
      <c r="E26" s="38"/>
      <c r="F26" s="38"/>
      <c r="G26" s="38"/>
      <c r="H26" s="38"/>
      <c r="I26" s="38"/>
      <c r="J26" s="38"/>
      <c r="K26" s="38"/>
      <c r="L26" s="14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3"/>
      <c r="E29" s="153"/>
      <c r="F29" s="153"/>
      <c r="G29" s="153"/>
      <c r="H29" s="153"/>
      <c r="I29" s="153"/>
      <c r="J29" s="153"/>
      <c r="K29" s="153"/>
      <c r="L29" s="14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4" t="s">
        <v>40</v>
      </c>
      <c r="E30" s="38"/>
      <c r="F30" s="38"/>
      <c r="G30" s="38"/>
      <c r="H30" s="38"/>
      <c r="I30" s="38"/>
      <c r="J30" s="155">
        <f>ROUND(J82, 2)</f>
        <v>0</v>
      </c>
      <c r="K30" s="38"/>
      <c r="L30" s="14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3"/>
      <c r="E31" s="153"/>
      <c r="F31" s="153"/>
      <c r="G31" s="153"/>
      <c r="H31" s="153"/>
      <c r="I31" s="153"/>
      <c r="J31" s="153"/>
      <c r="K31" s="153"/>
      <c r="L31" s="14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6" t="s">
        <v>42</v>
      </c>
      <c r="G32" s="38"/>
      <c r="H32" s="38"/>
      <c r="I32" s="156" t="s">
        <v>41</v>
      </c>
      <c r="J32" s="156" t="s">
        <v>43</v>
      </c>
      <c r="K32" s="38"/>
      <c r="L32" s="14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5" t="s">
        <v>44</v>
      </c>
      <c r="E33" s="143" t="s">
        <v>45</v>
      </c>
      <c r="F33" s="157">
        <f>ROUND((SUM(BE82:BE90)),  2)</f>
        <v>0</v>
      </c>
      <c r="G33" s="38"/>
      <c r="H33" s="38"/>
      <c r="I33" s="158">
        <v>0.20999999999999999</v>
      </c>
      <c r="J33" s="157">
        <f>ROUND(((SUM(BE82:BE90))*I33),  2)</f>
        <v>0</v>
      </c>
      <c r="K33" s="38"/>
      <c r="L33" s="14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3" t="s">
        <v>46</v>
      </c>
      <c r="F34" s="157">
        <f>ROUND((SUM(BF82:BF90)),  2)</f>
        <v>0</v>
      </c>
      <c r="G34" s="38"/>
      <c r="H34" s="38"/>
      <c r="I34" s="158">
        <v>0.12</v>
      </c>
      <c r="J34" s="157">
        <f>ROUND(((SUM(BF82:BF90))*I34),  2)</f>
        <v>0</v>
      </c>
      <c r="K34" s="38"/>
      <c r="L34" s="14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3" t="s">
        <v>47</v>
      </c>
      <c r="F35" s="157">
        <f>ROUND((SUM(BG82:BG90)),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4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3" t="s">
        <v>48</v>
      </c>
      <c r="F36" s="157">
        <f>ROUND((SUM(BH82:BH90)),  2)</f>
        <v>0</v>
      </c>
      <c r="G36" s="38"/>
      <c r="H36" s="38"/>
      <c r="I36" s="158">
        <v>0.12</v>
      </c>
      <c r="J36" s="157">
        <f>0</f>
        <v>0</v>
      </c>
      <c r="K36" s="38"/>
      <c r="L36" s="14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49</v>
      </c>
      <c r="F37" s="157">
        <f>ROUND((SUM(BI82:BI90)),  2)</f>
        <v>0</v>
      </c>
      <c r="G37" s="38"/>
      <c r="H37" s="38"/>
      <c r="I37" s="158">
        <v>0</v>
      </c>
      <c r="J37" s="157">
        <f>0</f>
        <v>0</v>
      </c>
      <c r="K37" s="38"/>
      <c r="L37" s="14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4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Výměna rolovacích vrat - Hospodářský dvůr</v>
      </c>
      <c r="F48" s="32"/>
      <c r="G48" s="32"/>
      <c r="H48" s="32"/>
      <c r="I48" s="40"/>
      <c r="J48" s="40"/>
      <c r="K48" s="40"/>
      <c r="L48" s="14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4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99 - Vedlejší a ostatní náklady</v>
      </c>
      <c r="F50" s="40"/>
      <c r="G50" s="40"/>
      <c r="H50" s="40"/>
      <c r="I50" s="40"/>
      <c r="J50" s="40"/>
      <c r="K50" s="40"/>
      <c r="L50" s="14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Masarykova nemocnice</v>
      </c>
      <c r="G52" s="40"/>
      <c r="H52" s="40"/>
      <c r="I52" s="32" t="s">
        <v>23</v>
      </c>
      <c r="J52" s="72" t="str">
        <f>IF(J12="","",J12)</f>
        <v>7. 11. 2024</v>
      </c>
      <c r="K52" s="40"/>
      <c r="L52" s="14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 a.s.</v>
      </c>
      <c r="G54" s="40"/>
      <c r="H54" s="40"/>
      <c r="I54" s="32" t="s">
        <v>33</v>
      </c>
      <c r="J54" s="36" t="str">
        <f>E21</f>
        <v xml:space="preserve"> </v>
      </c>
      <c r="K54" s="40"/>
      <c r="L54" s="14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Křehla</v>
      </c>
      <c r="K55" s="40"/>
      <c r="L55" s="14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106</v>
      </c>
      <c r="D57" s="173"/>
      <c r="E57" s="173"/>
      <c r="F57" s="173"/>
      <c r="G57" s="173"/>
      <c r="H57" s="173"/>
      <c r="I57" s="173"/>
      <c r="J57" s="174" t="s">
        <v>107</v>
      </c>
      <c r="K57" s="173"/>
      <c r="L57" s="14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72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76"/>
      <c r="C60" s="177"/>
      <c r="D60" s="178" t="s">
        <v>220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4"/>
      <c r="D61" s="183" t="s">
        <v>221</v>
      </c>
      <c r="E61" s="184"/>
      <c r="F61" s="184"/>
      <c r="G61" s="184"/>
      <c r="H61" s="184"/>
      <c r="I61" s="184"/>
      <c r="J61" s="185">
        <f>J84</f>
        <v>0</v>
      </c>
      <c r="K61" s="124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4"/>
      <c r="D62" s="183" t="s">
        <v>222</v>
      </c>
      <c r="E62" s="184"/>
      <c r="F62" s="184"/>
      <c r="G62" s="184"/>
      <c r="H62" s="184"/>
      <c r="I62" s="184"/>
      <c r="J62" s="185">
        <f>J88</f>
        <v>0</v>
      </c>
      <c r="K62" s="124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113</v>
      </c>
      <c r="D69" s="40"/>
      <c r="E69" s="40"/>
      <c r="F69" s="40"/>
      <c r="G69" s="40"/>
      <c r="H69" s="40"/>
      <c r="I69" s="40"/>
      <c r="J69" s="40"/>
      <c r="K69" s="40"/>
      <c r="L69" s="14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70" t="str">
        <f>E7</f>
        <v>Výměna rolovacích vrat - Hospodářský dvůr</v>
      </c>
      <c r="F72" s="32"/>
      <c r="G72" s="32"/>
      <c r="H72" s="32"/>
      <c r="I72" s="40"/>
      <c r="J72" s="40"/>
      <c r="K72" s="40"/>
      <c r="L72" s="14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99</v>
      </c>
      <c r="D73" s="40"/>
      <c r="E73" s="40"/>
      <c r="F73" s="40"/>
      <c r="G73" s="40"/>
      <c r="H73" s="40"/>
      <c r="I73" s="40"/>
      <c r="J73" s="40"/>
      <c r="K73" s="40"/>
      <c r="L73" s="14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99 - Vedlejší a ostatní náklady</v>
      </c>
      <c r="F74" s="40"/>
      <c r="G74" s="40"/>
      <c r="H74" s="40"/>
      <c r="I74" s="40"/>
      <c r="J74" s="40"/>
      <c r="K74" s="40"/>
      <c r="L74" s="14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Masarykova nemocnice</v>
      </c>
      <c r="G76" s="40"/>
      <c r="H76" s="40"/>
      <c r="I76" s="32" t="s">
        <v>23</v>
      </c>
      <c r="J76" s="72" t="str">
        <f>IF(J12="","",J12)</f>
        <v>7. 11. 2024</v>
      </c>
      <c r="K76" s="40"/>
      <c r="L76" s="14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Krajská zdravotní a.s.</v>
      </c>
      <c r="G78" s="40"/>
      <c r="H78" s="40"/>
      <c r="I78" s="32" t="s">
        <v>33</v>
      </c>
      <c r="J78" s="36" t="str">
        <f>E21</f>
        <v xml:space="preserve"> </v>
      </c>
      <c r="K78" s="40"/>
      <c r="L78" s="14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Milan Křehla</v>
      </c>
      <c r="K79" s="40"/>
      <c r="L79" s="14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114</v>
      </c>
      <c r="D81" s="190" t="s">
        <v>59</v>
      </c>
      <c r="E81" s="190" t="s">
        <v>55</v>
      </c>
      <c r="F81" s="190" t="s">
        <v>56</v>
      </c>
      <c r="G81" s="190" t="s">
        <v>115</v>
      </c>
      <c r="H81" s="190" t="s">
        <v>116</v>
      </c>
      <c r="I81" s="190" t="s">
        <v>117</v>
      </c>
      <c r="J81" s="190" t="s">
        <v>107</v>
      </c>
      <c r="K81" s="191" t="s">
        <v>118</v>
      </c>
      <c r="L81" s="192"/>
      <c r="M81" s="92" t="s">
        <v>19</v>
      </c>
      <c r="N81" s="93" t="s">
        <v>44</v>
      </c>
      <c r="O81" s="93" t="s">
        <v>119</v>
      </c>
      <c r="P81" s="93" t="s">
        <v>120</v>
      </c>
      <c r="Q81" s="93" t="s">
        <v>121</v>
      </c>
      <c r="R81" s="93" t="s">
        <v>122</v>
      </c>
      <c r="S81" s="93" t="s">
        <v>123</v>
      </c>
      <c r="T81" s="94" t="s">
        <v>124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125</v>
      </c>
      <c r="D82" s="40"/>
      <c r="E82" s="40"/>
      <c r="F82" s="40"/>
      <c r="G82" s="40"/>
      <c r="H82" s="40"/>
      <c r="I82" s="40"/>
      <c r="J82" s="193">
        <f>BK82</f>
        <v>0</v>
      </c>
      <c r="K82" s="40"/>
      <c r="L82" s="44"/>
      <c r="M82" s="95"/>
      <c r="N82" s="194"/>
      <c r="O82" s="96"/>
      <c r="P82" s="195">
        <f>P83</f>
        <v>0</v>
      </c>
      <c r="Q82" s="96"/>
      <c r="R82" s="195">
        <f>R83</f>
        <v>0</v>
      </c>
      <c r="S82" s="96"/>
      <c r="T82" s="19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73</v>
      </c>
      <c r="AU82" s="17" t="s">
        <v>108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73</v>
      </c>
      <c r="E83" s="201" t="s">
        <v>223</v>
      </c>
      <c r="F83" s="201" t="s">
        <v>224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P84+P88</f>
        <v>0</v>
      </c>
      <c r="Q83" s="206"/>
      <c r="R83" s="207">
        <f>R84+R88</f>
        <v>0</v>
      </c>
      <c r="S83" s="206"/>
      <c r="T83" s="20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158</v>
      </c>
      <c r="AT83" s="210" t="s">
        <v>73</v>
      </c>
      <c r="AU83" s="210" t="s">
        <v>74</v>
      </c>
      <c r="AY83" s="209" t="s">
        <v>128</v>
      </c>
      <c r="BK83" s="211">
        <f>BK84+BK88</f>
        <v>0</v>
      </c>
    </row>
    <row r="84" s="12" customFormat="1" ht="22.8" customHeight="1">
      <c r="A84" s="12"/>
      <c r="B84" s="198"/>
      <c r="C84" s="199"/>
      <c r="D84" s="200" t="s">
        <v>73</v>
      </c>
      <c r="E84" s="212" t="s">
        <v>225</v>
      </c>
      <c r="F84" s="212" t="s">
        <v>226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SUM(P85:P87)</f>
        <v>0</v>
      </c>
      <c r="Q84" s="206"/>
      <c r="R84" s="207">
        <f>SUM(R85:R87)</f>
        <v>0</v>
      </c>
      <c r="S84" s="206"/>
      <c r="T84" s="20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158</v>
      </c>
      <c r="AT84" s="210" t="s">
        <v>73</v>
      </c>
      <c r="AU84" s="210" t="s">
        <v>80</v>
      </c>
      <c r="AY84" s="209" t="s">
        <v>128</v>
      </c>
      <c r="BK84" s="211">
        <f>SUM(BK85:BK87)</f>
        <v>0</v>
      </c>
    </row>
    <row r="85" s="2" customFormat="1" ht="16.5" customHeight="1">
      <c r="A85" s="38"/>
      <c r="B85" s="39"/>
      <c r="C85" s="214" t="s">
        <v>80</v>
      </c>
      <c r="D85" s="214" t="s">
        <v>131</v>
      </c>
      <c r="E85" s="215" t="s">
        <v>227</v>
      </c>
      <c r="F85" s="216" t="s">
        <v>226</v>
      </c>
      <c r="G85" s="217" t="s">
        <v>228</v>
      </c>
      <c r="H85" s="218">
        <v>0.029999999999999999</v>
      </c>
      <c r="I85" s="219"/>
      <c r="J85" s="220">
        <f>ROUND(I85*H85,2)</f>
        <v>0</v>
      </c>
      <c r="K85" s="216" t="s">
        <v>135</v>
      </c>
      <c r="L85" s="44"/>
      <c r="M85" s="221" t="s">
        <v>19</v>
      </c>
      <c r="N85" s="222" t="s">
        <v>45</v>
      </c>
      <c r="O85" s="84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5" t="s">
        <v>229</v>
      </c>
      <c r="AT85" s="225" t="s">
        <v>131</v>
      </c>
      <c r="AU85" s="225" t="s">
        <v>82</v>
      </c>
      <c r="AY85" s="17" t="s">
        <v>128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7" t="s">
        <v>80</v>
      </c>
      <c r="BK85" s="226">
        <f>ROUND(I85*H85,2)</f>
        <v>0</v>
      </c>
      <c r="BL85" s="17" t="s">
        <v>229</v>
      </c>
      <c r="BM85" s="225" t="s">
        <v>230</v>
      </c>
    </row>
    <row r="86" s="2" customFormat="1">
      <c r="A86" s="38"/>
      <c r="B86" s="39"/>
      <c r="C86" s="40"/>
      <c r="D86" s="227" t="s">
        <v>138</v>
      </c>
      <c r="E86" s="40"/>
      <c r="F86" s="228" t="s">
        <v>231</v>
      </c>
      <c r="G86" s="40"/>
      <c r="H86" s="40"/>
      <c r="I86" s="229"/>
      <c r="J86" s="40"/>
      <c r="K86" s="40"/>
      <c r="L86" s="44"/>
      <c r="M86" s="230"/>
      <c r="N86" s="23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138</v>
      </c>
      <c r="AU86" s="17" t="s">
        <v>82</v>
      </c>
    </row>
    <row r="87" s="2" customFormat="1">
      <c r="A87" s="38"/>
      <c r="B87" s="39"/>
      <c r="C87" s="40"/>
      <c r="D87" s="234" t="s">
        <v>200</v>
      </c>
      <c r="E87" s="40"/>
      <c r="F87" s="248" t="s">
        <v>232</v>
      </c>
      <c r="G87" s="40"/>
      <c r="H87" s="40"/>
      <c r="I87" s="229"/>
      <c r="J87" s="40"/>
      <c r="K87" s="40"/>
      <c r="L87" s="44"/>
      <c r="M87" s="230"/>
      <c r="N87" s="23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200</v>
      </c>
      <c r="AU87" s="17" t="s">
        <v>82</v>
      </c>
    </row>
    <row r="88" s="12" customFormat="1" ht="22.8" customHeight="1">
      <c r="A88" s="12"/>
      <c r="B88" s="198"/>
      <c r="C88" s="199"/>
      <c r="D88" s="200" t="s">
        <v>73</v>
      </c>
      <c r="E88" s="212" t="s">
        <v>233</v>
      </c>
      <c r="F88" s="212" t="s">
        <v>234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SUM(P89:P90)</f>
        <v>0</v>
      </c>
      <c r="Q88" s="206"/>
      <c r="R88" s="207">
        <f>SUM(R89:R90)</f>
        <v>0</v>
      </c>
      <c r="S88" s="206"/>
      <c r="T88" s="208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158</v>
      </c>
      <c r="AT88" s="210" t="s">
        <v>73</v>
      </c>
      <c r="AU88" s="210" t="s">
        <v>80</v>
      </c>
      <c r="AY88" s="209" t="s">
        <v>128</v>
      </c>
      <c r="BK88" s="211">
        <f>SUM(BK89:BK90)</f>
        <v>0</v>
      </c>
    </row>
    <row r="89" s="2" customFormat="1" ht="16.5" customHeight="1">
      <c r="A89" s="38"/>
      <c r="B89" s="39"/>
      <c r="C89" s="214" t="s">
        <v>82</v>
      </c>
      <c r="D89" s="214" t="s">
        <v>131</v>
      </c>
      <c r="E89" s="215" t="s">
        <v>235</v>
      </c>
      <c r="F89" s="216" t="s">
        <v>234</v>
      </c>
      <c r="G89" s="217" t="s">
        <v>236</v>
      </c>
      <c r="H89" s="218">
        <v>0.02</v>
      </c>
      <c r="I89" s="219"/>
      <c r="J89" s="220">
        <f>ROUND(I89*H89,2)</f>
        <v>0</v>
      </c>
      <c r="K89" s="216" t="s">
        <v>135</v>
      </c>
      <c r="L89" s="44"/>
      <c r="M89" s="221" t="s">
        <v>19</v>
      </c>
      <c r="N89" s="222" t="s">
        <v>45</v>
      </c>
      <c r="O89" s="84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5" t="s">
        <v>229</v>
      </c>
      <c r="AT89" s="225" t="s">
        <v>131</v>
      </c>
      <c r="AU89" s="225" t="s">
        <v>82</v>
      </c>
      <c r="AY89" s="17" t="s">
        <v>128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7" t="s">
        <v>80</v>
      </c>
      <c r="BK89" s="226">
        <f>ROUND(I89*H89,2)</f>
        <v>0</v>
      </c>
      <c r="BL89" s="17" t="s">
        <v>229</v>
      </c>
      <c r="BM89" s="225" t="s">
        <v>237</v>
      </c>
    </row>
    <row r="90" s="2" customFormat="1">
      <c r="A90" s="38"/>
      <c r="B90" s="39"/>
      <c r="C90" s="40"/>
      <c r="D90" s="227" t="s">
        <v>138</v>
      </c>
      <c r="E90" s="40"/>
      <c r="F90" s="228" t="s">
        <v>238</v>
      </c>
      <c r="G90" s="40"/>
      <c r="H90" s="40"/>
      <c r="I90" s="229"/>
      <c r="J90" s="40"/>
      <c r="K90" s="40"/>
      <c r="L90" s="44"/>
      <c r="M90" s="243"/>
      <c r="N90" s="244"/>
      <c r="O90" s="245"/>
      <c r="P90" s="245"/>
      <c r="Q90" s="245"/>
      <c r="R90" s="245"/>
      <c r="S90" s="245"/>
      <c r="T90" s="246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138</v>
      </c>
      <c r="AU90" s="17" t="s">
        <v>82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KKpuZnG0NBZ335MUrOocEw6rFykBjCiESuQsRwrOuLlz0N9KY4TmhQnQBdAtUDaImA3KkP3Gzz4hPtS0264jdQ==" hashValue="JAGcG6sxTDkM7TMhepbqtaEMN9ouGem3eYCgBeDd38CSH3YpwSCWkOqSLsamwLDsSJmY2MPgjoSkKUICWJQn7w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030001000"/>
    <hyperlink ref="F90" r:id="rId2" display="https://podminky.urs.cz/item/CS_URS_2024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9" customWidth="1"/>
    <col min="2" max="2" width="1.667969" style="259" customWidth="1"/>
    <col min="3" max="4" width="5" style="259" customWidth="1"/>
    <col min="5" max="5" width="11.66016" style="259" customWidth="1"/>
    <col min="6" max="6" width="9.160156" style="259" customWidth="1"/>
    <col min="7" max="7" width="5" style="259" customWidth="1"/>
    <col min="8" max="8" width="77.83203" style="259" customWidth="1"/>
    <col min="9" max="10" width="20" style="259" customWidth="1"/>
    <col min="11" max="11" width="1.667969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4" customFormat="1" ht="45" customHeight="1">
      <c r="B3" s="263"/>
      <c r="C3" s="264" t="s">
        <v>239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240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241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242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243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244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245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246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247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248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249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79</v>
      </c>
      <c r="F18" s="270" t="s">
        <v>250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251</v>
      </c>
      <c r="F19" s="270" t="s">
        <v>252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253</v>
      </c>
      <c r="F20" s="270" t="s">
        <v>254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255</v>
      </c>
      <c r="F21" s="270" t="s">
        <v>96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256</v>
      </c>
      <c r="F22" s="270" t="s">
        <v>257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85</v>
      </c>
      <c r="F23" s="270" t="s">
        <v>258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259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260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261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262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263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264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265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266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267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114</v>
      </c>
      <c r="F36" s="270"/>
      <c r="G36" s="270" t="s">
        <v>268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269</v>
      </c>
      <c r="F37" s="270"/>
      <c r="G37" s="270" t="s">
        <v>270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55</v>
      </c>
      <c r="F38" s="270"/>
      <c r="G38" s="270" t="s">
        <v>271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56</v>
      </c>
      <c r="F39" s="270"/>
      <c r="G39" s="270" t="s">
        <v>272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115</v>
      </c>
      <c r="F40" s="270"/>
      <c r="G40" s="270" t="s">
        <v>273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116</v>
      </c>
      <c r="F41" s="270"/>
      <c r="G41" s="270" t="s">
        <v>274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275</v>
      </c>
      <c r="F42" s="270"/>
      <c r="G42" s="270" t="s">
        <v>276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277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278</v>
      </c>
      <c r="F44" s="270"/>
      <c r="G44" s="270" t="s">
        <v>279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118</v>
      </c>
      <c r="F45" s="270"/>
      <c r="G45" s="270" t="s">
        <v>280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281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282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283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284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285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286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287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288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289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290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291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292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293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294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295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296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297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298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299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300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301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302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303</v>
      </c>
      <c r="D76" s="288"/>
      <c r="E76" s="288"/>
      <c r="F76" s="288" t="s">
        <v>304</v>
      </c>
      <c r="G76" s="289"/>
      <c r="H76" s="288" t="s">
        <v>56</v>
      </c>
      <c r="I76" s="288" t="s">
        <v>59</v>
      </c>
      <c r="J76" s="288" t="s">
        <v>305</v>
      </c>
      <c r="K76" s="287"/>
    </row>
    <row r="77" s="1" customFormat="1" ht="17.25" customHeight="1">
      <c r="B77" s="285"/>
      <c r="C77" s="290" t="s">
        <v>306</v>
      </c>
      <c r="D77" s="290"/>
      <c r="E77" s="290"/>
      <c r="F77" s="291" t="s">
        <v>307</v>
      </c>
      <c r="G77" s="292"/>
      <c r="H77" s="290"/>
      <c r="I77" s="290"/>
      <c r="J77" s="290" t="s">
        <v>308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55</v>
      </c>
      <c r="D79" s="295"/>
      <c r="E79" s="295"/>
      <c r="F79" s="296" t="s">
        <v>309</v>
      </c>
      <c r="G79" s="297"/>
      <c r="H79" s="273" t="s">
        <v>310</v>
      </c>
      <c r="I79" s="273" t="s">
        <v>311</v>
      </c>
      <c r="J79" s="273">
        <v>20</v>
      </c>
      <c r="K79" s="287"/>
    </row>
    <row r="80" s="1" customFormat="1" ht="15" customHeight="1">
      <c r="B80" s="285"/>
      <c r="C80" s="273" t="s">
        <v>312</v>
      </c>
      <c r="D80" s="273"/>
      <c r="E80" s="273"/>
      <c r="F80" s="296" t="s">
        <v>309</v>
      </c>
      <c r="G80" s="297"/>
      <c r="H80" s="273" t="s">
        <v>313</v>
      </c>
      <c r="I80" s="273" t="s">
        <v>311</v>
      </c>
      <c r="J80" s="273">
        <v>120</v>
      </c>
      <c r="K80" s="287"/>
    </row>
    <row r="81" s="1" customFormat="1" ht="15" customHeight="1">
      <c r="B81" s="298"/>
      <c r="C81" s="273" t="s">
        <v>314</v>
      </c>
      <c r="D81" s="273"/>
      <c r="E81" s="273"/>
      <c r="F81" s="296" t="s">
        <v>315</v>
      </c>
      <c r="G81" s="297"/>
      <c r="H81" s="273" t="s">
        <v>316</v>
      </c>
      <c r="I81" s="273" t="s">
        <v>311</v>
      </c>
      <c r="J81" s="273">
        <v>50</v>
      </c>
      <c r="K81" s="287"/>
    </row>
    <row r="82" s="1" customFormat="1" ht="15" customHeight="1">
      <c r="B82" s="298"/>
      <c r="C82" s="273" t="s">
        <v>317</v>
      </c>
      <c r="D82" s="273"/>
      <c r="E82" s="273"/>
      <c r="F82" s="296" t="s">
        <v>309</v>
      </c>
      <c r="G82" s="297"/>
      <c r="H82" s="273" t="s">
        <v>318</v>
      </c>
      <c r="I82" s="273" t="s">
        <v>319</v>
      </c>
      <c r="J82" s="273"/>
      <c r="K82" s="287"/>
    </row>
    <row r="83" s="1" customFormat="1" ht="15" customHeight="1">
      <c r="B83" s="298"/>
      <c r="C83" s="299" t="s">
        <v>320</v>
      </c>
      <c r="D83" s="299"/>
      <c r="E83" s="299"/>
      <c r="F83" s="300" t="s">
        <v>315</v>
      </c>
      <c r="G83" s="299"/>
      <c r="H83" s="299" t="s">
        <v>321</v>
      </c>
      <c r="I83" s="299" t="s">
        <v>311</v>
      </c>
      <c r="J83" s="299">
        <v>15</v>
      </c>
      <c r="K83" s="287"/>
    </row>
    <row r="84" s="1" customFormat="1" ht="15" customHeight="1">
      <c r="B84" s="298"/>
      <c r="C84" s="299" t="s">
        <v>322</v>
      </c>
      <c r="D84" s="299"/>
      <c r="E84" s="299"/>
      <c r="F84" s="300" t="s">
        <v>315</v>
      </c>
      <c r="G84" s="299"/>
      <c r="H84" s="299" t="s">
        <v>323</v>
      </c>
      <c r="I84" s="299" t="s">
        <v>311</v>
      </c>
      <c r="J84" s="299">
        <v>15</v>
      </c>
      <c r="K84" s="287"/>
    </row>
    <row r="85" s="1" customFormat="1" ht="15" customHeight="1">
      <c r="B85" s="298"/>
      <c r="C85" s="299" t="s">
        <v>324</v>
      </c>
      <c r="D85" s="299"/>
      <c r="E85" s="299"/>
      <c r="F85" s="300" t="s">
        <v>315</v>
      </c>
      <c r="G85" s="299"/>
      <c r="H85" s="299" t="s">
        <v>325</v>
      </c>
      <c r="I85" s="299" t="s">
        <v>311</v>
      </c>
      <c r="J85" s="299">
        <v>20</v>
      </c>
      <c r="K85" s="287"/>
    </row>
    <row r="86" s="1" customFormat="1" ht="15" customHeight="1">
      <c r="B86" s="298"/>
      <c r="C86" s="299" t="s">
        <v>326</v>
      </c>
      <c r="D86" s="299"/>
      <c r="E86" s="299"/>
      <c r="F86" s="300" t="s">
        <v>315</v>
      </c>
      <c r="G86" s="299"/>
      <c r="H86" s="299" t="s">
        <v>327</v>
      </c>
      <c r="I86" s="299" t="s">
        <v>311</v>
      </c>
      <c r="J86" s="299">
        <v>20</v>
      </c>
      <c r="K86" s="287"/>
    </row>
    <row r="87" s="1" customFormat="1" ht="15" customHeight="1">
      <c r="B87" s="298"/>
      <c r="C87" s="273" t="s">
        <v>328</v>
      </c>
      <c r="D87" s="273"/>
      <c r="E87" s="273"/>
      <c r="F87" s="296" t="s">
        <v>315</v>
      </c>
      <c r="G87" s="297"/>
      <c r="H87" s="273" t="s">
        <v>329</v>
      </c>
      <c r="I87" s="273" t="s">
        <v>311</v>
      </c>
      <c r="J87" s="273">
        <v>50</v>
      </c>
      <c r="K87" s="287"/>
    </row>
    <row r="88" s="1" customFormat="1" ht="15" customHeight="1">
      <c r="B88" s="298"/>
      <c r="C88" s="273" t="s">
        <v>330</v>
      </c>
      <c r="D88" s="273"/>
      <c r="E88" s="273"/>
      <c r="F88" s="296" t="s">
        <v>315</v>
      </c>
      <c r="G88" s="297"/>
      <c r="H88" s="273" t="s">
        <v>331</v>
      </c>
      <c r="I88" s="273" t="s">
        <v>311</v>
      </c>
      <c r="J88" s="273">
        <v>20</v>
      </c>
      <c r="K88" s="287"/>
    </row>
    <row r="89" s="1" customFormat="1" ht="15" customHeight="1">
      <c r="B89" s="298"/>
      <c r="C89" s="273" t="s">
        <v>332</v>
      </c>
      <c r="D89" s="273"/>
      <c r="E89" s="273"/>
      <c r="F89" s="296" t="s">
        <v>315</v>
      </c>
      <c r="G89" s="297"/>
      <c r="H89" s="273" t="s">
        <v>333</v>
      </c>
      <c r="I89" s="273" t="s">
        <v>311</v>
      </c>
      <c r="J89" s="273">
        <v>20</v>
      </c>
      <c r="K89" s="287"/>
    </row>
    <row r="90" s="1" customFormat="1" ht="15" customHeight="1">
      <c r="B90" s="298"/>
      <c r="C90" s="273" t="s">
        <v>334</v>
      </c>
      <c r="D90" s="273"/>
      <c r="E90" s="273"/>
      <c r="F90" s="296" t="s">
        <v>315</v>
      </c>
      <c r="G90" s="297"/>
      <c r="H90" s="273" t="s">
        <v>335</v>
      </c>
      <c r="I90" s="273" t="s">
        <v>311</v>
      </c>
      <c r="J90" s="273">
        <v>50</v>
      </c>
      <c r="K90" s="287"/>
    </row>
    <row r="91" s="1" customFormat="1" ht="15" customHeight="1">
      <c r="B91" s="298"/>
      <c r="C91" s="273" t="s">
        <v>336</v>
      </c>
      <c r="D91" s="273"/>
      <c r="E91" s="273"/>
      <c r="F91" s="296" t="s">
        <v>315</v>
      </c>
      <c r="G91" s="297"/>
      <c r="H91" s="273" t="s">
        <v>336</v>
      </c>
      <c r="I91" s="273" t="s">
        <v>311</v>
      </c>
      <c r="J91" s="273">
        <v>50</v>
      </c>
      <c r="K91" s="287"/>
    </row>
    <row r="92" s="1" customFormat="1" ht="15" customHeight="1">
      <c r="B92" s="298"/>
      <c r="C92" s="273" t="s">
        <v>337</v>
      </c>
      <c r="D92" s="273"/>
      <c r="E92" s="273"/>
      <c r="F92" s="296" t="s">
        <v>315</v>
      </c>
      <c r="G92" s="297"/>
      <c r="H92" s="273" t="s">
        <v>338</v>
      </c>
      <c r="I92" s="273" t="s">
        <v>311</v>
      </c>
      <c r="J92" s="273">
        <v>255</v>
      </c>
      <c r="K92" s="287"/>
    </row>
    <row r="93" s="1" customFormat="1" ht="15" customHeight="1">
      <c r="B93" s="298"/>
      <c r="C93" s="273" t="s">
        <v>339</v>
      </c>
      <c r="D93" s="273"/>
      <c r="E93" s="273"/>
      <c r="F93" s="296" t="s">
        <v>309</v>
      </c>
      <c r="G93" s="297"/>
      <c r="H93" s="273" t="s">
        <v>340</v>
      </c>
      <c r="I93" s="273" t="s">
        <v>341</v>
      </c>
      <c r="J93" s="273"/>
      <c r="K93" s="287"/>
    </row>
    <row r="94" s="1" customFormat="1" ht="15" customHeight="1">
      <c r="B94" s="298"/>
      <c r="C94" s="273" t="s">
        <v>342</v>
      </c>
      <c r="D94" s="273"/>
      <c r="E94" s="273"/>
      <c r="F94" s="296" t="s">
        <v>309</v>
      </c>
      <c r="G94" s="297"/>
      <c r="H94" s="273" t="s">
        <v>343</v>
      </c>
      <c r="I94" s="273" t="s">
        <v>344</v>
      </c>
      <c r="J94" s="273"/>
      <c r="K94" s="287"/>
    </row>
    <row r="95" s="1" customFormat="1" ht="15" customHeight="1">
      <c r="B95" s="298"/>
      <c r="C95" s="273" t="s">
        <v>345</v>
      </c>
      <c r="D95" s="273"/>
      <c r="E95" s="273"/>
      <c r="F95" s="296" t="s">
        <v>309</v>
      </c>
      <c r="G95" s="297"/>
      <c r="H95" s="273" t="s">
        <v>345</v>
      </c>
      <c r="I95" s="273" t="s">
        <v>344</v>
      </c>
      <c r="J95" s="273"/>
      <c r="K95" s="287"/>
    </row>
    <row r="96" s="1" customFormat="1" ht="15" customHeight="1">
      <c r="B96" s="298"/>
      <c r="C96" s="273" t="s">
        <v>40</v>
      </c>
      <c r="D96" s="273"/>
      <c r="E96" s="273"/>
      <c r="F96" s="296" t="s">
        <v>309</v>
      </c>
      <c r="G96" s="297"/>
      <c r="H96" s="273" t="s">
        <v>346</v>
      </c>
      <c r="I96" s="273" t="s">
        <v>344</v>
      </c>
      <c r="J96" s="273"/>
      <c r="K96" s="287"/>
    </row>
    <row r="97" s="1" customFormat="1" ht="15" customHeight="1">
      <c r="B97" s="298"/>
      <c r="C97" s="273" t="s">
        <v>50</v>
      </c>
      <c r="D97" s="273"/>
      <c r="E97" s="273"/>
      <c r="F97" s="296" t="s">
        <v>309</v>
      </c>
      <c r="G97" s="297"/>
      <c r="H97" s="273" t="s">
        <v>347</v>
      </c>
      <c r="I97" s="273" t="s">
        <v>344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348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303</v>
      </c>
      <c r="D103" s="288"/>
      <c r="E103" s="288"/>
      <c r="F103" s="288" t="s">
        <v>304</v>
      </c>
      <c r="G103" s="289"/>
      <c r="H103" s="288" t="s">
        <v>56</v>
      </c>
      <c r="I103" s="288" t="s">
        <v>59</v>
      </c>
      <c r="J103" s="288" t="s">
        <v>305</v>
      </c>
      <c r="K103" s="287"/>
    </row>
    <row r="104" s="1" customFormat="1" ht="17.25" customHeight="1">
      <c r="B104" s="285"/>
      <c r="C104" s="290" t="s">
        <v>306</v>
      </c>
      <c r="D104" s="290"/>
      <c r="E104" s="290"/>
      <c r="F104" s="291" t="s">
        <v>307</v>
      </c>
      <c r="G104" s="292"/>
      <c r="H104" s="290"/>
      <c r="I104" s="290"/>
      <c r="J104" s="290" t="s">
        <v>308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55</v>
      </c>
      <c r="D106" s="295"/>
      <c r="E106" s="295"/>
      <c r="F106" s="296" t="s">
        <v>309</v>
      </c>
      <c r="G106" s="273"/>
      <c r="H106" s="273" t="s">
        <v>349</v>
      </c>
      <c r="I106" s="273" t="s">
        <v>311</v>
      </c>
      <c r="J106" s="273">
        <v>20</v>
      </c>
      <c r="K106" s="287"/>
    </row>
    <row r="107" s="1" customFormat="1" ht="15" customHeight="1">
      <c r="B107" s="285"/>
      <c r="C107" s="273" t="s">
        <v>312</v>
      </c>
      <c r="D107" s="273"/>
      <c r="E107" s="273"/>
      <c r="F107" s="296" t="s">
        <v>309</v>
      </c>
      <c r="G107" s="273"/>
      <c r="H107" s="273" t="s">
        <v>349</v>
      </c>
      <c r="I107" s="273" t="s">
        <v>311</v>
      </c>
      <c r="J107" s="273">
        <v>120</v>
      </c>
      <c r="K107" s="287"/>
    </row>
    <row r="108" s="1" customFormat="1" ht="15" customHeight="1">
      <c r="B108" s="298"/>
      <c r="C108" s="273" t="s">
        <v>314</v>
      </c>
      <c r="D108" s="273"/>
      <c r="E108" s="273"/>
      <c r="F108" s="296" t="s">
        <v>315</v>
      </c>
      <c r="G108" s="273"/>
      <c r="H108" s="273" t="s">
        <v>349</v>
      </c>
      <c r="I108" s="273" t="s">
        <v>311</v>
      </c>
      <c r="J108" s="273">
        <v>50</v>
      </c>
      <c r="K108" s="287"/>
    </row>
    <row r="109" s="1" customFormat="1" ht="15" customHeight="1">
      <c r="B109" s="298"/>
      <c r="C109" s="273" t="s">
        <v>317</v>
      </c>
      <c r="D109" s="273"/>
      <c r="E109" s="273"/>
      <c r="F109" s="296" t="s">
        <v>309</v>
      </c>
      <c r="G109" s="273"/>
      <c r="H109" s="273" t="s">
        <v>349</v>
      </c>
      <c r="I109" s="273" t="s">
        <v>319</v>
      </c>
      <c r="J109" s="273"/>
      <c r="K109" s="287"/>
    </row>
    <row r="110" s="1" customFormat="1" ht="15" customHeight="1">
      <c r="B110" s="298"/>
      <c r="C110" s="273" t="s">
        <v>328</v>
      </c>
      <c r="D110" s="273"/>
      <c r="E110" s="273"/>
      <c r="F110" s="296" t="s">
        <v>315</v>
      </c>
      <c r="G110" s="273"/>
      <c r="H110" s="273" t="s">
        <v>349</v>
      </c>
      <c r="I110" s="273" t="s">
        <v>311</v>
      </c>
      <c r="J110" s="273">
        <v>50</v>
      </c>
      <c r="K110" s="287"/>
    </row>
    <row r="111" s="1" customFormat="1" ht="15" customHeight="1">
      <c r="B111" s="298"/>
      <c r="C111" s="273" t="s">
        <v>336</v>
      </c>
      <c r="D111" s="273"/>
      <c r="E111" s="273"/>
      <c r="F111" s="296" t="s">
        <v>315</v>
      </c>
      <c r="G111" s="273"/>
      <c r="H111" s="273" t="s">
        <v>349</v>
      </c>
      <c r="I111" s="273" t="s">
        <v>311</v>
      </c>
      <c r="J111" s="273">
        <v>50</v>
      </c>
      <c r="K111" s="287"/>
    </row>
    <row r="112" s="1" customFormat="1" ht="15" customHeight="1">
      <c r="B112" s="298"/>
      <c r="C112" s="273" t="s">
        <v>334</v>
      </c>
      <c r="D112" s="273"/>
      <c r="E112" s="273"/>
      <c r="F112" s="296" t="s">
        <v>315</v>
      </c>
      <c r="G112" s="273"/>
      <c r="H112" s="273" t="s">
        <v>349</v>
      </c>
      <c r="I112" s="273" t="s">
        <v>311</v>
      </c>
      <c r="J112" s="273">
        <v>50</v>
      </c>
      <c r="K112" s="287"/>
    </row>
    <row r="113" s="1" customFormat="1" ht="15" customHeight="1">
      <c r="B113" s="298"/>
      <c r="C113" s="273" t="s">
        <v>55</v>
      </c>
      <c r="D113" s="273"/>
      <c r="E113" s="273"/>
      <c r="F113" s="296" t="s">
        <v>309</v>
      </c>
      <c r="G113" s="273"/>
      <c r="H113" s="273" t="s">
        <v>350</v>
      </c>
      <c r="I113" s="273" t="s">
        <v>311</v>
      </c>
      <c r="J113" s="273">
        <v>20</v>
      </c>
      <c r="K113" s="287"/>
    </row>
    <row r="114" s="1" customFormat="1" ht="15" customHeight="1">
      <c r="B114" s="298"/>
      <c r="C114" s="273" t="s">
        <v>351</v>
      </c>
      <c r="D114" s="273"/>
      <c r="E114" s="273"/>
      <c r="F114" s="296" t="s">
        <v>309</v>
      </c>
      <c r="G114" s="273"/>
      <c r="H114" s="273" t="s">
        <v>352</v>
      </c>
      <c r="I114" s="273" t="s">
        <v>311</v>
      </c>
      <c r="J114" s="273">
        <v>120</v>
      </c>
      <c r="K114" s="287"/>
    </row>
    <row r="115" s="1" customFormat="1" ht="15" customHeight="1">
      <c r="B115" s="298"/>
      <c r="C115" s="273" t="s">
        <v>40</v>
      </c>
      <c r="D115" s="273"/>
      <c r="E115" s="273"/>
      <c r="F115" s="296" t="s">
        <v>309</v>
      </c>
      <c r="G115" s="273"/>
      <c r="H115" s="273" t="s">
        <v>353</v>
      </c>
      <c r="I115" s="273" t="s">
        <v>344</v>
      </c>
      <c r="J115" s="273"/>
      <c r="K115" s="287"/>
    </row>
    <row r="116" s="1" customFormat="1" ht="15" customHeight="1">
      <c r="B116" s="298"/>
      <c r="C116" s="273" t="s">
        <v>50</v>
      </c>
      <c r="D116" s="273"/>
      <c r="E116" s="273"/>
      <c r="F116" s="296" t="s">
        <v>309</v>
      </c>
      <c r="G116" s="273"/>
      <c r="H116" s="273" t="s">
        <v>354</v>
      </c>
      <c r="I116" s="273" t="s">
        <v>344</v>
      </c>
      <c r="J116" s="273"/>
      <c r="K116" s="287"/>
    </row>
    <row r="117" s="1" customFormat="1" ht="15" customHeight="1">
      <c r="B117" s="298"/>
      <c r="C117" s="273" t="s">
        <v>59</v>
      </c>
      <c r="D117" s="273"/>
      <c r="E117" s="273"/>
      <c r="F117" s="296" t="s">
        <v>309</v>
      </c>
      <c r="G117" s="273"/>
      <c r="H117" s="273" t="s">
        <v>355</v>
      </c>
      <c r="I117" s="273" t="s">
        <v>356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357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303</v>
      </c>
      <c r="D123" s="288"/>
      <c r="E123" s="288"/>
      <c r="F123" s="288" t="s">
        <v>304</v>
      </c>
      <c r="G123" s="289"/>
      <c r="H123" s="288" t="s">
        <v>56</v>
      </c>
      <c r="I123" s="288" t="s">
        <v>59</v>
      </c>
      <c r="J123" s="288" t="s">
        <v>305</v>
      </c>
      <c r="K123" s="317"/>
    </row>
    <row r="124" s="1" customFormat="1" ht="17.25" customHeight="1">
      <c r="B124" s="316"/>
      <c r="C124" s="290" t="s">
        <v>306</v>
      </c>
      <c r="D124" s="290"/>
      <c r="E124" s="290"/>
      <c r="F124" s="291" t="s">
        <v>307</v>
      </c>
      <c r="G124" s="292"/>
      <c r="H124" s="290"/>
      <c r="I124" s="290"/>
      <c r="J124" s="290" t="s">
        <v>308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312</v>
      </c>
      <c r="D126" s="295"/>
      <c r="E126" s="295"/>
      <c r="F126" s="296" t="s">
        <v>309</v>
      </c>
      <c r="G126" s="273"/>
      <c r="H126" s="273" t="s">
        <v>349</v>
      </c>
      <c r="I126" s="273" t="s">
        <v>311</v>
      </c>
      <c r="J126" s="273">
        <v>120</v>
      </c>
      <c r="K126" s="321"/>
    </row>
    <row r="127" s="1" customFormat="1" ht="15" customHeight="1">
      <c r="B127" s="318"/>
      <c r="C127" s="273" t="s">
        <v>358</v>
      </c>
      <c r="D127" s="273"/>
      <c r="E127" s="273"/>
      <c r="F127" s="296" t="s">
        <v>309</v>
      </c>
      <c r="G127" s="273"/>
      <c r="H127" s="273" t="s">
        <v>359</v>
      </c>
      <c r="I127" s="273" t="s">
        <v>311</v>
      </c>
      <c r="J127" s="273" t="s">
        <v>360</v>
      </c>
      <c r="K127" s="321"/>
    </row>
    <row r="128" s="1" customFormat="1" ht="15" customHeight="1">
      <c r="B128" s="318"/>
      <c r="C128" s="273" t="s">
        <v>85</v>
      </c>
      <c r="D128" s="273"/>
      <c r="E128" s="273"/>
      <c r="F128" s="296" t="s">
        <v>309</v>
      </c>
      <c r="G128" s="273"/>
      <c r="H128" s="273" t="s">
        <v>361</v>
      </c>
      <c r="I128" s="273" t="s">
        <v>311</v>
      </c>
      <c r="J128" s="273" t="s">
        <v>360</v>
      </c>
      <c r="K128" s="321"/>
    </row>
    <row r="129" s="1" customFormat="1" ht="15" customHeight="1">
      <c r="B129" s="318"/>
      <c r="C129" s="273" t="s">
        <v>320</v>
      </c>
      <c r="D129" s="273"/>
      <c r="E129" s="273"/>
      <c r="F129" s="296" t="s">
        <v>315</v>
      </c>
      <c r="G129" s="273"/>
      <c r="H129" s="273" t="s">
        <v>321</v>
      </c>
      <c r="I129" s="273" t="s">
        <v>311</v>
      </c>
      <c r="J129" s="273">
        <v>15</v>
      </c>
      <c r="K129" s="321"/>
    </row>
    <row r="130" s="1" customFormat="1" ht="15" customHeight="1">
      <c r="B130" s="318"/>
      <c r="C130" s="299" t="s">
        <v>322</v>
      </c>
      <c r="D130" s="299"/>
      <c r="E130" s="299"/>
      <c r="F130" s="300" t="s">
        <v>315</v>
      </c>
      <c r="G130" s="299"/>
      <c r="H130" s="299" t="s">
        <v>323</v>
      </c>
      <c r="I130" s="299" t="s">
        <v>311</v>
      </c>
      <c r="J130" s="299">
        <v>15</v>
      </c>
      <c r="K130" s="321"/>
    </row>
    <row r="131" s="1" customFormat="1" ht="15" customHeight="1">
      <c r="B131" s="318"/>
      <c r="C131" s="299" t="s">
        <v>324</v>
      </c>
      <c r="D131" s="299"/>
      <c r="E131" s="299"/>
      <c r="F131" s="300" t="s">
        <v>315</v>
      </c>
      <c r="G131" s="299"/>
      <c r="H131" s="299" t="s">
        <v>325</v>
      </c>
      <c r="I131" s="299" t="s">
        <v>311</v>
      </c>
      <c r="J131" s="299">
        <v>20</v>
      </c>
      <c r="K131" s="321"/>
    </row>
    <row r="132" s="1" customFormat="1" ht="15" customHeight="1">
      <c r="B132" s="318"/>
      <c r="C132" s="299" t="s">
        <v>326</v>
      </c>
      <c r="D132" s="299"/>
      <c r="E132" s="299"/>
      <c r="F132" s="300" t="s">
        <v>315</v>
      </c>
      <c r="G132" s="299"/>
      <c r="H132" s="299" t="s">
        <v>327</v>
      </c>
      <c r="I132" s="299" t="s">
        <v>311</v>
      </c>
      <c r="J132" s="299">
        <v>20</v>
      </c>
      <c r="K132" s="321"/>
    </row>
    <row r="133" s="1" customFormat="1" ht="15" customHeight="1">
      <c r="B133" s="318"/>
      <c r="C133" s="273" t="s">
        <v>314</v>
      </c>
      <c r="D133" s="273"/>
      <c r="E133" s="273"/>
      <c r="F133" s="296" t="s">
        <v>315</v>
      </c>
      <c r="G133" s="273"/>
      <c r="H133" s="273" t="s">
        <v>349</v>
      </c>
      <c r="I133" s="273" t="s">
        <v>311</v>
      </c>
      <c r="J133" s="273">
        <v>50</v>
      </c>
      <c r="K133" s="321"/>
    </row>
    <row r="134" s="1" customFormat="1" ht="15" customHeight="1">
      <c r="B134" s="318"/>
      <c r="C134" s="273" t="s">
        <v>328</v>
      </c>
      <c r="D134" s="273"/>
      <c r="E134" s="273"/>
      <c r="F134" s="296" t="s">
        <v>315</v>
      </c>
      <c r="G134" s="273"/>
      <c r="H134" s="273" t="s">
        <v>349</v>
      </c>
      <c r="I134" s="273" t="s">
        <v>311</v>
      </c>
      <c r="J134" s="273">
        <v>50</v>
      </c>
      <c r="K134" s="321"/>
    </row>
    <row r="135" s="1" customFormat="1" ht="15" customHeight="1">
      <c r="B135" s="318"/>
      <c r="C135" s="273" t="s">
        <v>334</v>
      </c>
      <c r="D135" s="273"/>
      <c r="E135" s="273"/>
      <c r="F135" s="296" t="s">
        <v>315</v>
      </c>
      <c r="G135" s="273"/>
      <c r="H135" s="273" t="s">
        <v>349</v>
      </c>
      <c r="I135" s="273" t="s">
        <v>311</v>
      </c>
      <c r="J135" s="273">
        <v>50</v>
      </c>
      <c r="K135" s="321"/>
    </row>
    <row r="136" s="1" customFormat="1" ht="15" customHeight="1">
      <c r="B136" s="318"/>
      <c r="C136" s="273" t="s">
        <v>336</v>
      </c>
      <c r="D136" s="273"/>
      <c r="E136" s="273"/>
      <c r="F136" s="296" t="s">
        <v>315</v>
      </c>
      <c r="G136" s="273"/>
      <c r="H136" s="273" t="s">
        <v>349</v>
      </c>
      <c r="I136" s="273" t="s">
        <v>311</v>
      </c>
      <c r="J136" s="273">
        <v>50</v>
      </c>
      <c r="K136" s="321"/>
    </row>
    <row r="137" s="1" customFormat="1" ht="15" customHeight="1">
      <c r="B137" s="318"/>
      <c r="C137" s="273" t="s">
        <v>337</v>
      </c>
      <c r="D137" s="273"/>
      <c r="E137" s="273"/>
      <c r="F137" s="296" t="s">
        <v>315</v>
      </c>
      <c r="G137" s="273"/>
      <c r="H137" s="273" t="s">
        <v>362</v>
      </c>
      <c r="I137" s="273" t="s">
        <v>311</v>
      </c>
      <c r="J137" s="273">
        <v>255</v>
      </c>
      <c r="K137" s="321"/>
    </row>
    <row r="138" s="1" customFormat="1" ht="15" customHeight="1">
      <c r="B138" s="318"/>
      <c r="C138" s="273" t="s">
        <v>339</v>
      </c>
      <c r="D138" s="273"/>
      <c r="E138" s="273"/>
      <c r="F138" s="296" t="s">
        <v>309</v>
      </c>
      <c r="G138" s="273"/>
      <c r="H138" s="273" t="s">
        <v>363</v>
      </c>
      <c r="I138" s="273" t="s">
        <v>341</v>
      </c>
      <c r="J138" s="273"/>
      <c r="K138" s="321"/>
    </row>
    <row r="139" s="1" customFormat="1" ht="15" customHeight="1">
      <c r="B139" s="318"/>
      <c r="C139" s="273" t="s">
        <v>342</v>
      </c>
      <c r="D139" s="273"/>
      <c r="E139" s="273"/>
      <c r="F139" s="296" t="s">
        <v>309</v>
      </c>
      <c r="G139" s="273"/>
      <c r="H139" s="273" t="s">
        <v>364</v>
      </c>
      <c r="I139" s="273" t="s">
        <v>344</v>
      </c>
      <c r="J139" s="273"/>
      <c r="K139" s="321"/>
    </row>
    <row r="140" s="1" customFormat="1" ht="15" customHeight="1">
      <c r="B140" s="318"/>
      <c r="C140" s="273" t="s">
        <v>345</v>
      </c>
      <c r="D140" s="273"/>
      <c r="E140" s="273"/>
      <c r="F140" s="296" t="s">
        <v>309</v>
      </c>
      <c r="G140" s="273"/>
      <c r="H140" s="273" t="s">
        <v>345</v>
      </c>
      <c r="I140" s="273" t="s">
        <v>344</v>
      </c>
      <c r="J140" s="273"/>
      <c r="K140" s="321"/>
    </row>
    <row r="141" s="1" customFormat="1" ht="15" customHeight="1">
      <c r="B141" s="318"/>
      <c r="C141" s="273" t="s">
        <v>40</v>
      </c>
      <c r="D141" s="273"/>
      <c r="E141" s="273"/>
      <c r="F141" s="296" t="s">
        <v>309</v>
      </c>
      <c r="G141" s="273"/>
      <c r="H141" s="273" t="s">
        <v>365</v>
      </c>
      <c r="I141" s="273" t="s">
        <v>344</v>
      </c>
      <c r="J141" s="273"/>
      <c r="K141" s="321"/>
    </row>
    <row r="142" s="1" customFormat="1" ht="15" customHeight="1">
      <c r="B142" s="318"/>
      <c r="C142" s="273" t="s">
        <v>366</v>
      </c>
      <c r="D142" s="273"/>
      <c r="E142" s="273"/>
      <c r="F142" s="296" t="s">
        <v>309</v>
      </c>
      <c r="G142" s="273"/>
      <c r="H142" s="273" t="s">
        <v>367</v>
      </c>
      <c r="I142" s="273" t="s">
        <v>344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368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303</v>
      </c>
      <c r="D148" s="288"/>
      <c r="E148" s="288"/>
      <c r="F148" s="288" t="s">
        <v>304</v>
      </c>
      <c r="G148" s="289"/>
      <c r="H148" s="288" t="s">
        <v>56</v>
      </c>
      <c r="I148" s="288" t="s">
        <v>59</v>
      </c>
      <c r="J148" s="288" t="s">
        <v>305</v>
      </c>
      <c r="K148" s="287"/>
    </row>
    <row r="149" s="1" customFormat="1" ht="17.25" customHeight="1">
      <c r="B149" s="285"/>
      <c r="C149" s="290" t="s">
        <v>306</v>
      </c>
      <c r="D149" s="290"/>
      <c r="E149" s="290"/>
      <c r="F149" s="291" t="s">
        <v>307</v>
      </c>
      <c r="G149" s="292"/>
      <c r="H149" s="290"/>
      <c r="I149" s="290"/>
      <c r="J149" s="290" t="s">
        <v>308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312</v>
      </c>
      <c r="D151" s="273"/>
      <c r="E151" s="273"/>
      <c r="F151" s="326" t="s">
        <v>309</v>
      </c>
      <c r="G151" s="273"/>
      <c r="H151" s="325" t="s">
        <v>349</v>
      </c>
      <c r="I151" s="325" t="s">
        <v>311</v>
      </c>
      <c r="J151" s="325">
        <v>120</v>
      </c>
      <c r="K151" s="321"/>
    </row>
    <row r="152" s="1" customFormat="1" ht="15" customHeight="1">
      <c r="B152" s="298"/>
      <c r="C152" s="325" t="s">
        <v>358</v>
      </c>
      <c r="D152" s="273"/>
      <c r="E152" s="273"/>
      <c r="F152" s="326" t="s">
        <v>309</v>
      </c>
      <c r="G152" s="273"/>
      <c r="H152" s="325" t="s">
        <v>369</v>
      </c>
      <c r="I152" s="325" t="s">
        <v>311</v>
      </c>
      <c r="J152" s="325" t="s">
        <v>360</v>
      </c>
      <c r="K152" s="321"/>
    </row>
    <row r="153" s="1" customFormat="1" ht="15" customHeight="1">
      <c r="B153" s="298"/>
      <c r="C153" s="325" t="s">
        <v>85</v>
      </c>
      <c r="D153" s="273"/>
      <c r="E153" s="273"/>
      <c r="F153" s="326" t="s">
        <v>309</v>
      </c>
      <c r="G153" s="273"/>
      <c r="H153" s="325" t="s">
        <v>370</v>
      </c>
      <c r="I153" s="325" t="s">
        <v>311</v>
      </c>
      <c r="J153" s="325" t="s">
        <v>360</v>
      </c>
      <c r="K153" s="321"/>
    </row>
    <row r="154" s="1" customFormat="1" ht="15" customHeight="1">
      <c r="B154" s="298"/>
      <c r="C154" s="325" t="s">
        <v>314</v>
      </c>
      <c r="D154" s="273"/>
      <c r="E154" s="273"/>
      <c r="F154" s="326" t="s">
        <v>315</v>
      </c>
      <c r="G154" s="273"/>
      <c r="H154" s="325" t="s">
        <v>349</v>
      </c>
      <c r="I154" s="325" t="s">
        <v>311</v>
      </c>
      <c r="J154" s="325">
        <v>50</v>
      </c>
      <c r="K154" s="321"/>
    </row>
    <row r="155" s="1" customFormat="1" ht="15" customHeight="1">
      <c r="B155" s="298"/>
      <c r="C155" s="325" t="s">
        <v>317</v>
      </c>
      <c r="D155" s="273"/>
      <c r="E155" s="273"/>
      <c r="F155" s="326" t="s">
        <v>309</v>
      </c>
      <c r="G155" s="273"/>
      <c r="H155" s="325" t="s">
        <v>349</v>
      </c>
      <c r="I155" s="325" t="s">
        <v>319</v>
      </c>
      <c r="J155" s="325"/>
      <c r="K155" s="321"/>
    </row>
    <row r="156" s="1" customFormat="1" ht="15" customHeight="1">
      <c r="B156" s="298"/>
      <c r="C156" s="325" t="s">
        <v>328</v>
      </c>
      <c r="D156" s="273"/>
      <c r="E156" s="273"/>
      <c r="F156" s="326" t="s">
        <v>315</v>
      </c>
      <c r="G156" s="273"/>
      <c r="H156" s="325" t="s">
        <v>349</v>
      </c>
      <c r="I156" s="325" t="s">
        <v>311</v>
      </c>
      <c r="J156" s="325">
        <v>50</v>
      </c>
      <c r="K156" s="321"/>
    </row>
    <row r="157" s="1" customFormat="1" ht="15" customHeight="1">
      <c r="B157" s="298"/>
      <c r="C157" s="325" t="s">
        <v>336</v>
      </c>
      <c r="D157" s="273"/>
      <c r="E157" s="273"/>
      <c r="F157" s="326" t="s">
        <v>315</v>
      </c>
      <c r="G157" s="273"/>
      <c r="H157" s="325" t="s">
        <v>349</v>
      </c>
      <c r="I157" s="325" t="s">
        <v>311</v>
      </c>
      <c r="J157" s="325">
        <v>50</v>
      </c>
      <c r="K157" s="321"/>
    </row>
    <row r="158" s="1" customFormat="1" ht="15" customHeight="1">
      <c r="B158" s="298"/>
      <c r="C158" s="325" t="s">
        <v>334</v>
      </c>
      <c r="D158" s="273"/>
      <c r="E158" s="273"/>
      <c r="F158" s="326" t="s">
        <v>315</v>
      </c>
      <c r="G158" s="273"/>
      <c r="H158" s="325" t="s">
        <v>349</v>
      </c>
      <c r="I158" s="325" t="s">
        <v>311</v>
      </c>
      <c r="J158" s="325">
        <v>50</v>
      </c>
      <c r="K158" s="321"/>
    </row>
    <row r="159" s="1" customFormat="1" ht="15" customHeight="1">
      <c r="B159" s="298"/>
      <c r="C159" s="325" t="s">
        <v>106</v>
      </c>
      <c r="D159" s="273"/>
      <c r="E159" s="273"/>
      <c r="F159" s="326" t="s">
        <v>309</v>
      </c>
      <c r="G159" s="273"/>
      <c r="H159" s="325" t="s">
        <v>371</v>
      </c>
      <c r="I159" s="325" t="s">
        <v>311</v>
      </c>
      <c r="J159" s="325" t="s">
        <v>372</v>
      </c>
      <c r="K159" s="321"/>
    </row>
    <row r="160" s="1" customFormat="1" ht="15" customHeight="1">
      <c r="B160" s="298"/>
      <c r="C160" s="325" t="s">
        <v>373</v>
      </c>
      <c r="D160" s="273"/>
      <c r="E160" s="273"/>
      <c r="F160" s="326" t="s">
        <v>309</v>
      </c>
      <c r="G160" s="273"/>
      <c r="H160" s="325" t="s">
        <v>374</v>
      </c>
      <c r="I160" s="325" t="s">
        <v>344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375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303</v>
      </c>
      <c r="D166" s="288"/>
      <c r="E166" s="288"/>
      <c r="F166" s="288" t="s">
        <v>304</v>
      </c>
      <c r="G166" s="330"/>
      <c r="H166" s="331" t="s">
        <v>56</v>
      </c>
      <c r="I166" s="331" t="s">
        <v>59</v>
      </c>
      <c r="J166" s="288" t="s">
        <v>305</v>
      </c>
      <c r="K166" s="265"/>
    </row>
    <row r="167" s="1" customFormat="1" ht="17.25" customHeight="1">
      <c r="B167" s="266"/>
      <c r="C167" s="290" t="s">
        <v>306</v>
      </c>
      <c r="D167" s="290"/>
      <c r="E167" s="290"/>
      <c r="F167" s="291" t="s">
        <v>307</v>
      </c>
      <c r="G167" s="332"/>
      <c r="H167" s="333"/>
      <c r="I167" s="333"/>
      <c r="J167" s="290" t="s">
        <v>308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312</v>
      </c>
      <c r="D169" s="273"/>
      <c r="E169" s="273"/>
      <c r="F169" s="296" t="s">
        <v>309</v>
      </c>
      <c r="G169" s="273"/>
      <c r="H169" s="273" t="s">
        <v>349</v>
      </c>
      <c r="I169" s="273" t="s">
        <v>311</v>
      </c>
      <c r="J169" s="273">
        <v>120</v>
      </c>
      <c r="K169" s="321"/>
    </row>
    <row r="170" s="1" customFormat="1" ht="15" customHeight="1">
      <c r="B170" s="298"/>
      <c r="C170" s="273" t="s">
        <v>358</v>
      </c>
      <c r="D170" s="273"/>
      <c r="E170" s="273"/>
      <c r="F170" s="296" t="s">
        <v>309</v>
      </c>
      <c r="G170" s="273"/>
      <c r="H170" s="273" t="s">
        <v>359</v>
      </c>
      <c r="I170" s="273" t="s">
        <v>311</v>
      </c>
      <c r="J170" s="273" t="s">
        <v>360</v>
      </c>
      <c r="K170" s="321"/>
    </row>
    <row r="171" s="1" customFormat="1" ht="15" customHeight="1">
      <c r="B171" s="298"/>
      <c r="C171" s="273" t="s">
        <v>85</v>
      </c>
      <c r="D171" s="273"/>
      <c r="E171" s="273"/>
      <c r="F171" s="296" t="s">
        <v>309</v>
      </c>
      <c r="G171" s="273"/>
      <c r="H171" s="273" t="s">
        <v>376</v>
      </c>
      <c r="I171" s="273" t="s">
        <v>311</v>
      </c>
      <c r="J171" s="273" t="s">
        <v>360</v>
      </c>
      <c r="K171" s="321"/>
    </row>
    <row r="172" s="1" customFormat="1" ht="15" customHeight="1">
      <c r="B172" s="298"/>
      <c r="C172" s="273" t="s">
        <v>314</v>
      </c>
      <c r="D172" s="273"/>
      <c r="E172" s="273"/>
      <c r="F172" s="296" t="s">
        <v>315</v>
      </c>
      <c r="G172" s="273"/>
      <c r="H172" s="273" t="s">
        <v>376</v>
      </c>
      <c r="I172" s="273" t="s">
        <v>311</v>
      </c>
      <c r="J172" s="273">
        <v>50</v>
      </c>
      <c r="K172" s="321"/>
    </row>
    <row r="173" s="1" customFormat="1" ht="15" customHeight="1">
      <c r="B173" s="298"/>
      <c r="C173" s="273" t="s">
        <v>317</v>
      </c>
      <c r="D173" s="273"/>
      <c r="E173" s="273"/>
      <c r="F173" s="296" t="s">
        <v>309</v>
      </c>
      <c r="G173" s="273"/>
      <c r="H173" s="273" t="s">
        <v>376</v>
      </c>
      <c r="I173" s="273" t="s">
        <v>319</v>
      </c>
      <c r="J173" s="273"/>
      <c r="K173" s="321"/>
    </row>
    <row r="174" s="1" customFormat="1" ht="15" customHeight="1">
      <c r="B174" s="298"/>
      <c r="C174" s="273" t="s">
        <v>328</v>
      </c>
      <c r="D174" s="273"/>
      <c r="E174" s="273"/>
      <c r="F174" s="296" t="s">
        <v>315</v>
      </c>
      <c r="G174" s="273"/>
      <c r="H174" s="273" t="s">
        <v>376</v>
      </c>
      <c r="I174" s="273" t="s">
        <v>311</v>
      </c>
      <c r="J174" s="273">
        <v>50</v>
      </c>
      <c r="K174" s="321"/>
    </row>
    <row r="175" s="1" customFormat="1" ht="15" customHeight="1">
      <c r="B175" s="298"/>
      <c r="C175" s="273" t="s">
        <v>336</v>
      </c>
      <c r="D175" s="273"/>
      <c r="E175" s="273"/>
      <c r="F175" s="296" t="s">
        <v>315</v>
      </c>
      <c r="G175" s="273"/>
      <c r="H175" s="273" t="s">
        <v>376</v>
      </c>
      <c r="I175" s="273" t="s">
        <v>311</v>
      </c>
      <c r="J175" s="273">
        <v>50</v>
      </c>
      <c r="K175" s="321"/>
    </row>
    <row r="176" s="1" customFormat="1" ht="15" customHeight="1">
      <c r="B176" s="298"/>
      <c r="C176" s="273" t="s">
        <v>334</v>
      </c>
      <c r="D176" s="273"/>
      <c r="E176" s="273"/>
      <c r="F176" s="296" t="s">
        <v>315</v>
      </c>
      <c r="G176" s="273"/>
      <c r="H176" s="273" t="s">
        <v>376</v>
      </c>
      <c r="I176" s="273" t="s">
        <v>311</v>
      </c>
      <c r="J176" s="273">
        <v>50</v>
      </c>
      <c r="K176" s="321"/>
    </row>
    <row r="177" s="1" customFormat="1" ht="15" customHeight="1">
      <c r="B177" s="298"/>
      <c r="C177" s="273" t="s">
        <v>114</v>
      </c>
      <c r="D177" s="273"/>
      <c r="E177" s="273"/>
      <c r="F177" s="296" t="s">
        <v>309</v>
      </c>
      <c r="G177" s="273"/>
      <c r="H177" s="273" t="s">
        <v>377</v>
      </c>
      <c r="I177" s="273" t="s">
        <v>378</v>
      </c>
      <c r="J177" s="273"/>
      <c r="K177" s="321"/>
    </row>
    <row r="178" s="1" customFormat="1" ht="15" customHeight="1">
      <c r="B178" s="298"/>
      <c r="C178" s="273" t="s">
        <v>59</v>
      </c>
      <c r="D178" s="273"/>
      <c r="E178" s="273"/>
      <c r="F178" s="296" t="s">
        <v>309</v>
      </c>
      <c r="G178" s="273"/>
      <c r="H178" s="273" t="s">
        <v>379</v>
      </c>
      <c r="I178" s="273" t="s">
        <v>380</v>
      </c>
      <c r="J178" s="273">
        <v>1</v>
      </c>
      <c r="K178" s="321"/>
    </row>
    <row r="179" s="1" customFormat="1" ht="15" customHeight="1">
      <c r="B179" s="298"/>
      <c r="C179" s="273" t="s">
        <v>55</v>
      </c>
      <c r="D179" s="273"/>
      <c r="E179" s="273"/>
      <c r="F179" s="296" t="s">
        <v>309</v>
      </c>
      <c r="G179" s="273"/>
      <c r="H179" s="273" t="s">
        <v>381</v>
      </c>
      <c r="I179" s="273" t="s">
        <v>311</v>
      </c>
      <c r="J179" s="273">
        <v>20</v>
      </c>
      <c r="K179" s="321"/>
    </row>
    <row r="180" s="1" customFormat="1" ht="15" customHeight="1">
      <c r="B180" s="298"/>
      <c r="C180" s="273" t="s">
        <v>56</v>
      </c>
      <c r="D180" s="273"/>
      <c r="E180" s="273"/>
      <c r="F180" s="296" t="s">
        <v>309</v>
      </c>
      <c r="G180" s="273"/>
      <c r="H180" s="273" t="s">
        <v>382</v>
      </c>
      <c r="I180" s="273" t="s">
        <v>311</v>
      </c>
      <c r="J180" s="273">
        <v>255</v>
      </c>
      <c r="K180" s="321"/>
    </row>
    <row r="181" s="1" customFormat="1" ht="15" customHeight="1">
      <c r="B181" s="298"/>
      <c r="C181" s="273" t="s">
        <v>115</v>
      </c>
      <c r="D181" s="273"/>
      <c r="E181" s="273"/>
      <c r="F181" s="296" t="s">
        <v>309</v>
      </c>
      <c r="G181" s="273"/>
      <c r="H181" s="273" t="s">
        <v>273</v>
      </c>
      <c r="I181" s="273" t="s">
        <v>311</v>
      </c>
      <c r="J181" s="273">
        <v>10</v>
      </c>
      <c r="K181" s="321"/>
    </row>
    <row r="182" s="1" customFormat="1" ht="15" customHeight="1">
      <c r="B182" s="298"/>
      <c r="C182" s="273" t="s">
        <v>116</v>
      </c>
      <c r="D182" s="273"/>
      <c r="E182" s="273"/>
      <c r="F182" s="296" t="s">
        <v>309</v>
      </c>
      <c r="G182" s="273"/>
      <c r="H182" s="273" t="s">
        <v>383</v>
      </c>
      <c r="I182" s="273" t="s">
        <v>344</v>
      </c>
      <c r="J182" s="273"/>
      <c r="K182" s="321"/>
    </row>
    <row r="183" s="1" customFormat="1" ht="15" customHeight="1">
      <c r="B183" s="298"/>
      <c r="C183" s="273" t="s">
        <v>384</v>
      </c>
      <c r="D183" s="273"/>
      <c r="E183" s="273"/>
      <c r="F183" s="296" t="s">
        <v>309</v>
      </c>
      <c r="G183" s="273"/>
      <c r="H183" s="273" t="s">
        <v>385</v>
      </c>
      <c r="I183" s="273" t="s">
        <v>344</v>
      </c>
      <c r="J183" s="273"/>
      <c r="K183" s="321"/>
    </row>
    <row r="184" s="1" customFormat="1" ht="15" customHeight="1">
      <c r="B184" s="298"/>
      <c r="C184" s="273" t="s">
        <v>373</v>
      </c>
      <c r="D184" s="273"/>
      <c r="E184" s="273"/>
      <c r="F184" s="296" t="s">
        <v>309</v>
      </c>
      <c r="G184" s="273"/>
      <c r="H184" s="273" t="s">
        <v>386</v>
      </c>
      <c r="I184" s="273" t="s">
        <v>344</v>
      </c>
      <c r="J184" s="273"/>
      <c r="K184" s="321"/>
    </row>
    <row r="185" s="1" customFormat="1" ht="15" customHeight="1">
      <c r="B185" s="298"/>
      <c r="C185" s="273" t="s">
        <v>118</v>
      </c>
      <c r="D185" s="273"/>
      <c r="E185" s="273"/>
      <c r="F185" s="296" t="s">
        <v>315</v>
      </c>
      <c r="G185" s="273"/>
      <c r="H185" s="273" t="s">
        <v>387</v>
      </c>
      <c r="I185" s="273" t="s">
        <v>311</v>
      </c>
      <c r="J185" s="273">
        <v>50</v>
      </c>
      <c r="K185" s="321"/>
    </row>
    <row r="186" s="1" customFormat="1" ht="15" customHeight="1">
      <c r="B186" s="298"/>
      <c r="C186" s="273" t="s">
        <v>388</v>
      </c>
      <c r="D186" s="273"/>
      <c r="E186" s="273"/>
      <c r="F186" s="296" t="s">
        <v>315</v>
      </c>
      <c r="G186" s="273"/>
      <c r="H186" s="273" t="s">
        <v>389</v>
      </c>
      <c r="I186" s="273" t="s">
        <v>390</v>
      </c>
      <c r="J186" s="273"/>
      <c r="K186" s="321"/>
    </row>
    <row r="187" s="1" customFormat="1" ht="15" customHeight="1">
      <c r="B187" s="298"/>
      <c r="C187" s="273" t="s">
        <v>391</v>
      </c>
      <c r="D187" s="273"/>
      <c r="E187" s="273"/>
      <c r="F187" s="296" t="s">
        <v>315</v>
      </c>
      <c r="G187" s="273"/>
      <c r="H187" s="273" t="s">
        <v>392</v>
      </c>
      <c r="I187" s="273" t="s">
        <v>390</v>
      </c>
      <c r="J187" s="273"/>
      <c r="K187" s="321"/>
    </row>
    <row r="188" s="1" customFormat="1" ht="15" customHeight="1">
      <c r="B188" s="298"/>
      <c r="C188" s="273" t="s">
        <v>393</v>
      </c>
      <c r="D188" s="273"/>
      <c r="E188" s="273"/>
      <c r="F188" s="296" t="s">
        <v>315</v>
      </c>
      <c r="G188" s="273"/>
      <c r="H188" s="273" t="s">
        <v>394</v>
      </c>
      <c r="I188" s="273" t="s">
        <v>390</v>
      </c>
      <c r="J188" s="273"/>
      <c r="K188" s="321"/>
    </row>
    <row r="189" s="1" customFormat="1" ht="15" customHeight="1">
      <c r="B189" s="298"/>
      <c r="C189" s="334" t="s">
        <v>395</v>
      </c>
      <c r="D189" s="273"/>
      <c r="E189" s="273"/>
      <c r="F189" s="296" t="s">
        <v>315</v>
      </c>
      <c r="G189" s="273"/>
      <c r="H189" s="273" t="s">
        <v>396</v>
      </c>
      <c r="I189" s="273" t="s">
        <v>397</v>
      </c>
      <c r="J189" s="335" t="s">
        <v>398</v>
      </c>
      <c r="K189" s="321"/>
    </row>
    <row r="190" s="15" customFormat="1" ht="15" customHeight="1">
      <c r="B190" s="336"/>
      <c r="C190" s="337" t="s">
        <v>399</v>
      </c>
      <c r="D190" s="338"/>
      <c r="E190" s="338"/>
      <c r="F190" s="339" t="s">
        <v>315</v>
      </c>
      <c r="G190" s="338"/>
      <c r="H190" s="338" t="s">
        <v>400</v>
      </c>
      <c r="I190" s="338" t="s">
        <v>397</v>
      </c>
      <c r="J190" s="340" t="s">
        <v>398</v>
      </c>
      <c r="K190" s="341"/>
    </row>
    <row r="191" s="1" customFormat="1" ht="15" customHeight="1">
      <c r="B191" s="298"/>
      <c r="C191" s="334" t="s">
        <v>44</v>
      </c>
      <c r="D191" s="273"/>
      <c r="E191" s="273"/>
      <c r="F191" s="296" t="s">
        <v>309</v>
      </c>
      <c r="G191" s="273"/>
      <c r="H191" s="270" t="s">
        <v>401</v>
      </c>
      <c r="I191" s="273" t="s">
        <v>402</v>
      </c>
      <c r="J191" s="273"/>
      <c r="K191" s="321"/>
    </row>
    <row r="192" s="1" customFormat="1" ht="15" customHeight="1">
      <c r="B192" s="298"/>
      <c r="C192" s="334" t="s">
        <v>403</v>
      </c>
      <c r="D192" s="273"/>
      <c r="E192" s="273"/>
      <c r="F192" s="296" t="s">
        <v>309</v>
      </c>
      <c r="G192" s="273"/>
      <c r="H192" s="273" t="s">
        <v>404</v>
      </c>
      <c r="I192" s="273" t="s">
        <v>344</v>
      </c>
      <c r="J192" s="273"/>
      <c r="K192" s="321"/>
    </row>
    <row r="193" s="1" customFormat="1" ht="15" customHeight="1">
      <c r="B193" s="298"/>
      <c r="C193" s="334" t="s">
        <v>405</v>
      </c>
      <c r="D193" s="273"/>
      <c r="E193" s="273"/>
      <c r="F193" s="296" t="s">
        <v>309</v>
      </c>
      <c r="G193" s="273"/>
      <c r="H193" s="273" t="s">
        <v>406</v>
      </c>
      <c r="I193" s="273" t="s">
        <v>344</v>
      </c>
      <c r="J193" s="273"/>
      <c r="K193" s="321"/>
    </row>
    <row r="194" s="1" customFormat="1" ht="15" customHeight="1">
      <c r="B194" s="298"/>
      <c r="C194" s="334" t="s">
        <v>407</v>
      </c>
      <c r="D194" s="273"/>
      <c r="E194" s="273"/>
      <c r="F194" s="296" t="s">
        <v>315</v>
      </c>
      <c r="G194" s="273"/>
      <c r="H194" s="273" t="s">
        <v>408</v>
      </c>
      <c r="I194" s="273" t="s">
        <v>344</v>
      </c>
      <c r="J194" s="273"/>
      <c r="K194" s="321"/>
    </row>
    <row r="195" s="1" customFormat="1" ht="15" customHeight="1">
      <c r="B195" s="327"/>
      <c r="C195" s="342"/>
      <c r="D195" s="307"/>
      <c r="E195" s="307"/>
      <c r="F195" s="307"/>
      <c r="G195" s="307"/>
      <c r="H195" s="307"/>
      <c r="I195" s="307"/>
      <c r="J195" s="307"/>
      <c r="K195" s="328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309"/>
      <c r="C197" s="319"/>
      <c r="D197" s="319"/>
      <c r="E197" s="319"/>
      <c r="F197" s="329"/>
      <c r="G197" s="319"/>
      <c r="H197" s="319"/>
      <c r="I197" s="319"/>
      <c r="J197" s="319"/>
      <c r="K197" s="309"/>
    </row>
    <row r="198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="1" customFormat="1" ht="13.5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1">
      <c r="B200" s="263"/>
      <c r="C200" s="264" t="s">
        <v>409</v>
      </c>
      <c r="D200" s="264"/>
      <c r="E200" s="264"/>
      <c r="F200" s="264"/>
      <c r="G200" s="264"/>
      <c r="H200" s="264"/>
      <c r="I200" s="264"/>
      <c r="J200" s="264"/>
      <c r="K200" s="265"/>
    </row>
    <row r="201" s="1" customFormat="1" ht="25.5" customHeight="1">
      <c r="B201" s="263"/>
      <c r="C201" s="343" t="s">
        <v>410</v>
      </c>
      <c r="D201" s="343"/>
      <c r="E201" s="343"/>
      <c r="F201" s="343" t="s">
        <v>411</v>
      </c>
      <c r="G201" s="344"/>
      <c r="H201" s="343" t="s">
        <v>412</v>
      </c>
      <c r="I201" s="343"/>
      <c r="J201" s="343"/>
      <c r="K201" s="265"/>
    </row>
    <row r="202" s="1" customFormat="1" ht="5.25" customHeight="1">
      <c r="B202" s="298"/>
      <c r="C202" s="293"/>
      <c r="D202" s="293"/>
      <c r="E202" s="293"/>
      <c r="F202" s="293"/>
      <c r="G202" s="319"/>
      <c r="H202" s="293"/>
      <c r="I202" s="293"/>
      <c r="J202" s="293"/>
      <c r="K202" s="321"/>
    </row>
    <row r="203" s="1" customFormat="1" ht="15" customHeight="1">
      <c r="B203" s="298"/>
      <c r="C203" s="273" t="s">
        <v>402</v>
      </c>
      <c r="D203" s="273"/>
      <c r="E203" s="273"/>
      <c r="F203" s="296" t="s">
        <v>45</v>
      </c>
      <c r="G203" s="273"/>
      <c r="H203" s="273" t="s">
        <v>413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46</v>
      </c>
      <c r="G204" s="273"/>
      <c r="H204" s="273" t="s">
        <v>414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49</v>
      </c>
      <c r="G205" s="273"/>
      <c r="H205" s="273" t="s">
        <v>415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47</v>
      </c>
      <c r="G206" s="273"/>
      <c r="H206" s="273" t="s">
        <v>416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 t="s">
        <v>48</v>
      </c>
      <c r="G207" s="273"/>
      <c r="H207" s="273" t="s">
        <v>417</v>
      </c>
      <c r="I207" s="273"/>
      <c r="J207" s="273"/>
      <c r="K207" s="321"/>
    </row>
    <row r="208" s="1" customFormat="1" ht="15" customHeight="1">
      <c r="B208" s="298"/>
      <c r="C208" s="273"/>
      <c r="D208" s="273"/>
      <c r="E208" s="273"/>
      <c r="F208" s="296"/>
      <c r="G208" s="273"/>
      <c r="H208" s="273"/>
      <c r="I208" s="273"/>
      <c r="J208" s="273"/>
      <c r="K208" s="321"/>
    </row>
    <row r="209" s="1" customFormat="1" ht="15" customHeight="1">
      <c r="B209" s="298"/>
      <c r="C209" s="273" t="s">
        <v>356</v>
      </c>
      <c r="D209" s="273"/>
      <c r="E209" s="273"/>
      <c r="F209" s="296" t="s">
        <v>79</v>
      </c>
      <c r="G209" s="273"/>
      <c r="H209" s="273" t="s">
        <v>418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253</v>
      </c>
      <c r="G210" s="273"/>
      <c r="H210" s="273" t="s">
        <v>254</v>
      </c>
      <c r="I210" s="273"/>
      <c r="J210" s="273"/>
      <c r="K210" s="321"/>
    </row>
    <row r="211" s="1" customFormat="1" ht="15" customHeight="1">
      <c r="B211" s="298"/>
      <c r="C211" s="273"/>
      <c r="D211" s="273"/>
      <c r="E211" s="273"/>
      <c r="F211" s="296" t="s">
        <v>251</v>
      </c>
      <c r="G211" s="273"/>
      <c r="H211" s="273" t="s">
        <v>419</v>
      </c>
      <c r="I211" s="273"/>
      <c r="J211" s="273"/>
      <c r="K211" s="321"/>
    </row>
    <row r="212" s="1" customFormat="1" ht="15" customHeight="1">
      <c r="B212" s="345"/>
      <c r="C212" s="273"/>
      <c r="D212" s="273"/>
      <c r="E212" s="273"/>
      <c r="F212" s="296" t="s">
        <v>255</v>
      </c>
      <c r="G212" s="334"/>
      <c r="H212" s="325" t="s">
        <v>96</v>
      </c>
      <c r="I212" s="325"/>
      <c r="J212" s="325"/>
      <c r="K212" s="346"/>
    </row>
    <row r="213" s="1" customFormat="1" ht="15" customHeight="1">
      <c r="B213" s="345"/>
      <c r="C213" s="273"/>
      <c r="D213" s="273"/>
      <c r="E213" s="273"/>
      <c r="F213" s="296" t="s">
        <v>256</v>
      </c>
      <c r="G213" s="334"/>
      <c r="H213" s="325" t="s">
        <v>420</v>
      </c>
      <c r="I213" s="325"/>
      <c r="J213" s="325"/>
      <c r="K213" s="346"/>
    </row>
    <row r="214" s="1" customFormat="1" ht="15" customHeight="1">
      <c r="B214" s="345"/>
      <c r="C214" s="273"/>
      <c r="D214" s="273"/>
      <c r="E214" s="273"/>
      <c r="F214" s="296"/>
      <c r="G214" s="334"/>
      <c r="H214" s="325"/>
      <c r="I214" s="325"/>
      <c r="J214" s="325"/>
      <c r="K214" s="346"/>
    </row>
    <row r="215" s="1" customFormat="1" ht="15" customHeight="1">
      <c r="B215" s="345"/>
      <c r="C215" s="273" t="s">
        <v>380</v>
      </c>
      <c r="D215" s="273"/>
      <c r="E215" s="273"/>
      <c r="F215" s="296">
        <v>1</v>
      </c>
      <c r="G215" s="334"/>
      <c r="H215" s="325" t="s">
        <v>421</v>
      </c>
      <c r="I215" s="325"/>
      <c r="J215" s="325"/>
      <c r="K215" s="346"/>
    </row>
    <row r="216" s="1" customFormat="1" ht="15" customHeight="1">
      <c r="B216" s="345"/>
      <c r="C216" s="273"/>
      <c r="D216" s="273"/>
      <c r="E216" s="273"/>
      <c r="F216" s="296">
        <v>2</v>
      </c>
      <c r="G216" s="334"/>
      <c r="H216" s="325" t="s">
        <v>422</v>
      </c>
      <c r="I216" s="325"/>
      <c r="J216" s="325"/>
      <c r="K216" s="346"/>
    </row>
    <row r="217" s="1" customFormat="1" ht="15" customHeight="1">
      <c r="B217" s="345"/>
      <c r="C217" s="273"/>
      <c r="D217" s="273"/>
      <c r="E217" s="273"/>
      <c r="F217" s="296">
        <v>3</v>
      </c>
      <c r="G217" s="334"/>
      <c r="H217" s="325" t="s">
        <v>423</v>
      </c>
      <c r="I217" s="325"/>
      <c r="J217" s="325"/>
      <c r="K217" s="346"/>
    </row>
    <row r="218" s="1" customFormat="1" ht="15" customHeight="1">
      <c r="B218" s="345"/>
      <c r="C218" s="273"/>
      <c r="D218" s="273"/>
      <c r="E218" s="273"/>
      <c r="F218" s="296">
        <v>4</v>
      </c>
      <c r="G218" s="334"/>
      <c r="H218" s="325" t="s">
        <v>424</v>
      </c>
      <c r="I218" s="325"/>
      <c r="J218" s="325"/>
      <c r="K218" s="346"/>
    </row>
    <row r="219" s="1" customFormat="1" ht="12.75" customHeight="1">
      <c r="B219" s="347"/>
      <c r="C219" s="348"/>
      <c r="D219" s="348"/>
      <c r="E219" s="348"/>
      <c r="F219" s="348"/>
      <c r="G219" s="348"/>
      <c r="H219" s="348"/>
      <c r="I219" s="348"/>
      <c r="J219" s="348"/>
      <c r="K219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2024-11-07T12:15:31Z</dcterms:created>
  <dcterms:modified xsi:type="dcterms:W3CDTF">2024-11-07T12:15:33Z</dcterms:modified>
</cp:coreProperties>
</file>