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pid-11680\"/>
    </mc:Choice>
  </mc:AlternateContent>
  <bookViews>
    <workbookView xWindow="0" yWindow="0" windowWidth="23040" windowHeight="9192" activeTab="1"/>
  </bookViews>
  <sheets>
    <sheet name="Rekapitulace stavby" sheetId="1" r:id="rId1"/>
    <sheet name="2024_9 - stavební činnost..." sheetId="2" r:id="rId2"/>
  </sheets>
  <definedNames>
    <definedName name="_xlnm._FilterDatabase" localSheetId="1" hidden="1">'2024_9 - stavební činnost...'!$C$131:$K$338</definedName>
    <definedName name="_xlnm.Print_Titles" localSheetId="1">'2024_9 - stavební činnost...'!$131:$131</definedName>
    <definedName name="_xlnm.Print_Titles" localSheetId="0">'Rekapitulace stavby'!$92:$92</definedName>
    <definedName name="_xlnm.Print_Area" localSheetId="1">'2024_9 - stavební činnost...'!$C$4:$J$76,'2024_9 - stavební činnost...'!$C$119:$J$338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28" i="2" l="1"/>
  <c r="J37" i="2"/>
  <c r="J36" i="2"/>
  <c r="AY95" i="1"/>
  <c r="J35" i="2"/>
  <c r="AX95" i="1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J110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T134" i="2"/>
  <c r="R135" i="2"/>
  <c r="R134" i="2"/>
  <c r="P135" i="2"/>
  <c r="P134" i="2"/>
  <c r="F126" i="2"/>
  <c r="E124" i="2"/>
  <c r="F89" i="2"/>
  <c r="E87" i="2"/>
  <c r="J24" i="2"/>
  <c r="E24" i="2"/>
  <c r="J92" i="2"/>
  <c r="J23" i="2"/>
  <c r="J21" i="2"/>
  <c r="E21" i="2"/>
  <c r="J91" i="2"/>
  <c r="J20" i="2"/>
  <c r="J18" i="2"/>
  <c r="E18" i="2"/>
  <c r="F129" i="2"/>
  <c r="J17" i="2"/>
  <c r="J15" i="2"/>
  <c r="E15" i="2"/>
  <c r="F128" i="2"/>
  <c r="J14" i="2"/>
  <c r="J12" i="2"/>
  <c r="J126" i="2"/>
  <c r="E7" i="2"/>
  <c r="E85" i="2"/>
  <c r="L90" i="1"/>
  <c r="AM90" i="1"/>
  <c r="AM89" i="1"/>
  <c r="L89" i="1"/>
  <c r="AM87" i="1"/>
  <c r="L87" i="1"/>
  <c r="L85" i="1"/>
  <c r="L84" i="1"/>
  <c r="BK320" i="2"/>
  <c r="BK304" i="2"/>
  <c r="J279" i="2"/>
  <c r="BK258" i="2"/>
  <c r="J244" i="2"/>
  <c r="BK230" i="2"/>
  <c r="BK218" i="2"/>
  <c r="BK192" i="2"/>
  <c r="BK180" i="2"/>
  <c r="J165" i="2"/>
  <c r="J157" i="2"/>
  <c r="J144" i="2"/>
  <c r="BK337" i="2"/>
  <c r="BK314" i="2"/>
  <c r="BK287" i="2"/>
  <c r="J275" i="2"/>
  <c r="J258" i="2"/>
  <c r="J249" i="2"/>
  <c r="J240" i="2"/>
  <c r="J211" i="2"/>
  <c r="BK194" i="2"/>
  <c r="J174" i="2"/>
  <c r="BK161" i="2"/>
  <c r="BK146" i="2"/>
  <c r="BK335" i="2"/>
  <c r="BK308" i="2"/>
  <c r="J290" i="2"/>
  <c r="BK275" i="2"/>
  <c r="BK262" i="2"/>
  <c r="BK249" i="2"/>
  <c r="BK236" i="2"/>
  <c r="BK228" i="2"/>
  <c r="BK202" i="2"/>
  <c r="J180" i="2"/>
  <c r="BK174" i="2"/>
  <c r="BK152" i="2"/>
  <c r="J138" i="2"/>
  <c r="J326" i="2"/>
  <c r="J310" i="2"/>
  <c r="BK298" i="2"/>
  <c r="J284" i="2"/>
  <c r="BK266" i="2"/>
  <c r="BK221" i="2"/>
  <c r="BK206" i="2"/>
  <c r="BK196" i="2"/>
  <c r="BK167" i="2"/>
  <c r="AS94" i="1"/>
  <c r="BK312" i="2"/>
  <c r="BK306" i="2"/>
  <c r="J287" i="2"/>
  <c r="J262" i="2"/>
  <c r="J253" i="2"/>
  <c r="J234" i="2"/>
  <c r="BK226" i="2"/>
  <c r="BK211" i="2"/>
  <c r="J188" i="2"/>
  <c r="BK176" i="2"/>
  <c r="J161" i="2"/>
  <c r="J154" i="2"/>
  <c r="J140" i="2"/>
  <c r="J332" i="2"/>
  <c r="BK310" i="2"/>
  <c r="BK284" i="2"/>
  <c r="J266" i="2"/>
  <c r="J251" i="2"/>
  <c r="BK242" i="2"/>
  <c r="J213" i="2"/>
  <c r="BK208" i="2"/>
  <c r="J192" i="2"/>
  <c r="BK169" i="2"/>
  <c r="BK159" i="2"/>
  <c r="BK140" i="2"/>
  <c r="BK332" i="2"/>
  <c r="J322" i="2"/>
  <c r="BK292" i="2"/>
  <c r="J273" i="2"/>
  <c r="BK251" i="2"/>
  <c r="J238" i="2"/>
  <c r="J230" i="2"/>
  <c r="J206" i="2"/>
  <c r="BK188" i="2"/>
  <c r="BK165" i="2"/>
  <c r="BK144" i="2"/>
  <c r="BK318" i="2"/>
  <c r="J306" i="2"/>
  <c r="BK294" i="2"/>
  <c r="J270" i="2"/>
  <c r="J223" i="2"/>
  <c r="J202" i="2"/>
  <c r="BK186" i="2"/>
  <c r="J152" i="2"/>
  <c r="BK324" i="2"/>
  <c r="J308" i="2"/>
  <c r="J294" i="2"/>
  <c r="BK264" i="2"/>
  <c r="BK238" i="2"/>
  <c r="BK232" i="2"/>
  <c r="BK223" i="2"/>
  <c r="J198" i="2"/>
  <c r="J186" i="2"/>
  <c r="J169" i="2"/>
  <c r="BK157" i="2"/>
  <c r="BK148" i="2"/>
  <c r="J335" i="2"/>
  <c r="J320" i="2"/>
  <c r="BK290" i="2"/>
  <c r="J268" i="2"/>
  <c r="BK256" i="2"/>
  <c r="J247" i="2"/>
  <c r="J221" i="2"/>
  <c r="BK204" i="2"/>
  <c r="BK190" i="2"/>
  <c r="BK163" i="2"/>
  <c r="J148" i="2"/>
  <c r="J337" i="2"/>
  <c r="BK326" i="2"/>
  <c r="J298" i="2"/>
  <c r="J282" i="2"/>
  <c r="BK270" i="2"/>
  <c r="BK247" i="2"/>
  <c r="BK234" i="2"/>
  <c r="J226" i="2"/>
  <c r="BK200" i="2"/>
  <c r="J176" i="2"/>
  <c r="BK154" i="2"/>
  <c r="J142" i="2"/>
  <c r="BK330" i="2"/>
  <c r="J314" i="2"/>
  <c r="J304" i="2"/>
  <c r="BK296" i="2"/>
  <c r="BK279" i="2"/>
  <c r="BK260" i="2"/>
  <c r="J208" i="2"/>
  <c r="J200" i="2"/>
  <c r="BK172" i="2"/>
  <c r="J150" i="2"/>
  <c r="J318" i="2"/>
  <c r="J300" i="2"/>
  <c r="BK273" i="2"/>
  <c r="J256" i="2"/>
  <c r="J236" i="2"/>
  <c r="J228" i="2"/>
  <c r="BK216" i="2"/>
  <c r="J194" i="2"/>
  <c r="J184" i="2"/>
  <c r="J167" i="2"/>
  <c r="J159" i="2"/>
  <c r="BK142" i="2"/>
  <c r="BK138" i="2"/>
  <c r="BK322" i="2"/>
  <c r="J292" i="2"/>
  <c r="BK282" i="2"/>
  <c r="J264" i="2"/>
  <c r="BK253" i="2"/>
  <c r="BK244" i="2"/>
  <c r="J216" i="2"/>
  <c r="BK198" i="2"/>
  <c r="BK184" i="2"/>
  <c r="BK150" i="2"/>
  <c r="J330" i="2"/>
  <c r="J296" i="2"/>
  <c r="BK277" i="2"/>
  <c r="BK268" i="2"/>
  <c r="J260" i="2"/>
  <c r="BK240" i="2"/>
  <c r="J232" i="2"/>
  <c r="J218" i="2"/>
  <c r="J196" i="2"/>
  <c r="J172" i="2"/>
  <c r="J146" i="2"/>
  <c r="J135" i="2"/>
  <c r="J324" i="2"/>
  <c r="J312" i="2"/>
  <c r="BK300" i="2"/>
  <c r="J277" i="2"/>
  <c r="J242" i="2"/>
  <c r="BK213" i="2"/>
  <c r="J204" i="2"/>
  <c r="J190" i="2"/>
  <c r="J163" i="2"/>
  <c r="BK135" i="2"/>
  <c r="BK137" i="2" l="1"/>
  <c r="J137" i="2"/>
  <c r="J99" i="2"/>
  <c r="BK156" i="2"/>
  <c r="J156" i="2" s="1"/>
  <c r="J100" i="2" s="1"/>
  <c r="BK171" i="2"/>
  <c r="J171" i="2"/>
  <c r="J101" i="2" s="1"/>
  <c r="BK183" i="2"/>
  <c r="BK210" i="2"/>
  <c r="J210" i="2"/>
  <c r="J104" i="2" s="1"/>
  <c r="BK246" i="2"/>
  <c r="J246" i="2"/>
  <c r="J105" i="2"/>
  <c r="T246" i="2"/>
  <c r="T255" i="2"/>
  <c r="R272" i="2"/>
  <c r="P289" i="2"/>
  <c r="R303" i="2"/>
  <c r="R329" i="2"/>
  <c r="P137" i="2"/>
  <c r="P133" i="2"/>
  <c r="T156" i="2"/>
  <c r="T171" i="2"/>
  <c r="R183" i="2"/>
  <c r="P210" i="2"/>
  <c r="BK255" i="2"/>
  <c r="J255" i="2"/>
  <c r="J106" i="2"/>
  <c r="BK272" i="2"/>
  <c r="J272" i="2" s="1"/>
  <c r="J107" i="2" s="1"/>
  <c r="BK289" i="2"/>
  <c r="J289" i="2"/>
  <c r="J108" i="2" s="1"/>
  <c r="BK303" i="2"/>
  <c r="J303" i="2"/>
  <c r="J109" i="2"/>
  <c r="BK329" i="2"/>
  <c r="J329" i="2"/>
  <c r="J111" i="2"/>
  <c r="T329" i="2"/>
  <c r="P334" i="2"/>
  <c r="T137" i="2"/>
  <c r="T133" i="2"/>
  <c r="R156" i="2"/>
  <c r="R171" i="2"/>
  <c r="P183" i="2"/>
  <c r="T210" i="2"/>
  <c r="R246" i="2"/>
  <c r="R255" i="2"/>
  <c r="T272" i="2"/>
  <c r="R289" i="2"/>
  <c r="P303" i="2"/>
  <c r="P329" i="2"/>
  <c r="R334" i="2"/>
  <c r="R137" i="2"/>
  <c r="R133" i="2"/>
  <c r="P156" i="2"/>
  <c r="P171" i="2"/>
  <c r="T183" i="2"/>
  <c r="R210" i="2"/>
  <c r="P246" i="2"/>
  <c r="P255" i="2"/>
  <c r="P272" i="2"/>
  <c r="T289" i="2"/>
  <c r="T303" i="2"/>
  <c r="BK334" i="2"/>
  <c r="J334" i="2"/>
  <c r="J112" i="2"/>
  <c r="T334" i="2"/>
  <c r="BK134" i="2"/>
  <c r="J134" i="2"/>
  <c r="J98" i="2"/>
  <c r="F91" i="2"/>
  <c r="E122" i="2"/>
  <c r="J129" i="2"/>
  <c r="BE140" i="2"/>
  <c r="BE142" i="2"/>
  <c r="BE154" i="2"/>
  <c r="BE163" i="2"/>
  <c r="BE174" i="2"/>
  <c r="BE180" i="2"/>
  <c r="BE190" i="2"/>
  <c r="BE192" i="2"/>
  <c r="BE196" i="2"/>
  <c r="BE213" i="2"/>
  <c r="BE216" i="2"/>
  <c r="BE226" i="2"/>
  <c r="BE230" i="2"/>
  <c r="BE232" i="2"/>
  <c r="BE236" i="2"/>
  <c r="BE240" i="2"/>
  <c r="BE242" i="2"/>
  <c r="BE244" i="2"/>
  <c r="BE247" i="2"/>
  <c r="BE253" i="2"/>
  <c r="BE256" i="2"/>
  <c r="BE273" i="2"/>
  <c r="BE292" i="2"/>
  <c r="BE300" i="2"/>
  <c r="BE308" i="2"/>
  <c r="BE320" i="2"/>
  <c r="BE332" i="2"/>
  <c r="BE335" i="2"/>
  <c r="J128" i="2"/>
  <c r="BE138" i="2"/>
  <c r="BE146" i="2"/>
  <c r="BE148" i="2"/>
  <c r="BE157" i="2"/>
  <c r="BE159" i="2"/>
  <c r="BE161" i="2"/>
  <c r="BE184" i="2"/>
  <c r="BE208" i="2"/>
  <c r="BE211" i="2"/>
  <c r="BE251" i="2"/>
  <c r="BE264" i="2"/>
  <c r="BE284" i="2"/>
  <c r="BE296" i="2"/>
  <c r="BE310" i="2"/>
  <c r="BE312" i="2"/>
  <c r="BE314" i="2"/>
  <c r="BE318" i="2"/>
  <c r="BE322" i="2"/>
  <c r="J89" i="2"/>
  <c r="F92" i="2"/>
  <c r="BE135" i="2"/>
  <c r="BE152" i="2"/>
  <c r="BE165" i="2"/>
  <c r="BE176" i="2"/>
  <c r="BE186" i="2"/>
  <c r="BE200" i="2"/>
  <c r="BE218" i="2"/>
  <c r="BE223" i="2"/>
  <c r="BE228" i="2"/>
  <c r="BE234" i="2"/>
  <c r="BE238" i="2"/>
  <c r="BE258" i="2"/>
  <c r="BE260" i="2"/>
  <c r="BE262" i="2"/>
  <c r="BE266" i="2"/>
  <c r="BE270" i="2"/>
  <c r="BE277" i="2"/>
  <c r="BE306" i="2"/>
  <c r="BE324" i="2"/>
  <c r="BE326" i="2"/>
  <c r="BE144" i="2"/>
  <c r="BE150" i="2"/>
  <c r="BE167" i="2"/>
  <c r="BE169" i="2"/>
  <c r="BE172" i="2"/>
  <c r="BE188" i="2"/>
  <c r="BE194" i="2"/>
  <c r="BE198" i="2"/>
  <c r="BE202" i="2"/>
  <c r="BE204" i="2"/>
  <c r="BE206" i="2"/>
  <c r="BE221" i="2"/>
  <c r="BE249" i="2"/>
  <c r="BE268" i="2"/>
  <c r="BE275" i="2"/>
  <c r="BE279" i="2"/>
  <c r="BE282" i="2"/>
  <c r="BE287" i="2"/>
  <c r="BE290" i="2"/>
  <c r="BE294" i="2"/>
  <c r="BE298" i="2"/>
  <c r="BE304" i="2"/>
  <c r="BE330" i="2"/>
  <c r="BE337" i="2"/>
  <c r="J34" i="2"/>
  <c r="AW95" i="1" s="1"/>
  <c r="F37" i="2"/>
  <c r="BD95" i="1"/>
  <c r="BD94" i="1" s="1"/>
  <c r="W33" i="1" s="1"/>
  <c r="F35" i="2"/>
  <c r="BB95" i="1"/>
  <c r="BB94" i="1" s="1"/>
  <c r="W31" i="1" s="1"/>
  <c r="F36" i="2"/>
  <c r="BC95" i="1"/>
  <c r="BC94" i="1" s="1"/>
  <c r="AY94" i="1" s="1"/>
  <c r="F34" i="2"/>
  <c r="BA95" i="1"/>
  <c r="BA94" i="1" s="1"/>
  <c r="W30" i="1" s="1"/>
  <c r="P182" i="2" l="1"/>
  <c r="P132" i="2"/>
  <c r="AU95" i="1"/>
  <c r="AU94" i="1" s="1"/>
  <c r="T182" i="2"/>
  <c r="T132" i="2" s="1"/>
  <c r="R182" i="2"/>
  <c r="R132" i="2"/>
  <c r="BK182" i="2"/>
  <c r="J182" i="2" s="1"/>
  <c r="J102" i="2" s="1"/>
  <c r="J183" i="2"/>
  <c r="J103" i="2"/>
  <c r="BK133" i="2"/>
  <c r="AW94" i="1"/>
  <c r="AK30" i="1"/>
  <c r="W32" i="1"/>
  <c r="AX94" i="1"/>
  <c r="J33" i="2"/>
  <c r="AV95" i="1"/>
  <c r="AT95" i="1"/>
  <c r="F33" i="2"/>
  <c r="AZ95" i="1" s="1"/>
  <c r="AZ94" i="1" s="1"/>
  <c r="AV94" i="1" s="1"/>
  <c r="AK29" i="1" s="1"/>
  <c r="BK132" i="2" l="1"/>
  <c r="J132" i="2" s="1"/>
  <c r="J96" i="2" s="1"/>
  <c r="J133" i="2"/>
  <c r="J97" i="2"/>
  <c r="J30" i="2"/>
  <c r="AG95" i="1" s="1"/>
  <c r="AG94" i="1" s="1"/>
  <c r="AT94" i="1"/>
  <c r="W29" i="1"/>
  <c r="AN94" i="1" l="1"/>
  <c r="AK26" i="1"/>
  <c r="AK35" i="1" s="1"/>
  <c r="J39" i="2"/>
  <c r="AN95" i="1"/>
</calcChain>
</file>

<file path=xl/sharedStrings.xml><?xml version="1.0" encoding="utf-8"?>
<sst xmlns="http://schemas.openxmlformats.org/spreadsheetml/2006/main" count="2069" uniqueCount="520">
  <si>
    <t>Export Komplet</t>
  </si>
  <si>
    <t/>
  </si>
  <si>
    <t>2.0</t>
  </si>
  <si>
    <t>ZAMOK</t>
  </si>
  <si>
    <t>False</t>
  </si>
  <si>
    <t>{d930547c-a819-4a85-b789-464b2403b891}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</si>
  <si>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</si>
  <si>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</si>
  <si>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</si>
  <si>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</si>
  <si>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</si>
  <si>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</si>
  <si>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</si>
  <si>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</si>
  <si>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2024_09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</si>
  <si>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</si>
  <si>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</si>
  <si>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činnost na oddělení psychitrie</t>
  </si>
  <si>
    <t>KSO:</t>
  </si>
  <si>
    <t>CC-CZ:</t>
  </si>
  <si>
    <t>Místo:</t>
  </si>
  <si>
    <t xml:space="preserve"> </t>
  </si>
  <si>
    <t>Datum:</t>
  </si>
  <si>
    <t>29. 4. 2024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</si>
  <si>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</si>
  <si>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</si>
  <si>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</si>
  <si>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</si>
  <si>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</si>
  <si>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</si>
  <si>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</si>
  <si>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</si>
  <si>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</si>
  <si>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</si>
  <si>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</si>
  <si>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</si>
  <si>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</si>
  <si>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</si>
  <si>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</si>
  <si>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</si>
  <si>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</si>
  <si>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</si>
  <si>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</si>
  <si>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</si>
  <si>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</si>
  <si>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</si>
  <si>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</si>
  <si>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</si>
  <si>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</si>
  <si>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</si>
  <si>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</si>
  <si>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</si>
  <si>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</si>
  <si>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</si>
  <si>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</si>
  <si>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</si>
  <si>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</si>
  <si>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</si>
  <si>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</si>
  <si>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</si>
  <si>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</si>
  <si>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</si>
  <si>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</si>
  <si>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</si>
  <si>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</si>
  <si>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</si>
  <si>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</si>
  <si>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</si>
  <si>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</si>
  <si>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</si>
  <si>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</si>
  <si>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</si>
  <si>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</si>
  <si>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</si>
  <si>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</si>
  <si>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</si>
  <si>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</si>
  <si>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</si>
  <si>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2024_9</t>
  </si>
  <si>
    <t>stavební činnost na oddělení psychiatrie</t>
  </si>
  <si>
    <t>STA</t>
  </si>
  <si>
    <t>1</t>
  </si>
  <si>
    <t>{61d21793-dbc7-4190-bf1f-8674875781c5}</t>
  </si>
  <si>
    <t>2</t>
  </si>
  <si>
    <t>KRYCÍ LIST SOUPISU PRACÍ</t>
  </si>
  <si>
    <t>Objekt:</t>
  </si>
  <si>
    <t>2024_9 - stavební činnost na oddělení psychiatrie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</si>
  <si>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</si>
  <si>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</si>
  <si>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</si>
  <si>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</si>
  <si>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</si>
  <si>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</si>
  <si>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</si>
  <si>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</si>
  <si>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</si>
  <si>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</si>
  <si>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</si>
  <si>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</si>
  <si>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</si>
  <si>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</si>
  <si>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</si>
  <si>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</si>
  <si>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</si>
  <si>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</si>
  <si>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</si>
  <si>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</si>
  <si>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</si>
  <si>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</si>
  <si>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</si>
  <si>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</si>
  <si>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</si>
  <si>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</si>
  <si>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</si>
  <si>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</si>
  <si>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</si>
  <si>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</si>
  <si>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</si>
  <si>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</si>
  <si>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</si>
  <si>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</si>
  <si>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</si>
  <si>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</si>
  <si>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</si>
  <si>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</si>
  <si>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</si>
  <si>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</si>
  <si>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</si>
  <si>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</si>
  <si>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</si>
  <si>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</si>
  <si>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PP</t>
  </si>
  <si>
    <t>6</t>
  </si>
  <si>
    <t>Úpravy povrchů, podlahy a osazování výplní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</si>
  <si>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</si>
  <si>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</si>
  <si>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</si>
  <si>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</si>
  <si>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</si>
  <si>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</si>
  <si>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>8</t>
  </si>
  <si>
    <t>5</t>
  </si>
  <si>
    <t>612325302</t>
  </si>
  <si>
    <t>Vápenocementová štuková omítka ostění nebo nadpraží</t>
  </si>
  <si>
    <t>10</t>
  </si>
  <si>
    <t>642944121</t>
  </si>
  <si>
    <t>Osazování ocelových zárubní dodatečné pl do 2,5 m2</t>
  </si>
  <si>
    <t>kus</t>
  </si>
  <si>
    <t>7</t>
  </si>
  <si>
    <t>M</t>
  </si>
  <si>
    <t>55331485</t>
  </si>
  <si>
    <t>zárubeň jednokřídlá ocelová pro zdění tl stěny 110-150mm rozměru 600/1970, 2100mm</t>
  </si>
  <si>
    <t>14</t>
  </si>
  <si>
    <t>55331487</t>
  </si>
  <si>
    <t>zárubeň jednokřídlá ocelová pro zdění tl stěny 110-150mm rozměru 800-900/1970, 2100mm</t>
  </si>
  <si>
    <t>16</t>
  </si>
  <si>
    <t>57</t>
  </si>
  <si>
    <t>55331488</t>
  </si>
  <si>
    <t>zárubeň jednokřídlá ocelová pro zdění tl stěny 110-150mm rozměru 900/1970, 2100mm</t>
  </si>
  <si>
    <t>-116793815</t>
  </si>
  <si>
    <t>9</t>
  </si>
  <si>
    <t>55331489</t>
  </si>
  <si>
    <t>zárubeň jednokřídlá ocelová pro zdění tl stěny 110-150mm rozměru 1100/1970, 2100mm</t>
  </si>
  <si>
    <t>18</t>
  </si>
  <si>
    <t>Ostatní konstrukce a práce, bourání</t>
  </si>
  <si>
    <t>949101111</t>
  </si>
  <si>
    <t>Lešení pomocné pro objekty pozemních staveb s lešeňovou podlahou v do 1,9 m zatížení do 150 kg/m2</t>
  </si>
  <si>
    <t>20</t>
  </si>
  <si>
    <t>59</t>
  </si>
  <si>
    <t>968072244</t>
  </si>
  <si>
    <t>Vybourání kovových rámů oken jednoduchých včetně křídel pl do 1 m2</t>
  </si>
  <si>
    <t>-941184737</t>
  </si>
  <si>
    <t>Vybourání kovových rámů oken s křídly, dveřních zárubní, vrat, stěn, ostění nebo obkladů okenních rámů s křídly jednoduchých, plochy do 1 m2</t>
  </si>
  <si>
    <t>58</t>
  </si>
  <si>
    <t>968072455</t>
  </si>
  <si>
    <t>Vybourání kovových dveřních zárubní pl do 2 m2</t>
  </si>
  <si>
    <t>-300587661</t>
  </si>
  <si>
    <t>968072456</t>
  </si>
  <si>
    <t>Vybourání kovových dveřních zárubní pl přes 2 m2</t>
  </si>
  <si>
    <t>24</t>
  </si>
  <si>
    <t>67</t>
  </si>
  <si>
    <t>968072745</t>
  </si>
  <si>
    <t>Vybourání stěn kovových pevných nebo otevíratelných pl do 2 m2</t>
  </si>
  <si>
    <t>1286845905</t>
  </si>
  <si>
    <t>Vybourání kovových rámů oken s křídly, dveřních zárubní, vrat, stěn, ostění nebo obkladů stěn výkladních pevných nebo otevíratelných, plochy do 2 m2</t>
  </si>
  <si>
    <t>978059541</t>
  </si>
  <si>
    <t>Odsekání a odebrání obkladů stěn z vnitřních obkládaček plochy přes 1 m2</t>
  </si>
  <si>
    <t>28</t>
  </si>
  <si>
    <t>15</t>
  </si>
  <si>
    <t>HZS2491</t>
  </si>
  <si>
    <t>Hodinová zúčtovací sazba dělník zednických výpomocí</t>
  </si>
  <si>
    <t>hod</t>
  </si>
  <si>
    <t>30</t>
  </si>
  <si>
    <t>997</t>
  </si>
  <si>
    <t>Přesun sutě</t>
  </si>
  <si>
    <t>997013160</t>
  </si>
  <si>
    <t>Vnitrostaveništní doprava suti a vybouraných hmot pro budovy v přes 30 do 36 m s omezením mechanizace</t>
  </si>
  <si>
    <t>t</t>
  </si>
  <si>
    <t>32</t>
  </si>
  <si>
    <t>17</t>
  </si>
  <si>
    <t>997013501</t>
  </si>
  <si>
    <t>Odvoz suti a vybouraných hmot na skládku nebo meziskládku do 1 km se složením</t>
  </si>
  <si>
    <t>34</t>
  </si>
  <si>
    <t>997013509</t>
  </si>
  <si>
    <t>Příplatek k odvozu suti a vybouraných hmot na skládku ZKD 1 km přes 1 km</t>
  </si>
  <si>
    <t>36</t>
  </si>
  <si>
    <t>VV</t>
  </si>
  <si>
    <t>11,667*14 "Přepočtené koeficientem množství</t>
  </si>
  <si>
    <t>Součet</t>
  </si>
  <si>
    <t>19</t>
  </si>
  <si>
    <t>997013631</t>
  </si>
  <si>
    <t>Poplatek za uložení na skládce (skládkovné) stavebního odpadu směsného kód odpadu 17 09 04</t>
  </si>
  <si>
    <t>38</t>
  </si>
  <si>
    <t>PSV</t>
  </si>
  <si>
    <t>Práce a dodávky PSV</t>
  </si>
  <si>
    <t>725</t>
  </si>
  <si>
    <t>Zdravotechnika - zařizovací předměty</t>
  </si>
  <si>
    <t>63</t>
  </si>
  <si>
    <t>725119122</t>
  </si>
  <si>
    <t>Montáž klozetových mís kombi</t>
  </si>
  <si>
    <t>-360633001</t>
  </si>
  <si>
    <t>Zařízení záchodů montáž klozetových mís kombi</t>
  </si>
  <si>
    <t>64</t>
  </si>
  <si>
    <t>64232051</t>
  </si>
  <si>
    <t>klozet keramický kombinovaný hluboké splachování odpad vodorovný bílý 630x360x770mm</t>
  </si>
  <si>
    <t>-1051293669</t>
  </si>
  <si>
    <t>725211602</t>
  </si>
  <si>
    <t>Umyvadlo keramické bílé šířky 550 mm bez krytu na sifon připevněné na stěnu šrouby</t>
  </si>
  <si>
    <t>soubor</t>
  </si>
  <si>
    <t>40</t>
  </si>
  <si>
    <t>80</t>
  </si>
  <si>
    <t>725219102</t>
  </si>
  <si>
    <t>Montáž umyvadla připevněného na šrouby do zdiva</t>
  </si>
  <si>
    <t>-67616660</t>
  </si>
  <si>
    <t>Umyvadla montáž umyvadel ostatních typů na šrouby</t>
  </si>
  <si>
    <t>65</t>
  </si>
  <si>
    <t>725331111</t>
  </si>
  <si>
    <t>Výlevka bez výtokových armatur keramická se sklopnou plastovou mřížkou 500 mm</t>
  </si>
  <si>
    <t>-628755074</t>
  </si>
  <si>
    <t>Výlevky bez výtokových armatur a splachovací nádrže keramické se sklopnou plastovou mřížkou 425 mm</t>
  </si>
  <si>
    <t>79</t>
  </si>
  <si>
    <t>725821311</t>
  </si>
  <si>
    <t>Baterie dřezová nástěnná páková s otáčivým kulatým ústím a délkou ramínka 200 mm</t>
  </si>
  <si>
    <t>1630865110</t>
  </si>
  <si>
    <t>Baterie dřezové nástěnné pákové s otáčivým kulatým ústím a délkou ramínka 200 mm</t>
  </si>
  <si>
    <t>115</t>
  </si>
  <si>
    <t>725829101</t>
  </si>
  <si>
    <t>Montáž baterie nástěnné dřezové pákové a klasické</t>
  </si>
  <si>
    <t>-615325965</t>
  </si>
  <si>
    <t>Baterie dřezové montáž ostatních typů nástěnných pákových nebo klasických</t>
  </si>
  <si>
    <t>725829121</t>
  </si>
  <si>
    <t>Montáž baterie umyvadlové nástěnné pákové a klasické ostatní typ</t>
  </si>
  <si>
    <t>42</t>
  </si>
  <si>
    <t>22</t>
  </si>
  <si>
    <t>55145611</t>
  </si>
  <si>
    <t>baterie umyvadlová nástěnná páková s otočným ramínkem s prodlouženou pákou 150mm chrom (lékařská)</t>
  </si>
  <si>
    <t>44</t>
  </si>
  <si>
    <t>23</t>
  </si>
  <si>
    <t>725861102</t>
  </si>
  <si>
    <t>Zápachová uzávěrka pro umyvadla DN 40</t>
  </si>
  <si>
    <t>46</t>
  </si>
  <si>
    <t>998725104</t>
  </si>
  <si>
    <t>Přesun hmot tonážní pro zařizovací předměty v objektech v přes 24 do 36 m</t>
  </si>
  <si>
    <t>48</t>
  </si>
  <si>
    <t>25</t>
  </si>
  <si>
    <t>998725181</t>
  </si>
  <si>
    <t>Příplatek k přesunu hmot tonážní 725 prováděný bez použití mechanizace</t>
  </si>
  <si>
    <t>50</t>
  </si>
  <si>
    <t>26</t>
  </si>
  <si>
    <t>HZS2212</t>
  </si>
  <si>
    <t>Hodinová zúčtovací sazba instalatér odborný</t>
  </si>
  <si>
    <t>52</t>
  </si>
  <si>
    <t>741</t>
  </si>
  <si>
    <t>Elektroinstalace - silnoproud</t>
  </si>
  <si>
    <t>101</t>
  </si>
  <si>
    <t>741122015</t>
  </si>
  <si>
    <t>Montáž kabel Cu bez ukončení uložený pod omítku plný kulatý 3x1,5 mm2 (např. CYKY)</t>
  </si>
  <si>
    <t>m</t>
  </si>
  <si>
    <t>763790298</t>
  </si>
  <si>
    <t>Montáž kabelů měděných bez ukončení uložených pod omítku plných kulatých (např. CYKY), počtu a průřezu žil 3x1,5 mm2</t>
  </si>
  <si>
    <t>102</t>
  </si>
  <si>
    <t>34111030</t>
  </si>
  <si>
    <t>kabel instalační jádro Cu plné izolace PVC plášť PVC 450/750V (CYKY) 3x1,5mm2</t>
  </si>
  <si>
    <t>1525763583</t>
  </si>
  <si>
    <t>500*1,15 'Přepočtené koeficientem množství</t>
  </si>
  <si>
    <t>99</t>
  </si>
  <si>
    <t>741122016</t>
  </si>
  <si>
    <t>Montáž kabel Cu bez ukončení uložený pod omítku plný kulatý 3x2,5 až 6 mm2 (např. CYKY)</t>
  </si>
  <si>
    <t>-2012192762</t>
  </si>
  <si>
    <t>Montáž kabelů měděných bez ukončení uložených pod omítku plných kulatých (např. CYKY), počtu a průřezu žil 3x2,5 až 6 mm2</t>
  </si>
  <si>
    <t>100</t>
  </si>
  <si>
    <t>34111036</t>
  </si>
  <si>
    <t>kabel instalační jádro Cu plné izolace PVC plášť PVC 450/750V (CYKY) 3x2,5mm2</t>
  </si>
  <si>
    <t>-413231532</t>
  </si>
  <si>
    <t>116</t>
  </si>
  <si>
    <t>741122031</t>
  </si>
  <si>
    <t>Montáž kabel Cu bez ukončení uložený pod omítku plný kulatý 5x1,5 až 2,5 mm2 (např. CYKY)</t>
  </si>
  <si>
    <t>449772747</t>
  </si>
  <si>
    <t>Montáž kabelů měděných bez ukončení uložených pod omítku plných kulatých (např. CYKY), počtu a průřezu žil 5x1,5 až 2,5 mm2</t>
  </si>
  <si>
    <t>117</t>
  </si>
  <si>
    <t>34111090</t>
  </si>
  <si>
    <t>kabel instalační jádro Cu plné izolace PVC plášť PVC 450/750V (CYKY) 5x1,5mm2</t>
  </si>
  <si>
    <t>70486297</t>
  </si>
  <si>
    <t>200*1,15 'Přepočtené koeficientem množství</t>
  </si>
  <si>
    <t>107</t>
  </si>
  <si>
    <t>741310201</t>
  </si>
  <si>
    <t>Montáž spínač (polo)zapuštěný šroubové připojení 1-jednopólový se zapojením vodičů</t>
  </si>
  <si>
    <t>-87814281</t>
  </si>
  <si>
    <t>Montáž spínačů jedno nebo dvoupólových polozapuštěných nebo zapuštěných se zapojením vodičů šroubové připojení, pro prostředí normální spínačů, řazení 1-jednopólových</t>
  </si>
  <si>
    <t>108</t>
  </si>
  <si>
    <t>34535000</t>
  </si>
  <si>
    <t>spínač kompletní, zápustný, jednopólový, řazení 1, šroubové svorky</t>
  </si>
  <si>
    <t>-792192920</t>
  </si>
  <si>
    <t>118</t>
  </si>
  <si>
    <t>741313031</t>
  </si>
  <si>
    <t>Montáž zásuvka vestavná šroubové připojení 1P zdířka se zapojením vodičů</t>
  </si>
  <si>
    <t>1527665891</t>
  </si>
  <si>
    <t>Montáž zásuvek domovních se zapojením vodičů šroubové připojení vestavných 10 popř. 16 A bez odvrtání profilovaného otvoru, provedení 1P zdířka</t>
  </si>
  <si>
    <t>119</t>
  </si>
  <si>
    <t>34555202</t>
  </si>
  <si>
    <t>zásuvka zápustná jednonásobná chráněná, šroubové svorky</t>
  </si>
  <si>
    <t>-547876916</t>
  </si>
  <si>
    <t>103</t>
  </si>
  <si>
    <t>741320102</t>
  </si>
  <si>
    <t>Montáž jističů jednopólových nn do 25 A bez krytu se signálním kontaktem se zapojením vodičů</t>
  </si>
  <si>
    <t>-740774126</t>
  </si>
  <si>
    <t>Montáž jističů se zapojením vodičů jednopólových nn do 25 A bez krytu, se signálním kontaktem</t>
  </si>
  <si>
    <t>104</t>
  </si>
  <si>
    <t>35822111</t>
  </si>
  <si>
    <t>jistič 1-pólový 16 A vypínací charakteristika B vypínací schopnost 10 kA</t>
  </si>
  <si>
    <t>1228560148</t>
  </si>
  <si>
    <t>113</t>
  </si>
  <si>
    <t>741371106</t>
  </si>
  <si>
    <t>Montáž svítidlo zářivkové průmyslové stropní přisazené 3 zdroje s krytem</t>
  </si>
  <si>
    <t>-1966363221</t>
  </si>
  <si>
    <t>Montáž svítidel zářivkových se zapojením vodičů průmyslových stropních přisazených 3 zdroje s krytem</t>
  </si>
  <si>
    <t>114</t>
  </si>
  <si>
    <t>34833112</t>
  </si>
  <si>
    <t>svítidlo zářivkové průmyslové prachotěsné IP66, čirý akrylát, elektronický předřadník, 3x28W, délka 1272mm</t>
  </si>
  <si>
    <t>305589276</t>
  </si>
  <si>
    <t>111</t>
  </si>
  <si>
    <t>741372111</t>
  </si>
  <si>
    <t>Montáž svítidlo LED interiérové vestavné panelové hranaté nebo kruhové do 0,09 m2 se zapojením vodičů</t>
  </si>
  <si>
    <t>1303467350</t>
  </si>
  <si>
    <t>Montáž svítidel s integrovaným zdrojem LED se zapojením vodičů interiérových vestavných stropních panelových hranatých nebo kruhových, plochy do 0,09 m2</t>
  </si>
  <si>
    <t>112</t>
  </si>
  <si>
    <t>34825015</t>
  </si>
  <si>
    <t>svítidlo vestavné stropní panelové kruhové přes D 250mm 1500-2000lm</t>
  </si>
  <si>
    <t>-833513052</t>
  </si>
  <si>
    <t>751</t>
  </si>
  <si>
    <t>Vzduchotechnika</t>
  </si>
  <si>
    <t>97</t>
  </si>
  <si>
    <t>751111231</t>
  </si>
  <si>
    <t>Montáž ventilátoru axiálního nízkotlakého střešního kyselinovzdorného D do 200 mm</t>
  </si>
  <si>
    <t>-343163485</t>
  </si>
  <si>
    <t>Montáž ventilátoru axiálního nízkotlakého střešního kyselinovzdorného, průměru do 200 mm</t>
  </si>
  <si>
    <t>98</t>
  </si>
  <si>
    <t>1000193548R</t>
  </si>
  <si>
    <t>STŘEŠNÍ VENTILÁTOR VÝKON 1000</t>
  </si>
  <si>
    <t>-2053739032</t>
  </si>
  <si>
    <t>LEG 034808 STŘEŠNÍ VENTILÁTOR VÝKON 1000</t>
  </si>
  <si>
    <t>93</t>
  </si>
  <si>
    <t>751510041</t>
  </si>
  <si>
    <t>Vzduchotechnické potrubí z pozinkovaného plechu kruhové spirálně vinutá trouba bez příruby D do 100 mm</t>
  </si>
  <si>
    <t>1301786146</t>
  </si>
  <si>
    <t>Vzduchotechnické potrubí z pozinkovaného plechu kruhové, trouba spirálně vinutá bez příruby, průměru do 100 mm</t>
  </si>
  <si>
    <t>94</t>
  </si>
  <si>
    <t>998751103</t>
  </si>
  <si>
    <t>Přesun hmot tonážní pro vzduchotechniku v objektech v přes 24 do 36 m</t>
  </si>
  <si>
    <t>1843303827</t>
  </si>
  <si>
    <t>Přesun hmot pro vzduchotechniku stanovený z hmotnosti přesunovaného materiálu vodorovná dopravní vzdálenost do 100 m základní v objektech výšky přes 24 do 36 m</t>
  </si>
  <si>
    <t>763</t>
  </si>
  <si>
    <t>Konstrukce suché výstavby</t>
  </si>
  <si>
    <t>27</t>
  </si>
  <si>
    <t>763122404</t>
  </si>
  <si>
    <t>SDK stěna šachtová tl 65 mm profil CW+UW 50 desky 1xDF 15 s izolací EI 30</t>
  </si>
  <si>
    <t>54</t>
  </si>
  <si>
    <t>95</t>
  </si>
  <si>
    <t>763172322</t>
  </si>
  <si>
    <t>Montáž dvířek revizních jednoplášťových SDK kcí vel. 300x300 mm pro příčky a předsazené stěny</t>
  </si>
  <si>
    <t>-1839543086</t>
  </si>
  <si>
    <t>Montáž dvířek pro konstrukce ze sádrokartonových desek revizních jednoplášťových pro příčky a předsazené stěny velikost (šxv) 300 x 300 mm</t>
  </si>
  <si>
    <t>96</t>
  </si>
  <si>
    <t>59030711</t>
  </si>
  <si>
    <t>dvířka revizní jednokřídlá s automatickým zámkem 300x300mm</t>
  </si>
  <si>
    <t>-1159900140</t>
  </si>
  <si>
    <t>61</t>
  </si>
  <si>
    <t>763431001</t>
  </si>
  <si>
    <t>Montáž minerálního podhledu s vyjímatelnými panely vel. do 0,36 m2 na zavěšený viditelný rošt</t>
  </si>
  <si>
    <t>-1079121873</t>
  </si>
  <si>
    <t>62</t>
  </si>
  <si>
    <t>59036130</t>
  </si>
  <si>
    <t>panel akustický pro zdravotnická zařízení rastr š 24mm bílá tl 15mm</t>
  </si>
  <si>
    <t>1150263551</t>
  </si>
  <si>
    <t>998763304</t>
  </si>
  <si>
    <t>Přesun hmot tonážní pro sádrokartonové konstrukce v objektech v přes 24 do 36 m</t>
  </si>
  <si>
    <t>33</t>
  </si>
  <si>
    <t>998763381</t>
  </si>
  <si>
    <t>Příplatek k přesunu hmot tonážní 763 SDK prováděný bez použití mechanizace</t>
  </si>
  <si>
    <t>66</t>
  </si>
  <si>
    <t>HZS2172</t>
  </si>
  <si>
    <t>Hodinová zúčtovací sazba sádrokartonář odborný</t>
  </si>
  <si>
    <t>68</t>
  </si>
  <si>
    <t>766</t>
  </si>
  <si>
    <t>Konstrukce truhlářské</t>
  </si>
  <si>
    <t>35</t>
  </si>
  <si>
    <t>766622115</t>
  </si>
  <si>
    <t>Montáž plastových oken plochy přes 1 m2 pevných v do 1,5 m s rámem do zdiva</t>
  </si>
  <si>
    <t>70</t>
  </si>
  <si>
    <t>61140041</t>
  </si>
  <si>
    <t>okno plastové s fixním zasklením dvojsklo do plochy 1m2</t>
  </si>
  <si>
    <t>72</t>
  </si>
  <si>
    <t>81</t>
  </si>
  <si>
    <t>766660641</t>
  </si>
  <si>
    <t>Montáž vchodových dveří včetně rámu jednokřídlových s díly a nadsvětlíkem do betonové konstrukce</t>
  </si>
  <si>
    <t>1536543751</t>
  </si>
  <si>
    <t>Montáž vchodových dveří včetně rámu do betonové konstrukce jednokřídlových s díly a nadsvětlíkem</t>
  </si>
  <si>
    <t>82</t>
  </si>
  <si>
    <t>55341331</t>
  </si>
  <si>
    <t>dveře jednokřídlé Al prosklené max rozměru otvoru 2,42m2</t>
  </si>
  <si>
    <t>345913169</t>
  </si>
  <si>
    <t>2,46376811594203*3,45 'Přepočtené koeficientem množství</t>
  </si>
  <si>
    <t>766811115R</t>
  </si>
  <si>
    <t xml:space="preserve">Kuchyňská linka délky 2,5m v provedení standart vč. pracovní desky_x000D_
</t>
  </si>
  <si>
    <t>-734050178</t>
  </si>
  <si>
    <t>Montáž kuchyňských linek korpusu spodních skříněk na nožičky (včetně vyrovnání), šířky jednoho dílu do 600 mm</t>
  </si>
  <si>
    <t>78</t>
  </si>
  <si>
    <t>998766104</t>
  </si>
  <si>
    <t>Přesun hmot tonážní pro kce truhlářské v objektech v přes 24 do 36 m</t>
  </si>
  <si>
    <t>153398929</t>
  </si>
  <si>
    <t>0,038*10 'Přepočtené koeficientem množství</t>
  </si>
  <si>
    <t>998766181</t>
  </si>
  <si>
    <t>Příplatek k přesunu hmot tonážní 766 prováděný bez použití mechanizace</t>
  </si>
  <si>
    <t>76</t>
  </si>
  <si>
    <t>771</t>
  </si>
  <si>
    <t>Podlahy z dlaždic</t>
  </si>
  <si>
    <t>83</t>
  </si>
  <si>
    <t>771111011</t>
  </si>
  <si>
    <t>Vysátí podkladu před pokládkou dlažby</t>
  </si>
  <si>
    <t>233758622</t>
  </si>
  <si>
    <t>Příprava podkladu před provedením dlažby vysátí podlah</t>
  </si>
  <si>
    <t>84</t>
  </si>
  <si>
    <t>771121011</t>
  </si>
  <si>
    <t>Nátěr penetrační na podlahu</t>
  </si>
  <si>
    <t>-1019445337</t>
  </si>
  <si>
    <t>Příprava podkladu před provedením dlažby nátěr penetrační na podlahu</t>
  </si>
  <si>
    <t>85</t>
  </si>
  <si>
    <t>771151011</t>
  </si>
  <si>
    <t>Samonivelační stěrka podlah pevnosti 20 MPa tl 3 mm</t>
  </si>
  <si>
    <t>-1134530318</t>
  </si>
  <si>
    <t>Příprava podkladu před provedením dlažby samonivelační stěrka min.pevnosti 20 MPa, tloušťky do 3 mm</t>
  </si>
  <si>
    <t>771573810</t>
  </si>
  <si>
    <t>Demontáž podlah z dlaždic keramických lepených</t>
  </si>
  <si>
    <t>-2110601462</t>
  </si>
  <si>
    <t>86</t>
  </si>
  <si>
    <t>771574414</t>
  </si>
  <si>
    <t>Montáž podlah keramických hladkých lepených cementovým flexibilním lepidlem přes 4 do 6 ks/m2</t>
  </si>
  <si>
    <t>1780567855</t>
  </si>
  <si>
    <t>Montáž podlah z dlaždic keramických lepených cementovým flexibilním lepidlem hladkých, tloušťky do 10 mm přes 4 do 6 ks/m2</t>
  </si>
  <si>
    <t>87</t>
  </si>
  <si>
    <t>59761131</t>
  </si>
  <si>
    <t>dlažba keramická slinutá mrazuvzdorná povrch hladký/leštěný tl do 10mm přes 4 do 6ks/m2</t>
  </si>
  <si>
    <t>-605424965</t>
  </si>
  <si>
    <t>35*1,15 'Přepočtené koeficientem množství</t>
  </si>
  <si>
    <t>781</t>
  </si>
  <si>
    <t>Dokončovací práce - obklady</t>
  </si>
  <si>
    <t>41</t>
  </si>
  <si>
    <t>781111011</t>
  </si>
  <si>
    <t>Ometení (oprášení) stěny při přípravě podkladu</t>
  </si>
  <si>
    <t>781121011</t>
  </si>
  <si>
    <t>Nátěr penetrační na stěnu</t>
  </si>
  <si>
    <t>43</t>
  </si>
  <si>
    <t>781151031</t>
  </si>
  <si>
    <t>Celoplošné vyrovnání podkladu stěrkou tl 3 mm</t>
  </si>
  <si>
    <t>781151041</t>
  </si>
  <si>
    <t>Příplatek k cenám celoplošné vyrovnání stěrkou za každý další 1 mm přes tl 3 mm</t>
  </si>
  <si>
    <t>45</t>
  </si>
  <si>
    <t>781474116</t>
  </si>
  <si>
    <t>Montáž obkladů vnitřních keramických hladkých přes 25 do 35 ks/m2 lepených flexibilním lepidlem</t>
  </si>
  <si>
    <t>59761038</t>
  </si>
  <si>
    <t>obklad keramický hladký přes 25 do 35ks/m2</t>
  </si>
  <si>
    <t>88</t>
  </si>
  <si>
    <t>159*1,1 "Přepočtené koeficientem množství</t>
  </si>
  <si>
    <t>47</t>
  </si>
  <si>
    <t>781495141</t>
  </si>
  <si>
    <t>Průnik obkladem kruhový do DN 30</t>
  </si>
  <si>
    <t>90</t>
  </si>
  <si>
    <t>781495142</t>
  </si>
  <si>
    <t>Průnik obkladem kruhový přes DN 30 do DN 90</t>
  </si>
  <si>
    <t>92</t>
  </si>
  <si>
    <t>49</t>
  </si>
  <si>
    <t>781495211</t>
  </si>
  <si>
    <t>Čištění vnitřních ploch stěn po provedení obkladu chemickými prostředky</t>
  </si>
  <si>
    <t>998781104</t>
  </si>
  <si>
    <t>Přesun hmot tonážní pro obklady keramické v objektech v přes 24 do 36 m</t>
  </si>
  <si>
    <t>51</t>
  </si>
  <si>
    <t>998781181</t>
  </si>
  <si>
    <t>Příplatek k přesunu hmot tonážní 781 prováděný bez použití mechanizace</t>
  </si>
  <si>
    <t>783</t>
  </si>
  <si>
    <t>Dokončovací práce - nátěry</t>
  </si>
  <si>
    <t>784</t>
  </si>
  <si>
    <t>Dokončovací práce - malby a tapety</t>
  </si>
  <si>
    <t>55</t>
  </si>
  <si>
    <t>784111001</t>
  </si>
  <si>
    <t>Oprášení (ometení ) podkladu v místnostech v do 3,80 m</t>
  </si>
  <si>
    <t>56</t>
  </si>
  <si>
    <t>784161001</t>
  </si>
  <si>
    <t>Tmelení spar a rohů šířky do 3 mm akrylátovým tmelem v místnostech v do 3,80 m</t>
  </si>
  <si>
    <t>HZS</t>
  </si>
  <si>
    <t>Hodinové zúčtovací sazby</t>
  </si>
  <si>
    <t>HZS2232</t>
  </si>
  <si>
    <t>Hodinová zúčtovací sazba elektrikář odborný</t>
  </si>
  <si>
    <t>512</t>
  </si>
  <si>
    <t>-28134151</t>
  </si>
  <si>
    <t>Hodinové zúčtovací sazby profesí PSV provádění stavebních instalací elektrikář odborný</t>
  </si>
  <si>
    <t>89</t>
  </si>
  <si>
    <t>HZS3222</t>
  </si>
  <si>
    <t>Hodinová zúčtovací sazba montér slaboproudých zařízení odborný</t>
  </si>
  <si>
    <t>-2019502359</t>
  </si>
  <si>
    <t>Hodinové zúčtovací sazby montáží technologických zařízení na stavebních objektech montér slaboproudých zařízení odborný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</si>
</sst>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1"/>
      <c r="AQ5" s="21"/>
      <c r="AR5" s="19"/>
      <c r="BE5" s="267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1"/>
      <c r="AQ6" s="21"/>
      <c r="AR6" s="19"/>
      <c r="BE6" s="26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8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8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8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8"/>
      <c r="BS10" s="16" t="s">
        <v>6</v>
      </c>
    </row>
    <row r="11" spans="1:74" s="1" customFormat="1" ht="18.45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68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8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68"/>
      <c r="BS13" s="16" t="s">
        <v>6</v>
      </c>
    </row>
    <row r="14" spans="1:74" ht="13.2">
      <c r="B14" s="20"/>
      <c r="C14" s="21"/>
      <c r="D14" s="21"/>
      <c r="E14" s="273" t="s">
        <v>28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68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8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8"/>
      <c r="BS16" s="16" t="s">
        <v>4</v>
      </c>
    </row>
    <row r="17" spans="1:71" s="1" customFormat="1" ht="18.45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68"/>
      <c r="BS17" s="16" t="s">
        <v>30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8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8"/>
      <c r="BS19" s="16" t="s">
        <v>6</v>
      </c>
    </row>
    <row r="20" spans="1:71" s="1" customFormat="1" ht="18.45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68"/>
      <c r="BS20" s="16" t="s">
        <v>30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8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8"/>
    </row>
    <row r="23" spans="1:71" s="1" customFormat="1" ht="16.5" customHeight="1">
      <c r="B23" s="20"/>
      <c r="C23" s="21"/>
      <c r="D23" s="21"/>
      <c r="E23" s="275" t="s">
        <v>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1"/>
      <c r="AP23" s="21"/>
      <c r="AQ23" s="21"/>
      <c r="AR23" s="19"/>
      <c r="BE23" s="268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8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8"/>
    </row>
    <row r="26" spans="1:71" s="2" customFormat="1" ht="25.95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6">
        <f>ROUND(AG94,2)</f>
        <v>0</v>
      </c>
      <c r="AL26" s="277"/>
      <c r="AM26" s="277"/>
      <c r="AN26" s="277"/>
      <c r="AO26" s="277"/>
      <c r="AP26" s="35"/>
      <c r="AQ26" s="35"/>
      <c r="AR26" s="38"/>
      <c r="BE26" s="268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8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8" t="s">
        <v>34</v>
      </c>
      <c r="M28" s="278"/>
      <c r="N28" s="278"/>
      <c r="O28" s="278"/>
      <c r="P28" s="278"/>
      <c r="Q28" s="35"/>
      <c r="R28" s="35"/>
      <c r="S28" s="35"/>
      <c r="T28" s="35"/>
      <c r="U28" s="35"/>
      <c r="V28" s="35"/>
      <c r="W28" s="278" t="s">
        <v>35</v>
      </c>
      <c r="X28" s="278"/>
      <c r="Y28" s="278"/>
      <c r="Z28" s="278"/>
      <c r="AA28" s="278"/>
      <c r="AB28" s="278"/>
      <c r="AC28" s="278"/>
      <c r="AD28" s="278"/>
      <c r="AE28" s="278"/>
      <c r="AF28" s="35"/>
      <c r="AG28" s="35"/>
      <c r="AH28" s="35"/>
      <c r="AI28" s="35"/>
      <c r="AJ28" s="35"/>
      <c r="AK28" s="278" t="s">
        <v>36</v>
      </c>
      <c r="AL28" s="278"/>
      <c r="AM28" s="278"/>
      <c r="AN28" s="278"/>
      <c r="AO28" s="278"/>
      <c r="AP28" s="35"/>
      <c r="AQ28" s="35"/>
      <c r="AR28" s="38"/>
      <c r="BE28" s="268"/>
    </row>
    <row r="29" spans="1:71" s="3" customFormat="1" ht="14.4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62">
        <v>0.21</v>
      </c>
      <c r="M29" s="261"/>
      <c r="N29" s="261"/>
      <c r="O29" s="261"/>
      <c r="P29" s="261"/>
      <c r="Q29" s="40"/>
      <c r="R29" s="40"/>
      <c r="S29" s="40"/>
      <c r="T29" s="40"/>
      <c r="U29" s="40"/>
      <c r="V29" s="40"/>
      <c r="W29" s="260">
        <f>ROUND(AZ94, 2)</f>
        <v>0</v>
      </c>
      <c r="X29" s="261"/>
      <c r="Y29" s="261"/>
      <c r="Z29" s="261"/>
      <c r="AA29" s="261"/>
      <c r="AB29" s="261"/>
      <c r="AC29" s="261"/>
      <c r="AD29" s="261"/>
      <c r="AE29" s="261"/>
      <c r="AF29" s="40"/>
      <c r="AG29" s="40"/>
      <c r="AH29" s="40"/>
      <c r="AI29" s="40"/>
      <c r="AJ29" s="40"/>
      <c r="AK29" s="260">
        <f>ROUND(AV94, 2)</f>
        <v>0</v>
      </c>
      <c r="AL29" s="261"/>
      <c r="AM29" s="261"/>
      <c r="AN29" s="261"/>
      <c r="AO29" s="261"/>
      <c r="AP29" s="40"/>
      <c r="AQ29" s="40"/>
      <c r="AR29" s="41"/>
      <c r="BE29" s="269"/>
    </row>
    <row r="30" spans="1:71" s="3" customFormat="1" ht="14.4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62">
        <v>0.12</v>
      </c>
      <c r="M30" s="261"/>
      <c r="N30" s="261"/>
      <c r="O30" s="261"/>
      <c r="P30" s="261"/>
      <c r="Q30" s="40"/>
      <c r="R30" s="40"/>
      <c r="S30" s="40"/>
      <c r="T30" s="40"/>
      <c r="U30" s="40"/>
      <c r="V30" s="40"/>
      <c r="W30" s="260">
        <f>ROUND(BA94, 2)</f>
        <v>0</v>
      </c>
      <c r="X30" s="261"/>
      <c r="Y30" s="261"/>
      <c r="Z30" s="261"/>
      <c r="AA30" s="261"/>
      <c r="AB30" s="261"/>
      <c r="AC30" s="261"/>
      <c r="AD30" s="261"/>
      <c r="AE30" s="261"/>
      <c r="AF30" s="40"/>
      <c r="AG30" s="40"/>
      <c r="AH30" s="40"/>
      <c r="AI30" s="40"/>
      <c r="AJ30" s="40"/>
      <c r="AK30" s="260">
        <f>ROUND(AW94, 2)</f>
        <v>0</v>
      </c>
      <c r="AL30" s="261"/>
      <c r="AM30" s="261"/>
      <c r="AN30" s="261"/>
      <c r="AO30" s="261"/>
      <c r="AP30" s="40"/>
      <c r="AQ30" s="40"/>
      <c r="AR30" s="41"/>
      <c r="BE30" s="269"/>
    </row>
    <row r="31" spans="1:71" s="3" customFormat="1" ht="14.4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62">
        <v>0.21</v>
      </c>
      <c r="M31" s="261"/>
      <c r="N31" s="261"/>
      <c r="O31" s="261"/>
      <c r="P31" s="261"/>
      <c r="Q31" s="40"/>
      <c r="R31" s="40"/>
      <c r="S31" s="40"/>
      <c r="T31" s="40"/>
      <c r="U31" s="40"/>
      <c r="V31" s="40"/>
      <c r="W31" s="260">
        <f>ROUND(BB94, 2)</f>
        <v>0</v>
      </c>
      <c r="X31" s="261"/>
      <c r="Y31" s="261"/>
      <c r="Z31" s="261"/>
      <c r="AA31" s="261"/>
      <c r="AB31" s="261"/>
      <c r="AC31" s="261"/>
      <c r="AD31" s="261"/>
      <c r="AE31" s="261"/>
      <c r="AF31" s="40"/>
      <c r="AG31" s="40"/>
      <c r="AH31" s="40"/>
      <c r="AI31" s="40"/>
      <c r="AJ31" s="40"/>
      <c r="AK31" s="260">
        <v>0</v>
      </c>
      <c r="AL31" s="261"/>
      <c r="AM31" s="261"/>
      <c r="AN31" s="261"/>
      <c r="AO31" s="261"/>
      <c r="AP31" s="40"/>
      <c r="AQ31" s="40"/>
      <c r="AR31" s="41"/>
      <c r="BE31" s="269"/>
    </row>
    <row r="32" spans="1:71" s="3" customFormat="1" ht="14.4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62">
        <v>0.12</v>
      </c>
      <c r="M32" s="261"/>
      <c r="N32" s="261"/>
      <c r="O32" s="261"/>
      <c r="P32" s="261"/>
      <c r="Q32" s="40"/>
      <c r="R32" s="40"/>
      <c r="S32" s="40"/>
      <c r="T32" s="40"/>
      <c r="U32" s="40"/>
      <c r="V32" s="40"/>
      <c r="W32" s="260">
        <f>ROUND(BC94, 2)</f>
        <v>0</v>
      </c>
      <c r="X32" s="261"/>
      <c r="Y32" s="261"/>
      <c r="Z32" s="261"/>
      <c r="AA32" s="261"/>
      <c r="AB32" s="261"/>
      <c r="AC32" s="261"/>
      <c r="AD32" s="261"/>
      <c r="AE32" s="261"/>
      <c r="AF32" s="40"/>
      <c r="AG32" s="40"/>
      <c r="AH32" s="40"/>
      <c r="AI32" s="40"/>
      <c r="AJ32" s="40"/>
      <c r="AK32" s="260">
        <v>0</v>
      </c>
      <c r="AL32" s="261"/>
      <c r="AM32" s="261"/>
      <c r="AN32" s="261"/>
      <c r="AO32" s="261"/>
      <c r="AP32" s="40"/>
      <c r="AQ32" s="40"/>
      <c r="AR32" s="41"/>
      <c r="BE32" s="269"/>
    </row>
    <row r="33" spans="1:57" s="3" customFormat="1" ht="14.4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62">
        <v>0</v>
      </c>
      <c r="M33" s="261"/>
      <c r="N33" s="261"/>
      <c r="O33" s="261"/>
      <c r="P33" s="261"/>
      <c r="Q33" s="40"/>
      <c r="R33" s="40"/>
      <c r="S33" s="40"/>
      <c r="T33" s="40"/>
      <c r="U33" s="40"/>
      <c r="V33" s="40"/>
      <c r="W33" s="260">
        <f>ROUND(BD94, 2)</f>
        <v>0</v>
      </c>
      <c r="X33" s="261"/>
      <c r="Y33" s="261"/>
      <c r="Z33" s="261"/>
      <c r="AA33" s="261"/>
      <c r="AB33" s="261"/>
      <c r="AC33" s="261"/>
      <c r="AD33" s="261"/>
      <c r="AE33" s="261"/>
      <c r="AF33" s="40"/>
      <c r="AG33" s="40"/>
      <c r="AH33" s="40"/>
      <c r="AI33" s="40"/>
      <c r="AJ33" s="40"/>
      <c r="AK33" s="260">
        <v>0</v>
      </c>
      <c r="AL33" s="261"/>
      <c r="AM33" s="261"/>
      <c r="AN33" s="261"/>
      <c r="AO33" s="261"/>
      <c r="AP33" s="40"/>
      <c r="AQ33" s="40"/>
      <c r="AR33" s="41"/>
      <c r="BE33" s="269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8"/>
    </row>
    <row r="35" spans="1:57" s="2" customFormat="1" ht="25.95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63" t="s">
        <v>45</v>
      </c>
      <c r="Y35" s="264"/>
      <c r="Z35" s="264"/>
      <c r="AA35" s="264"/>
      <c r="AB35" s="264"/>
      <c r="AC35" s="44"/>
      <c r="AD35" s="44"/>
      <c r="AE35" s="44"/>
      <c r="AF35" s="44"/>
      <c r="AG35" s="44"/>
      <c r="AH35" s="44"/>
      <c r="AI35" s="44"/>
      <c r="AJ35" s="44"/>
      <c r="AK35" s="265">
        <f>SUM(AK26:AK33)</f>
        <v>0</v>
      </c>
      <c r="AL35" s="264"/>
      <c r="AM35" s="264"/>
      <c r="AN35" s="264"/>
      <c r="AO35" s="266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2024_09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9" t="str">
        <f>K6</f>
        <v>stavební činnost na oddělení psychitrie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62"/>
      <c r="AQ85" s="62"/>
      <c r="AR85" s="63"/>
    </row>
    <row r="86" spans="1:91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1" t="str">
        <f>IF(AN8= "","",AN8)</f>
        <v>29. 4. 2024</v>
      </c>
      <c r="AN87" s="251"/>
      <c r="AO87" s="35"/>
      <c r="AP87" s="35"/>
      <c r="AQ87" s="35"/>
      <c r="AR87" s="38"/>
      <c r="BE87" s="33"/>
    </row>
    <row r="88" spans="1:91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15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2" t="str">
        <f>IF(E17="","",E17)</f>
        <v xml:space="preserve"> </v>
      </c>
      <c r="AN89" s="253"/>
      <c r="AO89" s="253"/>
      <c r="AP89" s="253"/>
      <c r="AQ89" s="35"/>
      <c r="AR89" s="38"/>
      <c r="AS89" s="254" t="s">
        <v>53</v>
      </c>
      <c r="AT89" s="25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15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52" t="str">
        <f>IF(E20="","",E20)</f>
        <v xml:space="preserve"> </v>
      </c>
      <c r="AN90" s="253"/>
      <c r="AO90" s="253"/>
      <c r="AP90" s="253"/>
      <c r="AQ90" s="35"/>
      <c r="AR90" s="38"/>
      <c r="AS90" s="256"/>
      <c r="AT90" s="25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8"/>
      <c r="AT91" s="25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39" t="s">
        <v>54</v>
      </c>
      <c r="D92" s="240"/>
      <c r="E92" s="240"/>
      <c r="F92" s="240"/>
      <c r="G92" s="240"/>
      <c r="H92" s="72"/>
      <c r="I92" s="241" t="s">
        <v>55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2" t="s">
        <v>56</v>
      </c>
      <c r="AH92" s="240"/>
      <c r="AI92" s="240"/>
      <c r="AJ92" s="240"/>
      <c r="AK92" s="240"/>
      <c r="AL92" s="240"/>
      <c r="AM92" s="240"/>
      <c r="AN92" s="241" t="s">
        <v>57</v>
      </c>
      <c r="AO92" s="240"/>
      <c r="AP92" s="243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16.5" customHeight="1">
      <c r="A95" s="92" t="s">
        <v>77</v>
      </c>
      <c r="B95" s="93"/>
      <c r="C95" s="94"/>
      <c r="D95" s="246" t="s">
        <v>78</v>
      </c>
      <c r="E95" s="246"/>
      <c r="F95" s="246"/>
      <c r="G95" s="246"/>
      <c r="H95" s="246"/>
      <c r="I95" s="95"/>
      <c r="J95" s="246" t="s">
        <v>79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'2024_9 - stavební činnost...'!J30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96" t="s">
        <v>80</v>
      </c>
      <c r="AR95" s="97"/>
      <c r="AS95" s="98">
        <v>0</v>
      </c>
      <c r="AT95" s="99">
        <f>ROUND(SUM(AV95:AW95),2)</f>
        <v>0</v>
      </c>
      <c r="AU95" s="100">
        <f>'2024_9 - stavební činnost...'!P132</f>
        <v>0</v>
      </c>
      <c r="AV95" s="99">
        <f>'2024_9 - stavební činnost...'!J33</f>
        <v>0</v>
      </c>
      <c r="AW95" s="99">
        <f>'2024_9 - stavební činnost...'!J34</f>
        <v>0</v>
      </c>
      <c r="AX95" s="99">
        <f>'2024_9 - stavební činnost...'!J35</f>
        <v>0</v>
      </c>
      <c r="AY95" s="99">
        <f>'2024_9 - stavební činnost...'!J36</f>
        <v>0</v>
      </c>
      <c r="AZ95" s="99">
        <f>'2024_9 - stavební činnost...'!F33</f>
        <v>0</v>
      </c>
      <c r="BA95" s="99">
        <f>'2024_9 - stavební činnost...'!F34</f>
        <v>0</v>
      </c>
      <c r="BB95" s="99">
        <f>'2024_9 - stavební činnost...'!F35</f>
        <v>0</v>
      </c>
      <c r="BC95" s="99">
        <f>'2024_9 - stavební činnost...'!F36</f>
        <v>0</v>
      </c>
      <c r="BD95" s="101">
        <f>'2024_9 - stavební činnost...'!F37</f>
        <v>0</v>
      </c>
      <c r="BT95" s="102" t="s">
        <v>81</v>
      </c>
      <c r="BV95" s="102" t="s">
        <v>75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u4rCNU5OsviZH7nfOAq7/admQKvJB9Y9qMdJ68gzTU8AjV2YzI2TYCpyOwfp0ocoF5zFo+hSie21q+YRXDDefw==" saltValue="diufVmNkRh8E/M+fi9LiYvDOh7AuQxn/dF1X+VGF2uTVQW2m6PU87/pcP1rfN2glv7Vee8Ad107t0JExEv1YH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4_9 - stavební činnos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9"/>
  <sheetViews>
    <sheetView showGridLines="0" tabSelected="1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6" t="s">
        <v>82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83</v>
      </c>
    </row>
    <row r="4" spans="1:46" s="1" customFormat="1" ht="24.9" customHeight="1">
      <c r="B4" s="19"/>
      <c r="D4" s="105" t="s">
        <v>84</v>
      </c>
      <c r="L4" s="19"/>
      <c r="M4" s="106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82" t="str">
        <f>'Rekapitulace stavby'!K6</f>
        <v>stavební činnost na oddělení psychitrie</v>
      </c>
      <c r="F7" s="283"/>
      <c r="G7" s="283"/>
      <c r="H7" s="283"/>
      <c r="L7" s="19"/>
    </row>
    <row r="8" spans="1:46" s="2" customFormat="1" ht="12" customHeight="1">
      <c r="A8" s="33"/>
      <c r="B8" s="38"/>
      <c r="C8" s="33"/>
      <c r="D8" s="107" t="s">
        <v>85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4" t="s">
        <v>86</v>
      </c>
      <c r="F9" s="285"/>
      <c r="G9" s="285"/>
      <c r="H9" s="28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29. 4. 2024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tr">
        <f>IF('Rekapitulace stavby'!E11="","",'Rekapitulace stavby'!E11)</f>
        <v xml:space="preserve"> </v>
      </c>
      <c r="F15" s="33"/>
      <c r="G15" s="33"/>
      <c r="H15" s="33"/>
      <c r="I15" s="107" t="s">
        <v>26</v>
      </c>
      <c r="J15" s="108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27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6" t="str">
        <f>'Rekapitulace stavby'!E14</f>
        <v>Vyplň údaj</v>
      </c>
      <c r="F18" s="287"/>
      <c r="G18" s="287"/>
      <c r="H18" s="287"/>
      <c r="I18" s="107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29</v>
      </c>
      <c r="E20" s="33"/>
      <c r="F20" s="33"/>
      <c r="G20" s="33"/>
      <c r="H20" s="33"/>
      <c r="I20" s="107" t="s">
        <v>25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26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31</v>
      </c>
      <c r="E23" s="33"/>
      <c r="F23" s="33"/>
      <c r="G23" s="33"/>
      <c r="H23" s="33"/>
      <c r="I23" s="107" t="s">
        <v>25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tr">
        <f>IF('Rekapitulace stavby'!E20="","",'Rekapitulace stavby'!E20)</f>
        <v xml:space="preserve"> </v>
      </c>
      <c r="F24" s="33"/>
      <c r="G24" s="33"/>
      <c r="H24" s="33"/>
      <c r="I24" s="107" t="s">
        <v>26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8" t="s">
        <v>1</v>
      </c>
      <c r="F27" s="288"/>
      <c r="G27" s="288"/>
      <c r="H27" s="28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33</v>
      </c>
      <c r="E30" s="33"/>
      <c r="F30" s="33"/>
      <c r="G30" s="33"/>
      <c r="H30" s="33"/>
      <c r="I30" s="33"/>
      <c r="J30" s="115">
        <f>ROUND(J132,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6" t="s">
        <v>35</v>
      </c>
      <c r="G32" s="33"/>
      <c r="H32" s="33"/>
      <c r="I32" s="116" t="s">
        <v>34</v>
      </c>
      <c r="J32" s="116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17" t="s">
        <v>37</v>
      </c>
      <c r="E33" s="107" t="s">
        <v>38</v>
      </c>
      <c r="F33" s="118">
        <f>ROUND((SUM(BE132:BE338)),  2)</f>
        <v>0</v>
      </c>
      <c r="G33" s="33"/>
      <c r="H33" s="33"/>
      <c r="I33" s="119">
        <v>0.21</v>
      </c>
      <c r="J33" s="118">
        <f>ROUND(((SUM(BE132:BE338))*I33),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7" t="s">
        <v>39</v>
      </c>
      <c r="F34" s="118">
        <f>ROUND((SUM(BF132:BF338)),  2)</f>
        <v>0</v>
      </c>
      <c r="G34" s="33"/>
      <c r="H34" s="33"/>
      <c r="I34" s="119">
        <v>0.12</v>
      </c>
      <c r="J34" s="118">
        <f>ROUND(((SUM(BF132:BF338))*I34),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7" t="s">
        <v>40</v>
      </c>
      <c r="F35" s="118">
        <f>ROUND((SUM(BG132:BG338)),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7" t="s">
        <v>41</v>
      </c>
      <c r="F36" s="118">
        <f>ROUND((SUM(BH132:BH338)),  2)</f>
        <v>0</v>
      </c>
      <c r="G36" s="33"/>
      <c r="H36" s="33"/>
      <c r="I36" s="119">
        <v>0.12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7" t="s">
        <v>42</v>
      </c>
      <c r="F37" s="118">
        <f>ROUND((SUM(BI132:BI338)),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43</v>
      </c>
      <c r="E39" s="122"/>
      <c r="F39" s="122"/>
      <c r="G39" s="123" t="s">
        <v>44</v>
      </c>
      <c r="H39" s="124" t="s">
        <v>45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50"/>
      <c r="D50" s="127" t="s">
        <v>46</v>
      </c>
      <c r="E50" s="128"/>
      <c r="F50" s="128"/>
      <c r="G50" s="127" t="s">
        <v>47</v>
      </c>
      <c r="H50" s="128"/>
      <c r="I50" s="128"/>
      <c r="J50" s="128"/>
      <c r="K50" s="12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29" t="s">
        <v>48</v>
      </c>
      <c r="E61" s="130"/>
      <c r="F61" s="131" t="s">
        <v>49</v>
      </c>
      <c r="G61" s="129" t="s">
        <v>48</v>
      </c>
      <c r="H61" s="130"/>
      <c r="I61" s="130"/>
      <c r="J61" s="132" t="s">
        <v>49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27" t="s">
        <v>50</v>
      </c>
      <c r="E65" s="133"/>
      <c r="F65" s="133"/>
      <c r="G65" s="127" t="s">
        <v>51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29" t="s">
        <v>48</v>
      </c>
      <c r="E76" s="130"/>
      <c r="F76" s="131" t="s">
        <v>49</v>
      </c>
      <c r="G76" s="129" t="s">
        <v>48</v>
      </c>
      <c r="H76" s="130"/>
      <c r="I76" s="130"/>
      <c r="J76" s="132" t="s">
        <v>49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hidden="1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hidden="1" customHeight="1">
      <c r="A82" s="33"/>
      <c r="B82" s="34"/>
      <c r="C82" s="22" t="s">
        <v>87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0" t="str">
        <f>E7</f>
        <v>stavební činnost na oddělení psychitrie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85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49" t="str">
        <f>E9</f>
        <v>2024_9 - stavební činnost na oddělení psychiatrie</v>
      </c>
      <c r="F87" s="279"/>
      <c r="G87" s="279"/>
      <c r="H87" s="27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29. 4. 2024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38" t="s">
        <v>88</v>
      </c>
      <c r="D94" s="139"/>
      <c r="E94" s="139"/>
      <c r="F94" s="139"/>
      <c r="G94" s="139"/>
      <c r="H94" s="139"/>
      <c r="I94" s="139"/>
      <c r="J94" s="140" t="s">
        <v>89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hidden="1" customHeight="1">
      <c r="A96" s="33"/>
      <c r="B96" s="34"/>
      <c r="C96" s="141" t="s">
        <v>90</v>
      </c>
      <c r="D96" s="35"/>
      <c r="E96" s="35"/>
      <c r="F96" s="35"/>
      <c r="G96" s="35"/>
      <c r="H96" s="35"/>
      <c r="I96" s="35"/>
      <c r="J96" s="83">
        <f>J132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91</v>
      </c>
    </row>
    <row r="97" spans="2:12" s="9" customFormat="1" ht="24.9" hidden="1" customHeight="1">
      <c r="B97" s="142"/>
      <c r="C97" s="143"/>
      <c r="D97" s="144" t="s">
        <v>92</v>
      </c>
      <c r="E97" s="145"/>
      <c r="F97" s="145"/>
      <c r="G97" s="145"/>
      <c r="H97" s="145"/>
      <c r="I97" s="145"/>
      <c r="J97" s="146">
        <f>J133</f>
        <v>0</v>
      </c>
      <c r="K97" s="143"/>
      <c r="L97" s="147"/>
    </row>
    <row r="98" spans="2:12" s="10" customFormat="1" ht="19.95" hidden="1" customHeight="1">
      <c r="B98" s="148"/>
      <c r="C98" s="149"/>
      <c r="D98" s="150" t="s">
        <v>93</v>
      </c>
      <c r="E98" s="151"/>
      <c r="F98" s="151"/>
      <c r="G98" s="151"/>
      <c r="H98" s="151"/>
      <c r="I98" s="151"/>
      <c r="J98" s="152">
        <f>J134</f>
        <v>0</v>
      </c>
      <c r="K98" s="149"/>
      <c r="L98" s="153"/>
    </row>
    <row r="99" spans="2:12" s="10" customFormat="1" ht="19.95" hidden="1" customHeight="1">
      <c r="B99" s="148"/>
      <c r="C99" s="149"/>
      <c r="D99" s="150" t="s">
        <v>94</v>
      </c>
      <c r="E99" s="151"/>
      <c r="F99" s="151"/>
      <c r="G99" s="151"/>
      <c r="H99" s="151"/>
      <c r="I99" s="151"/>
      <c r="J99" s="152">
        <f>J137</f>
        <v>0</v>
      </c>
      <c r="K99" s="149"/>
      <c r="L99" s="153"/>
    </row>
    <row r="100" spans="2:12" s="10" customFormat="1" ht="19.95" hidden="1" customHeight="1">
      <c r="B100" s="148"/>
      <c r="C100" s="149"/>
      <c r="D100" s="150" t="s">
        <v>95</v>
      </c>
      <c r="E100" s="151"/>
      <c r="F100" s="151"/>
      <c r="G100" s="151"/>
      <c r="H100" s="151"/>
      <c r="I100" s="151"/>
      <c r="J100" s="152">
        <f>J156</f>
        <v>0</v>
      </c>
      <c r="K100" s="149"/>
      <c r="L100" s="153"/>
    </row>
    <row r="101" spans="2:12" s="10" customFormat="1" ht="19.95" hidden="1" customHeight="1">
      <c r="B101" s="148"/>
      <c r="C101" s="149"/>
      <c r="D101" s="150" t="s">
        <v>96</v>
      </c>
      <c r="E101" s="151"/>
      <c r="F101" s="151"/>
      <c r="G101" s="151"/>
      <c r="H101" s="151"/>
      <c r="I101" s="151"/>
      <c r="J101" s="152">
        <f>J171</f>
        <v>0</v>
      </c>
      <c r="K101" s="149"/>
      <c r="L101" s="153"/>
    </row>
    <row r="102" spans="2:12" s="9" customFormat="1" ht="24.9" hidden="1" customHeight="1">
      <c r="B102" s="142"/>
      <c r="C102" s="143"/>
      <c r="D102" s="144" t="s">
        <v>97</v>
      </c>
      <c r="E102" s="145"/>
      <c r="F102" s="145"/>
      <c r="G102" s="145"/>
      <c r="H102" s="145"/>
      <c r="I102" s="145"/>
      <c r="J102" s="146">
        <f>J182</f>
        <v>0</v>
      </c>
      <c r="K102" s="143"/>
      <c r="L102" s="147"/>
    </row>
    <row r="103" spans="2:12" s="10" customFormat="1" ht="19.95" hidden="1" customHeight="1">
      <c r="B103" s="148"/>
      <c r="C103" s="149"/>
      <c r="D103" s="150" t="s">
        <v>98</v>
      </c>
      <c r="E103" s="151"/>
      <c r="F103" s="151"/>
      <c r="G103" s="151"/>
      <c r="H103" s="151"/>
      <c r="I103" s="151"/>
      <c r="J103" s="152">
        <f>J183</f>
        <v>0</v>
      </c>
      <c r="K103" s="149"/>
      <c r="L103" s="153"/>
    </row>
    <row r="104" spans="2:12" s="10" customFormat="1" ht="19.95" hidden="1" customHeight="1">
      <c r="B104" s="148"/>
      <c r="C104" s="149"/>
      <c r="D104" s="150" t="s">
        <v>99</v>
      </c>
      <c r="E104" s="151"/>
      <c r="F104" s="151"/>
      <c r="G104" s="151"/>
      <c r="H104" s="151"/>
      <c r="I104" s="151"/>
      <c r="J104" s="152">
        <f>J210</f>
        <v>0</v>
      </c>
      <c r="K104" s="149"/>
      <c r="L104" s="153"/>
    </row>
    <row r="105" spans="2:12" s="10" customFormat="1" ht="19.95" hidden="1" customHeight="1">
      <c r="B105" s="148"/>
      <c r="C105" s="149"/>
      <c r="D105" s="150" t="s">
        <v>100</v>
      </c>
      <c r="E105" s="151"/>
      <c r="F105" s="151"/>
      <c r="G105" s="151"/>
      <c r="H105" s="151"/>
      <c r="I105" s="151"/>
      <c r="J105" s="152">
        <f>J246</f>
        <v>0</v>
      </c>
      <c r="K105" s="149"/>
      <c r="L105" s="153"/>
    </row>
    <row r="106" spans="2:12" s="10" customFormat="1" ht="19.95" hidden="1" customHeight="1">
      <c r="B106" s="148"/>
      <c r="C106" s="149"/>
      <c r="D106" s="150" t="s">
        <v>101</v>
      </c>
      <c r="E106" s="151"/>
      <c r="F106" s="151"/>
      <c r="G106" s="151"/>
      <c r="H106" s="151"/>
      <c r="I106" s="151"/>
      <c r="J106" s="152">
        <f>J255</f>
        <v>0</v>
      </c>
      <c r="K106" s="149"/>
      <c r="L106" s="153"/>
    </row>
    <row r="107" spans="2:12" s="10" customFormat="1" ht="19.95" hidden="1" customHeight="1">
      <c r="B107" s="148"/>
      <c r="C107" s="149"/>
      <c r="D107" s="150" t="s">
        <v>102</v>
      </c>
      <c r="E107" s="151"/>
      <c r="F107" s="151"/>
      <c r="G107" s="151"/>
      <c r="H107" s="151"/>
      <c r="I107" s="151"/>
      <c r="J107" s="152">
        <f>J272</f>
        <v>0</v>
      </c>
      <c r="K107" s="149"/>
      <c r="L107" s="153"/>
    </row>
    <row r="108" spans="2:12" s="10" customFormat="1" ht="19.95" hidden="1" customHeight="1">
      <c r="B108" s="148"/>
      <c r="C108" s="149"/>
      <c r="D108" s="150" t="s">
        <v>103</v>
      </c>
      <c r="E108" s="151"/>
      <c r="F108" s="151"/>
      <c r="G108" s="151"/>
      <c r="H108" s="151"/>
      <c r="I108" s="151"/>
      <c r="J108" s="152">
        <f>J289</f>
        <v>0</v>
      </c>
      <c r="K108" s="149"/>
      <c r="L108" s="153"/>
    </row>
    <row r="109" spans="2:12" s="10" customFormat="1" ht="19.95" hidden="1" customHeight="1">
      <c r="B109" s="148"/>
      <c r="C109" s="149"/>
      <c r="D109" s="150" t="s">
        <v>104</v>
      </c>
      <c r="E109" s="151"/>
      <c r="F109" s="151"/>
      <c r="G109" s="151"/>
      <c r="H109" s="151"/>
      <c r="I109" s="151"/>
      <c r="J109" s="152">
        <f>J303</f>
        <v>0</v>
      </c>
      <c r="K109" s="149"/>
      <c r="L109" s="153"/>
    </row>
    <row r="110" spans="2:12" s="10" customFormat="1" ht="19.95" hidden="1" customHeight="1">
      <c r="B110" s="148"/>
      <c r="C110" s="149"/>
      <c r="D110" s="150" t="s">
        <v>105</v>
      </c>
      <c r="E110" s="151"/>
      <c r="F110" s="151"/>
      <c r="G110" s="151"/>
      <c r="H110" s="151"/>
      <c r="I110" s="151"/>
      <c r="J110" s="152">
        <f>J328</f>
        <v>0</v>
      </c>
      <c r="K110" s="149"/>
      <c r="L110" s="153"/>
    </row>
    <row r="111" spans="2:12" s="10" customFormat="1" ht="19.95" hidden="1" customHeight="1">
      <c r="B111" s="148"/>
      <c r="C111" s="149"/>
      <c r="D111" s="150" t="s">
        <v>106</v>
      </c>
      <c r="E111" s="151"/>
      <c r="F111" s="151"/>
      <c r="G111" s="151"/>
      <c r="H111" s="151"/>
      <c r="I111" s="151"/>
      <c r="J111" s="152">
        <f>J329</f>
        <v>0</v>
      </c>
      <c r="K111" s="149"/>
      <c r="L111" s="153"/>
    </row>
    <row r="112" spans="2:12" s="9" customFormat="1" ht="24.9" hidden="1" customHeight="1">
      <c r="B112" s="142"/>
      <c r="C112" s="143"/>
      <c r="D112" s="144" t="s">
        <v>107</v>
      </c>
      <c r="E112" s="145"/>
      <c r="F112" s="145"/>
      <c r="G112" s="145"/>
      <c r="H112" s="145"/>
      <c r="I112" s="145"/>
      <c r="J112" s="146">
        <f>J334</f>
        <v>0</v>
      </c>
      <c r="K112" s="143"/>
      <c r="L112" s="147"/>
    </row>
    <row r="113" spans="1:31" s="2" customFormat="1" ht="21.75" hidden="1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hidden="1" customHeight="1">
      <c r="A114" s="3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hidden="1"/>
    <row r="116" spans="1:31" hidden="1"/>
    <row r="117" spans="1:31" hidden="1"/>
    <row r="118" spans="1:31" s="2" customFormat="1" ht="6.9" customHeight="1">
      <c r="A118" s="33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" customHeight="1">
      <c r="A119" s="33"/>
      <c r="B119" s="34"/>
      <c r="C119" s="22" t="s">
        <v>108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16</v>
      </c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5"/>
      <c r="D122" s="35"/>
      <c r="E122" s="280" t="str">
        <f>E7</f>
        <v>stavební činnost na oddělení psychitrie</v>
      </c>
      <c r="F122" s="281"/>
      <c r="G122" s="281"/>
      <c r="H122" s="281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85</v>
      </c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5"/>
      <c r="D124" s="35"/>
      <c r="E124" s="249" t="str">
        <f>E9</f>
        <v>2024_9 - stavební činnost na oddělení psychiatrie</v>
      </c>
      <c r="F124" s="279"/>
      <c r="G124" s="279"/>
      <c r="H124" s="279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5"/>
      <c r="E126" s="35"/>
      <c r="F126" s="26" t="str">
        <f>F12</f>
        <v xml:space="preserve"> </v>
      </c>
      <c r="G126" s="35"/>
      <c r="H126" s="35"/>
      <c r="I126" s="28" t="s">
        <v>22</v>
      </c>
      <c r="J126" s="65" t="str">
        <f>IF(J12="","",J12)</f>
        <v>29. 4. 2024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24</v>
      </c>
      <c r="D128" s="35"/>
      <c r="E128" s="35"/>
      <c r="F128" s="26" t="str">
        <f>E15</f>
        <v xml:space="preserve"> </v>
      </c>
      <c r="G128" s="35"/>
      <c r="H128" s="35"/>
      <c r="I128" s="28" t="s">
        <v>29</v>
      </c>
      <c r="J128" s="31" t="str">
        <f>E21</f>
        <v xml:space="preserve"> 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>
      <c r="A129" s="33"/>
      <c r="B129" s="34"/>
      <c r="C129" s="28" t="s">
        <v>27</v>
      </c>
      <c r="D129" s="35"/>
      <c r="E129" s="35"/>
      <c r="F129" s="26" t="str">
        <f>IF(E18="","",E18)</f>
        <v>Vyplň údaj</v>
      </c>
      <c r="G129" s="35"/>
      <c r="H129" s="35"/>
      <c r="I129" s="28" t="s">
        <v>31</v>
      </c>
      <c r="J129" s="31" t="str">
        <f>E24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54"/>
      <c r="B131" s="155"/>
      <c r="C131" s="156" t="s">
        <v>109</v>
      </c>
      <c r="D131" s="157" t="s">
        <v>58</v>
      </c>
      <c r="E131" s="157" t="s">
        <v>54</v>
      </c>
      <c r="F131" s="157" t="s">
        <v>55</v>
      </c>
      <c r="G131" s="157" t="s">
        <v>110</v>
      </c>
      <c r="H131" s="157" t="s">
        <v>111</v>
      </c>
      <c r="I131" s="157" t="s">
        <v>112</v>
      </c>
      <c r="J131" s="158" t="s">
        <v>89</v>
      </c>
      <c r="K131" s="159" t="s">
        <v>113</v>
      </c>
      <c r="L131" s="160"/>
      <c r="M131" s="74" t="s">
        <v>1</v>
      </c>
      <c r="N131" s="75" t="s">
        <v>37</v>
      </c>
      <c r="O131" s="75" t="s">
        <v>114</v>
      </c>
      <c r="P131" s="75" t="s">
        <v>115</v>
      </c>
      <c r="Q131" s="75" t="s">
        <v>116</v>
      </c>
      <c r="R131" s="75" t="s">
        <v>117</v>
      </c>
      <c r="S131" s="75" t="s">
        <v>118</v>
      </c>
      <c r="T131" s="76" t="s">
        <v>119</v>
      </c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</row>
    <row r="132" spans="1:65" s="2" customFormat="1" ht="22.8" customHeight="1">
      <c r="A132" s="33"/>
      <c r="B132" s="34"/>
      <c r="C132" s="81" t="s">
        <v>120</v>
      </c>
      <c r="D132" s="35"/>
      <c r="E132" s="35"/>
      <c r="F132" s="35"/>
      <c r="G132" s="35"/>
      <c r="H132" s="35"/>
      <c r="I132" s="35"/>
      <c r="J132" s="161">
        <f>BK132</f>
        <v>0</v>
      </c>
      <c r="K132" s="35"/>
      <c r="L132" s="38"/>
      <c r="M132" s="77"/>
      <c r="N132" s="162"/>
      <c r="O132" s="78"/>
      <c r="P132" s="163">
        <f>P133+P182+P334</f>
        <v>0</v>
      </c>
      <c r="Q132" s="78"/>
      <c r="R132" s="163">
        <f>R133+R182+R334</f>
        <v>11.958001680599999</v>
      </c>
      <c r="S132" s="78"/>
      <c r="T132" s="164">
        <f>T133+T182+T334</f>
        <v>15.561406000000002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72</v>
      </c>
      <c r="AU132" s="16" t="s">
        <v>91</v>
      </c>
      <c r="BK132" s="165">
        <f>BK133+BK182+BK334</f>
        <v>0</v>
      </c>
    </row>
    <row r="133" spans="1:65" s="12" customFormat="1" ht="25.95" customHeight="1">
      <c r="B133" s="166"/>
      <c r="C133" s="167"/>
      <c r="D133" s="168" t="s">
        <v>72</v>
      </c>
      <c r="E133" s="169" t="s">
        <v>121</v>
      </c>
      <c r="F133" s="169" t="s">
        <v>122</v>
      </c>
      <c r="G133" s="167"/>
      <c r="H133" s="167"/>
      <c r="I133" s="170"/>
      <c r="J133" s="171">
        <f>BK133</f>
        <v>0</v>
      </c>
      <c r="K133" s="167"/>
      <c r="L133" s="172"/>
      <c r="M133" s="173"/>
      <c r="N133" s="174"/>
      <c r="O133" s="174"/>
      <c r="P133" s="175">
        <f>P134+P137+P156+P171</f>
        <v>0</v>
      </c>
      <c r="Q133" s="174"/>
      <c r="R133" s="175">
        <f>R134+R137+R156+R171</f>
        <v>6.3489089000000005</v>
      </c>
      <c r="S133" s="174"/>
      <c r="T133" s="176">
        <f>T134+T137+T156+T171</f>
        <v>14.325906000000002</v>
      </c>
      <c r="AR133" s="177" t="s">
        <v>81</v>
      </c>
      <c r="AT133" s="178" t="s">
        <v>72</v>
      </c>
      <c r="AU133" s="178" t="s">
        <v>73</v>
      </c>
      <c r="AY133" s="177" t="s">
        <v>123</v>
      </c>
      <c r="BK133" s="179">
        <f>BK134+BK137+BK156+BK171</f>
        <v>0</v>
      </c>
    </row>
    <row r="134" spans="1:65" s="12" customFormat="1" ht="22.8" customHeight="1">
      <c r="B134" s="166"/>
      <c r="C134" s="167"/>
      <c r="D134" s="168" t="s">
        <v>72</v>
      </c>
      <c r="E134" s="180" t="s">
        <v>124</v>
      </c>
      <c r="F134" s="180" t="s">
        <v>125</v>
      </c>
      <c r="G134" s="167"/>
      <c r="H134" s="167"/>
      <c r="I134" s="170"/>
      <c r="J134" s="181">
        <f>BK134</f>
        <v>0</v>
      </c>
      <c r="K134" s="167"/>
      <c r="L134" s="172"/>
      <c r="M134" s="173"/>
      <c r="N134" s="174"/>
      <c r="O134" s="174"/>
      <c r="P134" s="175">
        <f>SUM(P135:P136)</f>
        <v>0</v>
      </c>
      <c r="Q134" s="174"/>
      <c r="R134" s="175">
        <f>SUM(R135:R136)</f>
        <v>1.18815</v>
      </c>
      <c r="S134" s="174"/>
      <c r="T134" s="176">
        <f>SUM(T135:T136)</f>
        <v>0</v>
      </c>
      <c r="AR134" s="177" t="s">
        <v>81</v>
      </c>
      <c r="AT134" s="178" t="s">
        <v>72</v>
      </c>
      <c r="AU134" s="178" t="s">
        <v>81</v>
      </c>
      <c r="AY134" s="177" t="s">
        <v>123</v>
      </c>
      <c r="BK134" s="179">
        <f>SUM(BK135:BK136)</f>
        <v>0</v>
      </c>
    </row>
    <row r="135" spans="1:65" s="2" customFormat="1" ht="24.15" customHeight="1">
      <c r="A135" s="33"/>
      <c r="B135" s="34"/>
      <c r="C135" s="182" t="s">
        <v>81</v>
      </c>
      <c r="D135" s="182" t="s">
        <v>126</v>
      </c>
      <c r="E135" s="183" t="s">
        <v>127</v>
      </c>
      <c r="F135" s="184" t="s">
        <v>128</v>
      </c>
      <c r="G135" s="185" t="s">
        <v>129</v>
      </c>
      <c r="H135" s="186">
        <v>15</v>
      </c>
      <c r="I135" s="187"/>
      <c r="J135" s="188">
        <f>ROUND(I135*H135,2)</f>
        <v>0</v>
      </c>
      <c r="K135" s="189"/>
      <c r="L135" s="38"/>
      <c r="M135" s="190" t="s">
        <v>1</v>
      </c>
      <c r="N135" s="191" t="s">
        <v>38</v>
      </c>
      <c r="O135" s="70"/>
      <c r="P135" s="192">
        <f>O135*H135</f>
        <v>0</v>
      </c>
      <c r="Q135" s="192">
        <v>7.9210000000000003E-2</v>
      </c>
      <c r="R135" s="192">
        <f>Q135*H135</f>
        <v>1.18815</v>
      </c>
      <c r="S135" s="192">
        <v>0</v>
      </c>
      <c r="T135" s="19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4" t="s">
        <v>130</v>
      </c>
      <c r="AT135" s="194" t="s">
        <v>126</v>
      </c>
      <c r="AU135" s="194" t="s">
        <v>83</v>
      </c>
      <c r="AY135" s="16" t="s">
        <v>123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6" t="s">
        <v>81</v>
      </c>
      <c r="BK135" s="195">
        <f>ROUND(I135*H135,2)</f>
        <v>0</v>
      </c>
      <c r="BL135" s="16" t="s">
        <v>130</v>
      </c>
      <c r="BM135" s="194" t="s">
        <v>83</v>
      </c>
    </row>
    <row r="136" spans="1:65" s="2" customFormat="1" ht="19.2">
      <c r="A136" s="33"/>
      <c r="B136" s="34"/>
      <c r="C136" s="35"/>
      <c r="D136" s="196" t="s">
        <v>131</v>
      </c>
      <c r="E136" s="35"/>
      <c r="F136" s="197" t="s">
        <v>128</v>
      </c>
      <c r="G136" s="35"/>
      <c r="H136" s="35"/>
      <c r="I136" s="198"/>
      <c r="J136" s="35"/>
      <c r="K136" s="35"/>
      <c r="L136" s="38"/>
      <c r="M136" s="199"/>
      <c r="N136" s="200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131</v>
      </c>
      <c r="AU136" s="16" t="s">
        <v>83</v>
      </c>
    </row>
    <row r="137" spans="1:65" s="12" customFormat="1" ht="22.8" customHeight="1">
      <c r="B137" s="166"/>
      <c r="C137" s="167"/>
      <c r="D137" s="168" t="s">
        <v>72</v>
      </c>
      <c r="E137" s="180" t="s">
        <v>132</v>
      </c>
      <c r="F137" s="180" t="s">
        <v>133</v>
      </c>
      <c r="G137" s="167"/>
      <c r="H137" s="167"/>
      <c r="I137" s="170"/>
      <c r="J137" s="181">
        <f>BK137</f>
        <v>0</v>
      </c>
      <c r="K137" s="167"/>
      <c r="L137" s="172"/>
      <c r="M137" s="173"/>
      <c r="N137" s="174"/>
      <c r="O137" s="174"/>
      <c r="P137" s="175">
        <f>SUM(P138:P155)</f>
        <v>0</v>
      </c>
      <c r="Q137" s="174"/>
      <c r="R137" s="175">
        <f>SUM(R138:R155)</f>
        <v>5.1067764000000002</v>
      </c>
      <c r="S137" s="174"/>
      <c r="T137" s="176">
        <f>SUM(T138:T155)</f>
        <v>0</v>
      </c>
      <c r="AR137" s="177" t="s">
        <v>81</v>
      </c>
      <c r="AT137" s="178" t="s">
        <v>72</v>
      </c>
      <c r="AU137" s="178" t="s">
        <v>81</v>
      </c>
      <c r="AY137" s="177" t="s">
        <v>123</v>
      </c>
      <c r="BK137" s="179">
        <f>SUM(BK138:BK155)</f>
        <v>0</v>
      </c>
    </row>
    <row r="138" spans="1:65" s="2" customFormat="1" ht="24.15" customHeight="1">
      <c r="A138" s="33"/>
      <c r="B138" s="34"/>
      <c r="C138" s="182" t="s">
        <v>83</v>
      </c>
      <c r="D138" s="182" t="s">
        <v>126</v>
      </c>
      <c r="E138" s="183" t="s">
        <v>134</v>
      </c>
      <c r="F138" s="184" t="s">
        <v>135</v>
      </c>
      <c r="G138" s="185" t="s">
        <v>129</v>
      </c>
      <c r="H138" s="186">
        <v>2050</v>
      </c>
      <c r="I138" s="187"/>
      <c r="J138" s="188">
        <f>ROUND(I138*H138,2)</f>
        <v>0</v>
      </c>
      <c r="K138" s="189"/>
      <c r="L138" s="38"/>
      <c r="M138" s="190" t="s">
        <v>1</v>
      </c>
      <c r="N138" s="191" t="s">
        <v>38</v>
      </c>
      <c r="O138" s="70"/>
      <c r="P138" s="192">
        <f>O138*H138</f>
        <v>0</v>
      </c>
      <c r="Q138" s="192">
        <v>2.63E-4</v>
      </c>
      <c r="R138" s="192">
        <f>Q138*H138</f>
        <v>0.53915000000000002</v>
      </c>
      <c r="S138" s="192">
        <v>0</v>
      </c>
      <c r="T138" s="19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4" t="s">
        <v>130</v>
      </c>
      <c r="AT138" s="194" t="s">
        <v>126</v>
      </c>
      <c r="AU138" s="194" t="s">
        <v>83</v>
      </c>
      <c r="AY138" s="16" t="s">
        <v>123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6" t="s">
        <v>81</v>
      </c>
      <c r="BK138" s="195">
        <f>ROUND(I138*H138,2)</f>
        <v>0</v>
      </c>
      <c r="BL138" s="16" t="s">
        <v>130</v>
      </c>
      <c r="BM138" s="194" t="s">
        <v>130</v>
      </c>
    </row>
    <row r="139" spans="1:65" s="2" customFormat="1">
      <c r="A139" s="33"/>
      <c r="B139" s="34"/>
      <c r="C139" s="35"/>
      <c r="D139" s="196" t="s">
        <v>131</v>
      </c>
      <c r="E139" s="35"/>
      <c r="F139" s="197" t="s">
        <v>135</v>
      </c>
      <c r="G139" s="35"/>
      <c r="H139" s="35"/>
      <c r="I139" s="198"/>
      <c r="J139" s="35"/>
      <c r="K139" s="35"/>
      <c r="L139" s="38"/>
      <c r="M139" s="199"/>
      <c r="N139" s="200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131</v>
      </c>
      <c r="AU139" s="16" t="s">
        <v>83</v>
      </c>
    </row>
    <row r="140" spans="1:65" s="2" customFormat="1" ht="24.15" customHeight="1">
      <c r="A140" s="33"/>
      <c r="B140" s="34"/>
      <c r="C140" s="182" t="s">
        <v>124</v>
      </c>
      <c r="D140" s="182" t="s">
        <v>126</v>
      </c>
      <c r="E140" s="183" t="s">
        <v>136</v>
      </c>
      <c r="F140" s="184" t="s">
        <v>137</v>
      </c>
      <c r="G140" s="185" t="s">
        <v>129</v>
      </c>
      <c r="H140" s="186">
        <v>2050</v>
      </c>
      <c r="I140" s="187"/>
      <c r="J140" s="188">
        <f>ROUND(I140*H140,2)</f>
        <v>0</v>
      </c>
      <c r="K140" s="189"/>
      <c r="L140" s="38"/>
      <c r="M140" s="190" t="s">
        <v>1</v>
      </c>
      <c r="N140" s="191" t="s">
        <v>38</v>
      </c>
      <c r="O140" s="70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130</v>
      </c>
      <c r="AT140" s="194" t="s">
        <v>126</v>
      </c>
      <c r="AU140" s="194" t="s">
        <v>83</v>
      </c>
      <c r="AY140" s="16" t="s">
        <v>123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6" t="s">
        <v>81</v>
      </c>
      <c r="BK140" s="195">
        <f>ROUND(I140*H140,2)</f>
        <v>0</v>
      </c>
      <c r="BL140" s="16" t="s">
        <v>130</v>
      </c>
      <c r="BM140" s="194" t="s">
        <v>132</v>
      </c>
    </row>
    <row r="141" spans="1:65" s="2" customFormat="1" ht="19.2">
      <c r="A141" s="33"/>
      <c r="B141" s="34"/>
      <c r="C141" s="35"/>
      <c r="D141" s="196" t="s">
        <v>131</v>
      </c>
      <c r="E141" s="35"/>
      <c r="F141" s="197" t="s">
        <v>137</v>
      </c>
      <c r="G141" s="35"/>
      <c r="H141" s="35"/>
      <c r="I141" s="198"/>
      <c r="J141" s="35"/>
      <c r="K141" s="35"/>
      <c r="L141" s="38"/>
      <c r="M141" s="199"/>
      <c r="N141" s="200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131</v>
      </c>
      <c r="AU141" s="16" t="s">
        <v>83</v>
      </c>
    </row>
    <row r="142" spans="1:65" s="2" customFormat="1" ht="24.15" customHeight="1">
      <c r="A142" s="33"/>
      <c r="B142" s="34"/>
      <c r="C142" s="182" t="s">
        <v>130</v>
      </c>
      <c r="D142" s="182" t="s">
        <v>126</v>
      </c>
      <c r="E142" s="183" t="s">
        <v>138</v>
      </c>
      <c r="F142" s="184" t="s">
        <v>139</v>
      </c>
      <c r="G142" s="185" t="s">
        <v>129</v>
      </c>
      <c r="H142" s="186">
        <v>2050</v>
      </c>
      <c r="I142" s="187"/>
      <c r="J142" s="188">
        <f>ROUND(I142*H142,2)</f>
        <v>0</v>
      </c>
      <c r="K142" s="189"/>
      <c r="L142" s="38"/>
      <c r="M142" s="190" t="s">
        <v>1</v>
      </c>
      <c r="N142" s="191" t="s">
        <v>38</v>
      </c>
      <c r="O142" s="70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130</v>
      </c>
      <c r="AT142" s="194" t="s">
        <v>126</v>
      </c>
      <c r="AU142" s="194" t="s">
        <v>83</v>
      </c>
      <c r="AY142" s="16" t="s">
        <v>123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6" t="s">
        <v>81</v>
      </c>
      <c r="BK142" s="195">
        <f>ROUND(I142*H142,2)</f>
        <v>0</v>
      </c>
      <c r="BL142" s="16" t="s">
        <v>130</v>
      </c>
      <c r="BM142" s="194" t="s">
        <v>140</v>
      </c>
    </row>
    <row r="143" spans="1:65" s="2" customFormat="1">
      <c r="A143" s="33"/>
      <c r="B143" s="34"/>
      <c r="C143" s="35"/>
      <c r="D143" s="196" t="s">
        <v>131</v>
      </c>
      <c r="E143" s="35"/>
      <c r="F143" s="197" t="s">
        <v>139</v>
      </c>
      <c r="G143" s="35"/>
      <c r="H143" s="35"/>
      <c r="I143" s="198"/>
      <c r="J143" s="35"/>
      <c r="K143" s="35"/>
      <c r="L143" s="38"/>
      <c r="M143" s="199"/>
      <c r="N143" s="200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131</v>
      </c>
      <c r="AU143" s="16" t="s">
        <v>83</v>
      </c>
    </row>
    <row r="144" spans="1:65" s="2" customFormat="1" ht="24.15" customHeight="1">
      <c r="A144" s="33"/>
      <c r="B144" s="34"/>
      <c r="C144" s="182" t="s">
        <v>141</v>
      </c>
      <c r="D144" s="182" t="s">
        <v>126</v>
      </c>
      <c r="E144" s="183" t="s">
        <v>142</v>
      </c>
      <c r="F144" s="184" t="s">
        <v>143</v>
      </c>
      <c r="G144" s="185" t="s">
        <v>129</v>
      </c>
      <c r="H144" s="186">
        <v>42.58</v>
      </c>
      <c r="I144" s="187"/>
      <c r="J144" s="188">
        <f>ROUND(I144*H144,2)</f>
        <v>0</v>
      </c>
      <c r="K144" s="189"/>
      <c r="L144" s="38"/>
      <c r="M144" s="190" t="s">
        <v>1</v>
      </c>
      <c r="N144" s="191" t="s">
        <v>38</v>
      </c>
      <c r="O144" s="70"/>
      <c r="P144" s="192">
        <f>O144*H144</f>
        <v>0</v>
      </c>
      <c r="Q144" s="192">
        <v>3.3579999999999999E-2</v>
      </c>
      <c r="R144" s="192">
        <f>Q144*H144</f>
        <v>1.4298363999999999</v>
      </c>
      <c r="S144" s="192">
        <v>0</v>
      </c>
      <c r="T144" s="19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4" t="s">
        <v>130</v>
      </c>
      <c r="AT144" s="194" t="s">
        <v>126</v>
      </c>
      <c r="AU144" s="194" t="s">
        <v>83</v>
      </c>
      <c r="AY144" s="16" t="s">
        <v>123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6" t="s">
        <v>81</v>
      </c>
      <c r="BK144" s="195">
        <f>ROUND(I144*H144,2)</f>
        <v>0</v>
      </c>
      <c r="BL144" s="16" t="s">
        <v>130</v>
      </c>
      <c r="BM144" s="194" t="s">
        <v>144</v>
      </c>
    </row>
    <row r="145" spans="1:65" s="2" customFormat="1">
      <c r="A145" s="33"/>
      <c r="B145" s="34"/>
      <c r="C145" s="35"/>
      <c r="D145" s="196" t="s">
        <v>131</v>
      </c>
      <c r="E145" s="35"/>
      <c r="F145" s="197" t="s">
        <v>143</v>
      </c>
      <c r="G145" s="35"/>
      <c r="H145" s="35"/>
      <c r="I145" s="198"/>
      <c r="J145" s="35"/>
      <c r="K145" s="35"/>
      <c r="L145" s="38"/>
      <c r="M145" s="199"/>
      <c r="N145" s="200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131</v>
      </c>
      <c r="AU145" s="16" t="s">
        <v>83</v>
      </c>
    </row>
    <row r="146" spans="1:65" s="2" customFormat="1" ht="21.75" customHeight="1">
      <c r="A146" s="33"/>
      <c r="B146" s="34"/>
      <c r="C146" s="182" t="s">
        <v>132</v>
      </c>
      <c r="D146" s="182" t="s">
        <v>126</v>
      </c>
      <c r="E146" s="183" t="s">
        <v>145</v>
      </c>
      <c r="F146" s="184" t="s">
        <v>146</v>
      </c>
      <c r="G146" s="185" t="s">
        <v>147</v>
      </c>
      <c r="H146" s="186">
        <v>52</v>
      </c>
      <c r="I146" s="187"/>
      <c r="J146" s="188">
        <f>ROUND(I146*H146,2)</f>
        <v>0</v>
      </c>
      <c r="K146" s="189"/>
      <c r="L146" s="38"/>
      <c r="M146" s="190" t="s">
        <v>1</v>
      </c>
      <c r="N146" s="191" t="s">
        <v>38</v>
      </c>
      <c r="O146" s="70"/>
      <c r="P146" s="192">
        <f>O146*H146</f>
        <v>0</v>
      </c>
      <c r="Q146" s="192">
        <v>4.684E-2</v>
      </c>
      <c r="R146" s="192">
        <f>Q146*H146</f>
        <v>2.4356800000000001</v>
      </c>
      <c r="S146" s="192">
        <v>0</v>
      </c>
      <c r="T146" s="19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4" t="s">
        <v>130</v>
      </c>
      <c r="AT146" s="194" t="s">
        <v>126</v>
      </c>
      <c r="AU146" s="194" t="s">
        <v>83</v>
      </c>
      <c r="AY146" s="16" t="s">
        <v>123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6" t="s">
        <v>81</v>
      </c>
      <c r="BK146" s="195">
        <f>ROUND(I146*H146,2)</f>
        <v>0</v>
      </c>
      <c r="BL146" s="16" t="s">
        <v>130</v>
      </c>
      <c r="BM146" s="194" t="s">
        <v>8</v>
      </c>
    </row>
    <row r="147" spans="1:65" s="2" customFormat="1">
      <c r="A147" s="33"/>
      <c r="B147" s="34"/>
      <c r="C147" s="35"/>
      <c r="D147" s="196" t="s">
        <v>131</v>
      </c>
      <c r="E147" s="35"/>
      <c r="F147" s="197" t="s">
        <v>146</v>
      </c>
      <c r="G147" s="35"/>
      <c r="H147" s="35"/>
      <c r="I147" s="198"/>
      <c r="J147" s="35"/>
      <c r="K147" s="35"/>
      <c r="L147" s="38"/>
      <c r="M147" s="199"/>
      <c r="N147" s="200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131</v>
      </c>
      <c r="AU147" s="16" t="s">
        <v>83</v>
      </c>
    </row>
    <row r="148" spans="1:65" s="2" customFormat="1" ht="24.15" customHeight="1">
      <c r="A148" s="33"/>
      <c r="B148" s="34"/>
      <c r="C148" s="201" t="s">
        <v>148</v>
      </c>
      <c r="D148" s="201" t="s">
        <v>149</v>
      </c>
      <c r="E148" s="202" t="s">
        <v>150</v>
      </c>
      <c r="F148" s="203" t="s">
        <v>151</v>
      </c>
      <c r="G148" s="204" t="s">
        <v>147</v>
      </c>
      <c r="H148" s="205">
        <v>16</v>
      </c>
      <c r="I148" s="206"/>
      <c r="J148" s="207">
        <f>ROUND(I148*H148,2)</f>
        <v>0</v>
      </c>
      <c r="K148" s="208"/>
      <c r="L148" s="209"/>
      <c r="M148" s="210" t="s">
        <v>1</v>
      </c>
      <c r="N148" s="211" t="s">
        <v>38</v>
      </c>
      <c r="O148" s="70"/>
      <c r="P148" s="192">
        <f>O148*H148</f>
        <v>0</v>
      </c>
      <c r="Q148" s="192">
        <v>1.4579999999999999E-2</v>
      </c>
      <c r="R148" s="192">
        <f>Q148*H148</f>
        <v>0.23327999999999999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140</v>
      </c>
      <c r="AT148" s="194" t="s">
        <v>149</v>
      </c>
      <c r="AU148" s="194" t="s">
        <v>83</v>
      </c>
      <c r="AY148" s="16" t="s">
        <v>123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6" t="s">
        <v>81</v>
      </c>
      <c r="BK148" s="195">
        <f>ROUND(I148*H148,2)</f>
        <v>0</v>
      </c>
      <c r="BL148" s="16" t="s">
        <v>130</v>
      </c>
      <c r="BM148" s="194" t="s">
        <v>152</v>
      </c>
    </row>
    <row r="149" spans="1:65" s="2" customFormat="1" ht="19.2">
      <c r="A149" s="33"/>
      <c r="B149" s="34"/>
      <c r="C149" s="35"/>
      <c r="D149" s="196" t="s">
        <v>131</v>
      </c>
      <c r="E149" s="35"/>
      <c r="F149" s="197" t="s">
        <v>151</v>
      </c>
      <c r="G149" s="35"/>
      <c r="H149" s="35"/>
      <c r="I149" s="198"/>
      <c r="J149" s="35"/>
      <c r="K149" s="35"/>
      <c r="L149" s="38"/>
      <c r="M149" s="199"/>
      <c r="N149" s="200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131</v>
      </c>
      <c r="AU149" s="16" t="s">
        <v>83</v>
      </c>
    </row>
    <row r="150" spans="1:65" s="2" customFormat="1" ht="24.15" customHeight="1">
      <c r="A150" s="33"/>
      <c r="B150" s="34"/>
      <c r="C150" s="201" t="s">
        <v>140</v>
      </c>
      <c r="D150" s="201" t="s">
        <v>149</v>
      </c>
      <c r="E150" s="202" t="s">
        <v>153</v>
      </c>
      <c r="F150" s="203" t="s">
        <v>154</v>
      </c>
      <c r="G150" s="204" t="s">
        <v>147</v>
      </c>
      <c r="H150" s="205">
        <v>7</v>
      </c>
      <c r="I150" s="206"/>
      <c r="J150" s="207">
        <f>ROUND(I150*H150,2)</f>
        <v>0</v>
      </c>
      <c r="K150" s="208"/>
      <c r="L150" s="209"/>
      <c r="M150" s="210" t="s">
        <v>1</v>
      </c>
      <c r="N150" s="211" t="s">
        <v>38</v>
      </c>
      <c r="O150" s="70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4" t="s">
        <v>140</v>
      </c>
      <c r="AT150" s="194" t="s">
        <v>149</v>
      </c>
      <c r="AU150" s="194" t="s">
        <v>83</v>
      </c>
      <c r="AY150" s="16" t="s">
        <v>123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6" t="s">
        <v>81</v>
      </c>
      <c r="BK150" s="195">
        <f>ROUND(I150*H150,2)</f>
        <v>0</v>
      </c>
      <c r="BL150" s="16" t="s">
        <v>130</v>
      </c>
      <c r="BM150" s="194" t="s">
        <v>155</v>
      </c>
    </row>
    <row r="151" spans="1:65" s="2" customFormat="1" ht="19.2">
      <c r="A151" s="33"/>
      <c r="B151" s="34"/>
      <c r="C151" s="35"/>
      <c r="D151" s="196" t="s">
        <v>131</v>
      </c>
      <c r="E151" s="35"/>
      <c r="F151" s="197" t="s">
        <v>154</v>
      </c>
      <c r="G151" s="35"/>
      <c r="H151" s="35"/>
      <c r="I151" s="198"/>
      <c r="J151" s="35"/>
      <c r="K151" s="35"/>
      <c r="L151" s="38"/>
      <c r="M151" s="199"/>
      <c r="N151" s="200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131</v>
      </c>
      <c r="AU151" s="16" t="s">
        <v>83</v>
      </c>
    </row>
    <row r="152" spans="1:65" s="2" customFormat="1" ht="24.15" customHeight="1">
      <c r="A152" s="33"/>
      <c r="B152" s="34"/>
      <c r="C152" s="201" t="s">
        <v>156</v>
      </c>
      <c r="D152" s="201" t="s">
        <v>149</v>
      </c>
      <c r="E152" s="202" t="s">
        <v>157</v>
      </c>
      <c r="F152" s="203" t="s">
        <v>158</v>
      </c>
      <c r="G152" s="204" t="s">
        <v>147</v>
      </c>
      <c r="H152" s="205">
        <v>3</v>
      </c>
      <c r="I152" s="206"/>
      <c r="J152" s="207">
        <f>ROUND(I152*H152,2)</f>
        <v>0</v>
      </c>
      <c r="K152" s="208"/>
      <c r="L152" s="209"/>
      <c r="M152" s="210" t="s">
        <v>1</v>
      </c>
      <c r="N152" s="211" t="s">
        <v>38</v>
      </c>
      <c r="O152" s="70"/>
      <c r="P152" s="192">
        <f>O152*H152</f>
        <v>0</v>
      </c>
      <c r="Q152" s="192">
        <v>1.553E-2</v>
      </c>
      <c r="R152" s="192">
        <f>Q152*H152</f>
        <v>4.6589999999999999E-2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140</v>
      </c>
      <c r="AT152" s="194" t="s">
        <v>149</v>
      </c>
      <c r="AU152" s="194" t="s">
        <v>83</v>
      </c>
      <c r="AY152" s="16" t="s">
        <v>123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6" t="s">
        <v>81</v>
      </c>
      <c r="BK152" s="195">
        <f>ROUND(I152*H152,2)</f>
        <v>0</v>
      </c>
      <c r="BL152" s="16" t="s">
        <v>130</v>
      </c>
      <c r="BM152" s="194" t="s">
        <v>159</v>
      </c>
    </row>
    <row r="153" spans="1:65" s="2" customFormat="1" ht="19.2">
      <c r="A153" s="33"/>
      <c r="B153" s="34"/>
      <c r="C153" s="35"/>
      <c r="D153" s="196" t="s">
        <v>131</v>
      </c>
      <c r="E153" s="35"/>
      <c r="F153" s="197" t="s">
        <v>158</v>
      </c>
      <c r="G153" s="35"/>
      <c r="H153" s="35"/>
      <c r="I153" s="198"/>
      <c r="J153" s="35"/>
      <c r="K153" s="35"/>
      <c r="L153" s="38"/>
      <c r="M153" s="199"/>
      <c r="N153" s="200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131</v>
      </c>
      <c r="AU153" s="16" t="s">
        <v>83</v>
      </c>
    </row>
    <row r="154" spans="1:65" s="2" customFormat="1" ht="24.15" customHeight="1">
      <c r="A154" s="33"/>
      <c r="B154" s="34"/>
      <c r="C154" s="201" t="s">
        <v>160</v>
      </c>
      <c r="D154" s="201" t="s">
        <v>149</v>
      </c>
      <c r="E154" s="202" t="s">
        <v>161</v>
      </c>
      <c r="F154" s="203" t="s">
        <v>162</v>
      </c>
      <c r="G154" s="204" t="s">
        <v>147</v>
      </c>
      <c r="H154" s="205">
        <v>26</v>
      </c>
      <c r="I154" s="206"/>
      <c r="J154" s="207">
        <f>ROUND(I154*H154,2)</f>
        <v>0</v>
      </c>
      <c r="K154" s="208"/>
      <c r="L154" s="209"/>
      <c r="M154" s="210" t="s">
        <v>1</v>
      </c>
      <c r="N154" s="211" t="s">
        <v>38</v>
      </c>
      <c r="O154" s="70"/>
      <c r="P154" s="192">
        <f>O154*H154</f>
        <v>0</v>
      </c>
      <c r="Q154" s="192">
        <v>1.6240000000000001E-2</v>
      </c>
      <c r="R154" s="192">
        <f>Q154*H154</f>
        <v>0.42224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140</v>
      </c>
      <c r="AT154" s="194" t="s">
        <v>149</v>
      </c>
      <c r="AU154" s="194" t="s">
        <v>83</v>
      </c>
      <c r="AY154" s="16" t="s">
        <v>123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6" t="s">
        <v>81</v>
      </c>
      <c r="BK154" s="195">
        <f>ROUND(I154*H154,2)</f>
        <v>0</v>
      </c>
      <c r="BL154" s="16" t="s">
        <v>130</v>
      </c>
      <c r="BM154" s="194" t="s">
        <v>163</v>
      </c>
    </row>
    <row r="155" spans="1:65" s="2" customFormat="1" ht="19.2">
      <c r="A155" s="33"/>
      <c r="B155" s="34"/>
      <c r="C155" s="35"/>
      <c r="D155" s="196" t="s">
        <v>131</v>
      </c>
      <c r="E155" s="35"/>
      <c r="F155" s="197" t="s">
        <v>162</v>
      </c>
      <c r="G155" s="35"/>
      <c r="H155" s="35"/>
      <c r="I155" s="198"/>
      <c r="J155" s="35"/>
      <c r="K155" s="35"/>
      <c r="L155" s="38"/>
      <c r="M155" s="199"/>
      <c r="N155" s="200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131</v>
      </c>
      <c r="AU155" s="16" t="s">
        <v>83</v>
      </c>
    </row>
    <row r="156" spans="1:65" s="12" customFormat="1" ht="22.8" customHeight="1">
      <c r="B156" s="166"/>
      <c r="C156" s="167"/>
      <c r="D156" s="168" t="s">
        <v>72</v>
      </c>
      <c r="E156" s="180" t="s">
        <v>160</v>
      </c>
      <c r="F156" s="180" t="s">
        <v>164</v>
      </c>
      <c r="G156" s="167"/>
      <c r="H156" s="167"/>
      <c r="I156" s="170"/>
      <c r="J156" s="181">
        <f>BK156</f>
        <v>0</v>
      </c>
      <c r="K156" s="167"/>
      <c r="L156" s="172"/>
      <c r="M156" s="173"/>
      <c r="N156" s="174"/>
      <c r="O156" s="174"/>
      <c r="P156" s="175">
        <f>SUM(P157:P170)</f>
        <v>0</v>
      </c>
      <c r="Q156" s="174"/>
      <c r="R156" s="175">
        <f>SUM(R157:R170)</f>
        <v>5.3982499999999996E-2</v>
      </c>
      <c r="S156" s="174"/>
      <c r="T156" s="176">
        <f>SUM(T157:T170)</f>
        <v>14.325906000000002</v>
      </c>
      <c r="AR156" s="177" t="s">
        <v>81</v>
      </c>
      <c r="AT156" s="178" t="s">
        <v>72</v>
      </c>
      <c r="AU156" s="178" t="s">
        <v>81</v>
      </c>
      <c r="AY156" s="177" t="s">
        <v>123</v>
      </c>
      <c r="BK156" s="179">
        <f>SUM(BK157:BK170)</f>
        <v>0</v>
      </c>
    </row>
    <row r="157" spans="1:65" s="2" customFormat="1" ht="33" customHeight="1">
      <c r="A157" s="33"/>
      <c r="B157" s="34"/>
      <c r="C157" s="182" t="s">
        <v>144</v>
      </c>
      <c r="D157" s="182" t="s">
        <v>126</v>
      </c>
      <c r="E157" s="183" t="s">
        <v>165</v>
      </c>
      <c r="F157" s="184" t="s">
        <v>166</v>
      </c>
      <c r="G157" s="185" t="s">
        <v>129</v>
      </c>
      <c r="H157" s="186">
        <v>415.25</v>
      </c>
      <c r="I157" s="187"/>
      <c r="J157" s="188">
        <f>ROUND(I157*H157,2)</f>
        <v>0</v>
      </c>
      <c r="K157" s="189"/>
      <c r="L157" s="38"/>
      <c r="M157" s="190" t="s">
        <v>1</v>
      </c>
      <c r="N157" s="191" t="s">
        <v>38</v>
      </c>
      <c r="O157" s="70"/>
      <c r="P157" s="192">
        <f>O157*H157</f>
        <v>0</v>
      </c>
      <c r="Q157" s="192">
        <v>1.2999999999999999E-4</v>
      </c>
      <c r="R157" s="192">
        <f>Q157*H157</f>
        <v>5.3982499999999996E-2</v>
      </c>
      <c r="S157" s="192">
        <v>0</v>
      </c>
      <c r="T157" s="19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4" t="s">
        <v>130</v>
      </c>
      <c r="AT157" s="194" t="s">
        <v>126</v>
      </c>
      <c r="AU157" s="194" t="s">
        <v>83</v>
      </c>
      <c r="AY157" s="16" t="s">
        <v>123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6" t="s">
        <v>81</v>
      </c>
      <c r="BK157" s="195">
        <f>ROUND(I157*H157,2)</f>
        <v>0</v>
      </c>
      <c r="BL157" s="16" t="s">
        <v>130</v>
      </c>
      <c r="BM157" s="194" t="s">
        <v>167</v>
      </c>
    </row>
    <row r="158" spans="1:65" s="2" customFormat="1" ht="19.2">
      <c r="A158" s="33"/>
      <c r="B158" s="34"/>
      <c r="C158" s="35"/>
      <c r="D158" s="196" t="s">
        <v>131</v>
      </c>
      <c r="E158" s="35"/>
      <c r="F158" s="197" t="s">
        <v>166</v>
      </c>
      <c r="G158" s="35"/>
      <c r="H158" s="35"/>
      <c r="I158" s="198"/>
      <c r="J158" s="35"/>
      <c r="K158" s="35"/>
      <c r="L158" s="38"/>
      <c r="M158" s="199"/>
      <c r="N158" s="200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131</v>
      </c>
      <c r="AU158" s="16" t="s">
        <v>83</v>
      </c>
    </row>
    <row r="159" spans="1:65" s="2" customFormat="1" ht="24.15" customHeight="1">
      <c r="A159" s="33"/>
      <c r="B159" s="34"/>
      <c r="C159" s="182" t="s">
        <v>168</v>
      </c>
      <c r="D159" s="182" t="s">
        <v>126</v>
      </c>
      <c r="E159" s="183" t="s">
        <v>169</v>
      </c>
      <c r="F159" s="184" t="s">
        <v>170</v>
      </c>
      <c r="G159" s="185" t="s">
        <v>129</v>
      </c>
      <c r="H159" s="186">
        <v>2</v>
      </c>
      <c r="I159" s="187"/>
      <c r="J159" s="188">
        <f>ROUND(I159*H159,2)</f>
        <v>0</v>
      </c>
      <c r="K159" s="189"/>
      <c r="L159" s="38"/>
      <c r="M159" s="190" t="s">
        <v>1</v>
      </c>
      <c r="N159" s="191" t="s">
        <v>38</v>
      </c>
      <c r="O159" s="70"/>
      <c r="P159" s="192">
        <f>O159*H159</f>
        <v>0</v>
      </c>
      <c r="Q159" s="192">
        <v>0</v>
      </c>
      <c r="R159" s="192">
        <f>Q159*H159</f>
        <v>0</v>
      </c>
      <c r="S159" s="192">
        <v>6.5000000000000002E-2</v>
      </c>
      <c r="T159" s="193">
        <f>S159*H159</f>
        <v>0.13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130</v>
      </c>
      <c r="AT159" s="194" t="s">
        <v>126</v>
      </c>
      <c r="AU159" s="194" t="s">
        <v>83</v>
      </c>
      <c r="AY159" s="16" t="s">
        <v>123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6" t="s">
        <v>81</v>
      </c>
      <c r="BK159" s="195">
        <f>ROUND(I159*H159,2)</f>
        <v>0</v>
      </c>
      <c r="BL159" s="16" t="s">
        <v>130</v>
      </c>
      <c r="BM159" s="194" t="s">
        <v>171</v>
      </c>
    </row>
    <row r="160" spans="1:65" s="2" customFormat="1" ht="28.8">
      <c r="A160" s="33"/>
      <c r="B160" s="34"/>
      <c r="C160" s="35"/>
      <c r="D160" s="196" t="s">
        <v>131</v>
      </c>
      <c r="E160" s="35"/>
      <c r="F160" s="197" t="s">
        <v>172</v>
      </c>
      <c r="G160" s="35"/>
      <c r="H160" s="35"/>
      <c r="I160" s="198"/>
      <c r="J160" s="35"/>
      <c r="K160" s="35"/>
      <c r="L160" s="38"/>
      <c r="M160" s="199"/>
      <c r="N160" s="200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131</v>
      </c>
      <c r="AU160" s="16" t="s">
        <v>83</v>
      </c>
    </row>
    <row r="161" spans="1:65" s="2" customFormat="1" ht="21.75" customHeight="1">
      <c r="A161" s="33"/>
      <c r="B161" s="34"/>
      <c r="C161" s="182" t="s">
        <v>173</v>
      </c>
      <c r="D161" s="182" t="s">
        <v>126</v>
      </c>
      <c r="E161" s="183" t="s">
        <v>174</v>
      </c>
      <c r="F161" s="184" t="s">
        <v>175</v>
      </c>
      <c r="G161" s="185" t="s">
        <v>129</v>
      </c>
      <c r="H161" s="186">
        <v>27.920999999999999</v>
      </c>
      <c r="I161" s="187"/>
      <c r="J161" s="188">
        <f>ROUND(I161*H161,2)</f>
        <v>0</v>
      </c>
      <c r="K161" s="189"/>
      <c r="L161" s="38"/>
      <c r="M161" s="190" t="s">
        <v>1</v>
      </c>
      <c r="N161" s="191" t="s">
        <v>38</v>
      </c>
      <c r="O161" s="70"/>
      <c r="P161" s="192">
        <f>O161*H161</f>
        <v>0</v>
      </c>
      <c r="Q161" s="192">
        <v>0</v>
      </c>
      <c r="R161" s="192">
        <f>Q161*H161</f>
        <v>0</v>
      </c>
      <c r="S161" s="192">
        <v>7.5999999999999998E-2</v>
      </c>
      <c r="T161" s="193">
        <f>S161*H161</f>
        <v>2.1219959999999998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130</v>
      </c>
      <c r="AT161" s="194" t="s">
        <v>126</v>
      </c>
      <c r="AU161" s="194" t="s">
        <v>83</v>
      </c>
      <c r="AY161" s="16" t="s">
        <v>123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6" t="s">
        <v>81</v>
      </c>
      <c r="BK161" s="195">
        <f>ROUND(I161*H161,2)</f>
        <v>0</v>
      </c>
      <c r="BL161" s="16" t="s">
        <v>130</v>
      </c>
      <c r="BM161" s="194" t="s">
        <v>176</v>
      </c>
    </row>
    <row r="162" spans="1:65" s="2" customFormat="1">
      <c r="A162" s="33"/>
      <c r="B162" s="34"/>
      <c r="C162" s="35"/>
      <c r="D162" s="196" t="s">
        <v>131</v>
      </c>
      <c r="E162" s="35"/>
      <c r="F162" s="197" t="s">
        <v>175</v>
      </c>
      <c r="G162" s="35"/>
      <c r="H162" s="35"/>
      <c r="I162" s="198"/>
      <c r="J162" s="35"/>
      <c r="K162" s="35"/>
      <c r="L162" s="38"/>
      <c r="M162" s="199"/>
      <c r="N162" s="200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131</v>
      </c>
      <c r="AU162" s="16" t="s">
        <v>83</v>
      </c>
    </row>
    <row r="163" spans="1:65" s="2" customFormat="1" ht="21.75" customHeight="1">
      <c r="A163" s="33"/>
      <c r="B163" s="34"/>
      <c r="C163" s="182" t="s">
        <v>8</v>
      </c>
      <c r="D163" s="182" t="s">
        <v>126</v>
      </c>
      <c r="E163" s="183" t="s">
        <v>177</v>
      </c>
      <c r="F163" s="184" t="s">
        <v>178</v>
      </c>
      <c r="G163" s="185" t="s">
        <v>129</v>
      </c>
      <c r="H163" s="186">
        <v>30.57</v>
      </c>
      <c r="I163" s="187"/>
      <c r="J163" s="188">
        <f>ROUND(I163*H163,2)</f>
        <v>0</v>
      </c>
      <c r="K163" s="189"/>
      <c r="L163" s="38"/>
      <c r="M163" s="190" t="s">
        <v>1</v>
      </c>
      <c r="N163" s="191" t="s">
        <v>38</v>
      </c>
      <c r="O163" s="70"/>
      <c r="P163" s="192">
        <f>O163*H163</f>
        <v>0</v>
      </c>
      <c r="Q163" s="192">
        <v>0</v>
      </c>
      <c r="R163" s="192">
        <f>Q163*H163</f>
        <v>0</v>
      </c>
      <c r="S163" s="192">
        <v>6.3E-2</v>
      </c>
      <c r="T163" s="193">
        <f>S163*H163</f>
        <v>1.92591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4" t="s">
        <v>130</v>
      </c>
      <c r="AT163" s="194" t="s">
        <v>126</v>
      </c>
      <c r="AU163" s="194" t="s">
        <v>83</v>
      </c>
      <c r="AY163" s="16" t="s">
        <v>123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6" t="s">
        <v>81</v>
      </c>
      <c r="BK163" s="195">
        <f>ROUND(I163*H163,2)</f>
        <v>0</v>
      </c>
      <c r="BL163" s="16" t="s">
        <v>130</v>
      </c>
      <c r="BM163" s="194" t="s">
        <v>179</v>
      </c>
    </row>
    <row r="164" spans="1:65" s="2" customFormat="1">
      <c r="A164" s="33"/>
      <c r="B164" s="34"/>
      <c r="C164" s="35"/>
      <c r="D164" s="196" t="s">
        <v>131</v>
      </c>
      <c r="E164" s="35"/>
      <c r="F164" s="197" t="s">
        <v>178</v>
      </c>
      <c r="G164" s="35"/>
      <c r="H164" s="35"/>
      <c r="I164" s="198"/>
      <c r="J164" s="35"/>
      <c r="K164" s="35"/>
      <c r="L164" s="38"/>
      <c r="M164" s="199"/>
      <c r="N164" s="200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131</v>
      </c>
      <c r="AU164" s="16" t="s">
        <v>83</v>
      </c>
    </row>
    <row r="165" spans="1:65" s="2" customFormat="1" ht="24.15" customHeight="1">
      <c r="A165" s="33"/>
      <c r="B165" s="34"/>
      <c r="C165" s="182" t="s">
        <v>180</v>
      </c>
      <c r="D165" s="182" t="s">
        <v>126</v>
      </c>
      <c r="E165" s="183" t="s">
        <v>181</v>
      </c>
      <c r="F165" s="184" t="s">
        <v>182</v>
      </c>
      <c r="G165" s="185" t="s">
        <v>129</v>
      </c>
      <c r="H165" s="186">
        <v>40</v>
      </c>
      <c r="I165" s="187"/>
      <c r="J165" s="188">
        <f>ROUND(I165*H165,2)</f>
        <v>0</v>
      </c>
      <c r="K165" s="189"/>
      <c r="L165" s="38"/>
      <c r="M165" s="190" t="s">
        <v>1</v>
      </c>
      <c r="N165" s="191" t="s">
        <v>38</v>
      </c>
      <c r="O165" s="70"/>
      <c r="P165" s="192">
        <f>O165*H165</f>
        <v>0</v>
      </c>
      <c r="Q165" s="192">
        <v>0</v>
      </c>
      <c r="R165" s="192">
        <f>Q165*H165</f>
        <v>0</v>
      </c>
      <c r="S165" s="192">
        <v>3.1E-2</v>
      </c>
      <c r="T165" s="193">
        <f>S165*H165</f>
        <v>1.24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130</v>
      </c>
      <c r="AT165" s="194" t="s">
        <v>126</v>
      </c>
      <c r="AU165" s="194" t="s">
        <v>83</v>
      </c>
      <c r="AY165" s="16" t="s">
        <v>123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6" t="s">
        <v>81</v>
      </c>
      <c r="BK165" s="195">
        <f>ROUND(I165*H165,2)</f>
        <v>0</v>
      </c>
      <c r="BL165" s="16" t="s">
        <v>130</v>
      </c>
      <c r="BM165" s="194" t="s">
        <v>183</v>
      </c>
    </row>
    <row r="166" spans="1:65" s="2" customFormat="1" ht="28.8">
      <c r="A166" s="33"/>
      <c r="B166" s="34"/>
      <c r="C166" s="35"/>
      <c r="D166" s="196" t="s">
        <v>131</v>
      </c>
      <c r="E166" s="35"/>
      <c r="F166" s="197" t="s">
        <v>184</v>
      </c>
      <c r="G166" s="35"/>
      <c r="H166" s="35"/>
      <c r="I166" s="198"/>
      <c r="J166" s="35"/>
      <c r="K166" s="35"/>
      <c r="L166" s="38"/>
      <c r="M166" s="199"/>
      <c r="N166" s="200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131</v>
      </c>
      <c r="AU166" s="16" t="s">
        <v>83</v>
      </c>
    </row>
    <row r="167" spans="1:65" s="2" customFormat="1" ht="24.15" customHeight="1">
      <c r="A167" s="33"/>
      <c r="B167" s="34"/>
      <c r="C167" s="182" t="s">
        <v>152</v>
      </c>
      <c r="D167" s="182" t="s">
        <v>126</v>
      </c>
      <c r="E167" s="183" t="s">
        <v>185</v>
      </c>
      <c r="F167" s="184" t="s">
        <v>186</v>
      </c>
      <c r="G167" s="185" t="s">
        <v>129</v>
      </c>
      <c r="H167" s="186">
        <v>131</v>
      </c>
      <c r="I167" s="187"/>
      <c r="J167" s="188">
        <f>ROUND(I167*H167,2)</f>
        <v>0</v>
      </c>
      <c r="K167" s="189"/>
      <c r="L167" s="38"/>
      <c r="M167" s="190" t="s">
        <v>1</v>
      </c>
      <c r="N167" s="191" t="s">
        <v>38</v>
      </c>
      <c r="O167" s="70"/>
      <c r="P167" s="192">
        <f>O167*H167</f>
        <v>0</v>
      </c>
      <c r="Q167" s="192">
        <v>0</v>
      </c>
      <c r="R167" s="192">
        <f>Q167*H167</f>
        <v>0</v>
      </c>
      <c r="S167" s="192">
        <v>6.8000000000000005E-2</v>
      </c>
      <c r="T167" s="193">
        <f>S167*H167</f>
        <v>8.9080000000000013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4" t="s">
        <v>130</v>
      </c>
      <c r="AT167" s="194" t="s">
        <v>126</v>
      </c>
      <c r="AU167" s="194" t="s">
        <v>83</v>
      </c>
      <c r="AY167" s="16" t="s">
        <v>123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6" t="s">
        <v>81</v>
      </c>
      <c r="BK167" s="195">
        <f>ROUND(I167*H167,2)</f>
        <v>0</v>
      </c>
      <c r="BL167" s="16" t="s">
        <v>130</v>
      </c>
      <c r="BM167" s="194" t="s">
        <v>187</v>
      </c>
    </row>
    <row r="168" spans="1:65" s="2" customFormat="1" ht="19.2">
      <c r="A168" s="33"/>
      <c r="B168" s="34"/>
      <c r="C168" s="35"/>
      <c r="D168" s="196" t="s">
        <v>131</v>
      </c>
      <c r="E168" s="35"/>
      <c r="F168" s="197" t="s">
        <v>186</v>
      </c>
      <c r="G168" s="35"/>
      <c r="H168" s="35"/>
      <c r="I168" s="198"/>
      <c r="J168" s="35"/>
      <c r="K168" s="35"/>
      <c r="L168" s="38"/>
      <c r="M168" s="199"/>
      <c r="N168" s="200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131</v>
      </c>
      <c r="AU168" s="16" t="s">
        <v>83</v>
      </c>
    </row>
    <row r="169" spans="1:65" s="2" customFormat="1" ht="21.75" customHeight="1">
      <c r="A169" s="33"/>
      <c r="B169" s="34"/>
      <c r="C169" s="182" t="s">
        <v>188</v>
      </c>
      <c r="D169" s="182" t="s">
        <v>126</v>
      </c>
      <c r="E169" s="183" t="s">
        <v>189</v>
      </c>
      <c r="F169" s="184" t="s">
        <v>190</v>
      </c>
      <c r="G169" s="185" t="s">
        <v>191</v>
      </c>
      <c r="H169" s="186">
        <v>40</v>
      </c>
      <c r="I169" s="187"/>
      <c r="J169" s="188">
        <f>ROUND(I169*H169,2)</f>
        <v>0</v>
      </c>
      <c r="K169" s="189"/>
      <c r="L169" s="38"/>
      <c r="M169" s="190" t="s">
        <v>1</v>
      </c>
      <c r="N169" s="191" t="s">
        <v>38</v>
      </c>
      <c r="O169" s="70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130</v>
      </c>
      <c r="AT169" s="194" t="s">
        <v>126</v>
      </c>
      <c r="AU169" s="194" t="s">
        <v>83</v>
      </c>
      <c r="AY169" s="16" t="s">
        <v>123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6" t="s">
        <v>81</v>
      </c>
      <c r="BK169" s="195">
        <f>ROUND(I169*H169,2)</f>
        <v>0</v>
      </c>
      <c r="BL169" s="16" t="s">
        <v>130</v>
      </c>
      <c r="BM169" s="194" t="s">
        <v>192</v>
      </c>
    </row>
    <row r="170" spans="1:65" s="2" customFormat="1">
      <c r="A170" s="33"/>
      <c r="B170" s="34"/>
      <c r="C170" s="35"/>
      <c r="D170" s="196" t="s">
        <v>131</v>
      </c>
      <c r="E170" s="35"/>
      <c r="F170" s="197" t="s">
        <v>190</v>
      </c>
      <c r="G170" s="35"/>
      <c r="H170" s="35"/>
      <c r="I170" s="198"/>
      <c r="J170" s="35"/>
      <c r="K170" s="35"/>
      <c r="L170" s="38"/>
      <c r="M170" s="199"/>
      <c r="N170" s="200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131</v>
      </c>
      <c r="AU170" s="16" t="s">
        <v>83</v>
      </c>
    </row>
    <row r="171" spans="1:65" s="12" customFormat="1" ht="22.8" customHeight="1">
      <c r="B171" s="166"/>
      <c r="C171" s="167"/>
      <c r="D171" s="168" t="s">
        <v>72</v>
      </c>
      <c r="E171" s="180" t="s">
        <v>193</v>
      </c>
      <c r="F171" s="180" t="s">
        <v>194</v>
      </c>
      <c r="G171" s="167"/>
      <c r="H171" s="167"/>
      <c r="I171" s="170"/>
      <c r="J171" s="181">
        <f>BK171</f>
        <v>0</v>
      </c>
      <c r="K171" s="167"/>
      <c r="L171" s="172"/>
      <c r="M171" s="173"/>
      <c r="N171" s="174"/>
      <c r="O171" s="174"/>
      <c r="P171" s="175">
        <f>SUM(P172:P181)</f>
        <v>0</v>
      </c>
      <c r="Q171" s="174"/>
      <c r="R171" s="175">
        <f>SUM(R172:R181)</f>
        <v>0</v>
      </c>
      <c r="S171" s="174"/>
      <c r="T171" s="176">
        <f>SUM(T172:T181)</f>
        <v>0</v>
      </c>
      <c r="AR171" s="177" t="s">
        <v>81</v>
      </c>
      <c r="AT171" s="178" t="s">
        <v>72</v>
      </c>
      <c r="AU171" s="178" t="s">
        <v>81</v>
      </c>
      <c r="AY171" s="177" t="s">
        <v>123</v>
      </c>
      <c r="BK171" s="179">
        <f>SUM(BK172:BK181)</f>
        <v>0</v>
      </c>
    </row>
    <row r="172" spans="1:65" s="2" customFormat="1" ht="33" customHeight="1">
      <c r="A172" s="33"/>
      <c r="B172" s="34"/>
      <c r="C172" s="182" t="s">
        <v>155</v>
      </c>
      <c r="D172" s="182" t="s">
        <v>126</v>
      </c>
      <c r="E172" s="183" t="s">
        <v>195</v>
      </c>
      <c r="F172" s="184" t="s">
        <v>196</v>
      </c>
      <c r="G172" s="185" t="s">
        <v>197</v>
      </c>
      <c r="H172" s="186">
        <v>25.13</v>
      </c>
      <c r="I172" s="187"/>
      <c r="J172" s="188">
        <f>ROUND(I172*H172,2)</f>
        <v>0</v>
      </c>
      <c r="K172" s="189"/>
      <c r="L172" s="38"/>
      <c r="M172" s="190" t="s">
        <v>1</v>
      </c>
      <c r="N172" s="191" t="s">
        <v>38</v>
      </c>
      <c r="O172" s="70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130</v>
      </c>
      <c r="AT172" s="194" t="s">
        <v>126</v>
      </c>
      <c r="AU172" s="194" t="s">
        <v>83</v>
      </c>
      <c r="AY172" s="16" t="s">
        <v>123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6" t="s">
        <v>81</v>
      </c>
      <c r="BK172" s="195">
        <f>ROUND(I172*H172,2)</f>
        <v>0</v>
      </c>
      <c r="BL172" s="16" t="s">
        <v>130</v>
      </c>
      <c r="BM172" s="194" t="s">
        <v>198</v>
      </c>
    </row>
    <row r="173" spans="1:65" s="2" customFormat="1" ht="19.2">
      <c r="A173" s="33"/>
      <c r="B173" s="34"/>
      <c r="C173" s="35"/>
      <c r="D173" s="196" t="s">
        <v>131</v>
      </c>
      <c r="E173" s="35"/>
      <c r="F173" s="197" t="s">
        <v>196</v>
      </c>
      <c r="G173" s="35"/>
      <c r="H173" s="35"/>
      <c r="I173" s="198"/>
      <c r="J173" s="35"/>
      <c r="K173" s="35"/>
      <c r="L173" s="38"/>
      <c r="M173" s="199"/>
      <c r="N173" s="200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131</v>
      </c>
      <c r="AU173" s="16" t="s">
        <v>83</v>
      </c>
    </row>
    <row r="174" spans="1:65" s="2" customFormat="1" ht="24.15" customHeight="1">
      <c r="A174" s="33"/>
      <c r="B174" s="34"/>
      <c r="C174" s="182" t="s">
        <v>199</v>
      </c>
      <c r="D174" s="182" t="s">
        <v>126</v>
      </c>
      <c r="E174" s="183" t="s">
        <v>200</v>
      </c>
      <c r="F174" s="184" t="s">
        <v>201</v>
      </c>
      <c r="G174" s="185" t="s">
        <v>197</v>
      </c>
      <c r="H174" s="186">
        <v>25.13</v>
      </c>
      <c r="I174" s="187"/>
      <c r="J174" s="188">
        <f>ROUND(I174*H174,2)</f>
        <v>0</v>
      </c>
      <c r="K174" s="189"/>
      <c r="L174" s="38"/>
      <c r="M174" s="190" t="s">
        <v>1</v>
      </c>
      <c r="N174" s="191" t="s">
        <v>38</v>
      </c>
      <c r="O174" s="70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4" t="s">
        <v>130</v>
      </c>
      <c r="AT174" s="194" t="s">
        <v>126</v>
      </c>
      <c r="AU174" s="194" t="s">
        <v>83</v>
      </c>
      <c r="AY174" s="16" t="s">
        <v>123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6" t="s">
        <v>81</v>
      </c>
      <c r="BK174" s="195">
        <f>ROUND(I174*H174,2)</f>
        <v>0</v>
      </c>
      <c r="BL174" s="16" t="s">
        <v>130</v>
      </c>
      <c r="BM174" s="194" t="s">
        <v>202</v>
      </c>
    </row>
    <row r="175" spans="1:65" s="2" customFormat="1" ht="19.2">
      <c r="A175" s="33"/>
      <c r="B175" s="34"/>
      <c r="C175" s="35"/>
      <c r="D175" s="196" t="s">
        <v>131</v>
      </c>
      <c r="E175" s="35"/>
      <c r="F175" s="197" t="s">
        <v>201</v>
      </c>
      <c r="G175" s="35"/>
      <c r="H175" s="35"/>
      <c r="I175" s="198"/>
      <c r="J175" s="35"/>
      <c r="K175" s="35"/>
      <c r="L175" s="38"/>
      <c r="M175" s="199"/>
      <c r="N175" s="200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131</v>
      </c>
      <c r="AU175" s="16" t="s">
        <v>83</v>
      </c>
    </row>
    <row r="176" spans="1:65" s="2" customFormat="1" ht="24.15" customHeight="1">
      <c r="A176" s="33"/>
      <c r="B176" s="34"/>
      <c r="C176" s="182" t="s">
        <v>163</v>
      </c>
      <c r="D176" s="182" t="s">
        <v>126</v>
      </c>
      <c r="E176" s="183" t="s">
        <v>203</v>
      </c>
      <c r="F176" s="184" t="s">
        <v>204</v>
      </c>
      <c r="G176" s="185" t="s">
        <v>197</v>
      </c>
      <c r="H176" s="186">
        <v>163.33799999999999</v>
      </c>
      <c r="I176" s="187"/>
      <c r="J176" s="188">
        <f>ROUND(I176*H176,2)</f>
        <v>0</v>
      </c>
      <c r="K176" s="189"/>
      <c r="L176" s="38"/>
      <c r="M176" s="190" t="s">
        <v>1</v>
      </c>
      <c r="N176" s="191" t="s">
        <v>38</v>
      </c>
      <c r="O176" s="70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130</v>
      </c>
      <c r="AT176" s="194" t="s">
        <v>126</v>
      </c>
      <c r="AU176" s="194" t="s">
        <v>83</v>
      </c>
      <c r="AY176" s="16" t="s">
        <v>123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6" t="s">
        <v>81</v>
      </c>
      <c r="BK176" s="195">
        <f>ROUND(I176*H176,2)</f>
        <v>0</v>
      </c>
      <c r="BL176" s="16" t="s">
        <v>130</v>
      </c>
      <c r="BM176" s="194" t="s">
        <v>205</v>
      </c>
    </row>
    <row r="177" spans="1:65" s="2" customFormat="1" ht="19.2">
      <c r="A177" s="33"/>
      <c r="B177" s="34"/>
      <c r="C177" s="35"/>
      <c r="D177" s="196" t="s">
        <v>131</v>
      </c>
      <c r="E177" s="35"/>
      <c r="F177" s="197" t="s">
        <v>204</v>
      </c>
      <c r="G177" s="35"/>
      <c r="H177" s="35"/>
      <c r="I177" s="198"/>
      <c r="J177" s="35"/>
      <c r="K177" s="35"/>
      <c r="L177" s="38"/>
      <c r="M177" s="199"/>
      <c r="N177" s="200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131</v>
      </c>
      <c r="AU177" s="16" t="s">
        <v>83</v>
      </c>
    </row>
    <row r="178" spans="1:65" s="13" customFormat="1">
      <c r="B178" s="212"/>
      <c r="C178" s="213"/>
      <c r="D178" s="196" t="s">
        <v>206</v>
      </c>
      <c r="E178" s="214" t="s">
        <v>1</v>
      </c>
      <c r="F178" s="215" t="s">
        <v>207</v>
      </c>
      <c r="G178" s="213"/>
      <c r="H178" s="216">
        <v>163.33799999999999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206</v>
      </c>
      <c r="AU178" s="222" t="s">
        <v>83</v>
      </c>
      <c r="AV178" s="13" t="s">
        <v>83</v>
      </c>
      <c r="AW178" s="13" t="s">
        <v>30</v>
      </c>
      <c r="AX178" s="13" t="s">
        <v>73</v>
      </c>
      <c r="AY178" s="222" t="s">
        <v>123</v>
      </c>
    </row>
    <row r="179" spans="1:65" s="14" customFormat="1">
      <c r="B179" s="223"/>
      <c r="C179" s="224"/>
      <c r="D179" s="196" t="s">
        <v>206</v>
      </c>
      <c r="E179" s="225" t="s">
        <v>1</v>
      </c>
      <c r="F179" s="226" t="s">
        <v>208</v>
      </c>
      <c r="G179" s="224"/>
      <c r="H179" s="227">
        <v>163.33799999999999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206</v>
      </c>
      <c r="AU179" s="233" t="s">
        <v>83</v>
      </c>
      <c r="AV179" s="14" t="s">
        <v>130</v>
      </c>
      <c r="AW179" s="14" t="s">
        <v>30</v>
      </c>
      <c r="AX179" s="14" t="s">
        <v>81</v>
      </c>
      <c r="AY179" s="233" t="s">
        <v>123</v>
      </c>
    </row>
    <row r="180" spans="1:65" s="2" customFormat="1" ht="33" customHeight="1">
      <c r="A180" s="33"/>
      <c r="B180" s="34"/>
      <c r="C180" s="182" t="s">
        <v>209</v>
      </c>
      <c r="D180" s="182" t="s">
        <v>126</v>
      </c>
      <c r="E180" s="183" t="s">
        <v>210</v>
      </c>
      <c r="F180" s="184" t="s">
        <v>211</v>
      </c>
      <c r="G180" s="185" t="s">
        <v>197</v>
      </c>
      <c r="H180" s="186">
        <v>11.023</v>
      </c>
      <c r="I180" s="187"/>
      <c r="J180" s="188">
        <f>ROUND(I180*H180,2)</f>
        <v>0</v>
      </c>
      <c r="K180" s="189"/>
      <c r="L180" s="38"/>
      <c r="M180" s="190" t="s">
        <v>1</v>
      </c>
      <c r="N180" s="191" t="s">
        <v>38</v>
      </c>
      <c r="O180" s="70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130</v>
      </c>
      <c r="AT180" s="194" t="s">
        <v>126</v>
      </c>
      <c r="AU180" s="194" t="s">
        <v>83</v>
      </c>
      <c r="AY180" s="16" t="s">
        <v>123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6" t="s">
        <v>81</v>
      </c>
      <c r="BK180" s="195">
        <f>ROUND(I180*H180,2)</f>
        <v>0</v>
      </c>
      <c r="BL180" s="16" t="s">
        <v>130</v>
      </c>
      <c r="BM180" s="194" t="s">
        <v>212</v>
      </c>
    </row>
    <row r="181" spans="1:65" s="2" customFormat="1" ht="19.2">
      <c r="A181" s="33"/>
      <c r="B181" s="34"/>
      <c r="C181" s="35"/>
      <c r="D181" s="196" t="s">
        <v>131</v>
      </c>
      <c r="E181" s="35"/>
      <c r="F181" s="197" t="s">
        <v>211</v>
      </c>
      <c r="G181" s="35"/>
      <c r="H181" s="35"/>
      <c r="I181" s="198"/>
      <c r="J181" s="35"/>
      <c r="K181" s="35"/>
      <c r="L181" s="38"/>
      <c r="M181" s="199"/>
      <c r="N181" s="200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131</v>
      </c>
      <c r="AU181" s="16" t="s">
        <v>83</v>
      </c>
    </row>
    <row r="182" spans="1:65" s="12" customFormat="1" ht="25.95" customHeight="1">
      <c r="B182" s="166"/>
      <c r="C182" s="167"/>
      <c r="D182" s="168" t="s">
        <v>72</v>
      </c>
      <c r="E182" s="169" t="s">
        <v>213</v>
      </c>
      <c r="F182" s="169" t="s">
        <v>214</v>
      </c>
      <c r="G182" s="167"/>
      <c r="H182" s="167"/>
      <c r="I182" s="170"/>
      <c r="J182" s="171">
        <f>BK182</f>
        <v>0</v>
      </c>
      <c r="K182" s="167"/>
      <c r="L182" s="172"/>
      <c r="M182" s="173"/>
      <c r="N182" s="174"/>
      <c r="O182" s="174"/>
      <c r="P182" s="175">
        <f>P183+P210+P246+P255+P272+P289+P303+P328+P329</f>
        <v>0</v>
      </c>
      <c r="Q182" s="174"/>
      <c r="R182" s="175">
        <f>R183+R210+R246+R255+R272+R289+R303+R328+R329</f>
        <v>5.6090927805999993</v>
      </c>
      <c r="S182" s="174"/>
      <c r="T182" s="176">
        <f>T183+T210+T246+T255+T272+T289+T303+T328+T329</f>
        <v>1.2355</v>
      </c>
      <c r="AR182" s="177" t="s">
        <v>83</v>
      </c>
      <c r="AT182" s="178" t="s">
        <v>72</v>
      </c>
      <c r="AU182" s="178" t="s">
        <v>73</v>
      </c>
      <c r="AY182" s="177" t="s">
        <v>123</v>
      </c>
      <c r="BK182" s="179">
        <f>BK183+BK210+BK246+BK255+BK272+BK289+BK303+BK328+BK329</f>
        <v>0</v>
      </c>
    </row>
    <row r="183" spans="1:65" s="12" customFormat="1" ht="22.8" customHeight="1">
      <c r="B183" s="166"/>
      <c r="C183" s="167"/>
      <c r="D183" s="168" t="s">
        <v>72</v>
      </c>
      <c r="E183" s="180" t="s">
        <v>215</v>
      </c>
      <c r="F183" s="180" t="s">
        <v>216</v>
      </c>
      <c r="G183" s="167"/>
      <c r="H183" s="167"/>
      <c r="I183" s="170"/>
      <c r="J183" s="181">
        <f>BK183</f>
        <v>0</v>
      </c>
      <c r="K183" s="167"/>
      <c r="L183" s="172"/>
      <c r="M183" s="173"/>
      <c r="N183" s="174"/>
      <c r="O183" s="174"/>
      <c r="P183" s="175">
        <f>SUM(P184:P209)</f>
        <v>0</v>
      </c>
      <c r="Q183" s="174"/>
      <c r="R183" s="175">
        <f>SUM(R184:R209)</f>
        <v>0.59050341150000007</v>
      </c>
      <c r="S183" s="174"/>
      <c r="T183" s="176">
        <f>SUM(T184:T209)</f>
        <v>0</v>
      </c>
      <c r="AR183" s="177" t="s">
        <v>83</v>
      </c>
      <c r="AT183" s="178" t="s">
        <v>72</v>
      </c>
      <c r="AU183" s="178" t="s">
        <v>81</v>
      </c>
      <c r="AY183" s="177" t="s">
        <v>123</v>
      </c>
      <c r="BK183" s="179">
        <f>SUM(BK184:BK209)</f>
        <v>0</v>
      </c>
    </row>
    <row r="184" spans="1:65" s="2" customFormat="1" ht="16.5" customHeight="1">
      <c r="A184" s="33"/>
      <c r="B184" s="34"/>
      <c r="C184" s="182" t="s">
        <v>217</v>
      </c>
      <c r="D184" s="182" t="s">
        <v>126</v>
      </c>
      <c r="E184" s="183" t="s">
        <v>218</v>
      </c>
      <c r="F184" s="184" t="s">
        <v>219</v>
      </c>
      <c r="G184" s="185" t="s">
        <v>147</v>
      </c>
      <c r="H184" s="186">
        <v>1</v>
      </c>
      <c r="I184" s="187"/>
      <c r="J184" s="188">
        <f>ROUND(I184*H184,2)</f>
        <v>0</v>
      </c>
      <c r="K184" s="189"/>
      <c r="L184" s="38"/>
      <c r="M184" s="190" t="s">
        <v>1</v>
      </c>
      <c r="N184" s="191" t="s">
        <v>38</v>
      </c>
      <c r="O184" s="70"/>
      <c r="P184" s="192">
        <f>O184*H184</f>
        <v>0</v>
      </c>
      <c r="Q184" s="192">
        <v>5.5000000000000003E-4</v>
      </c>
      <c r="R184" s="192">
        <f>Q184*H184</f>
        <v>5.5000000000000003E-4</v>
      </c>
      <c r="S184" s="192">
        <v>0</v>
      </c>
      <c r="T184" s="19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4" t="s">
        <v>155</v>
      </c>
      <c r="AT184" s="194" t="s">
        <v>126</v>
      </c>
      <c r="AU184" s="194" t="s">
        <v>83</v>
      </c>
      <c r="AY184" s="16" t="s">
        <v>123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6" t="s">
        <v>81</v>
      </c>
      <c r="BK184" s="195">
        <f>ROUND(I184*H184,2)</f>
        <v>0</v>
      </c>
      <c r="BL184" s="16" t="s">
        <v>155</v>
      </c>
      <c r="BM184" s="194" t="s">
        <v>220</v>
      </c>
    </row>
    <row r="185" spans="1:65" s="2" customFormat="1">
      <c r="A185" s="33"/>
      <c r="B185" s="34"/>
      <c r="C185" s="35"/>
      <c r="D185" s="196" t="s">
        <v>131</v>
      </c>
      <c r="E185" s="35"/>
      <c r="F185" s="197" t="s">
        <v>221</v>
      </c>
      <c r="G185" s="35"/>
      <c r="H185" s="35"/>
      <c r="I185" s="198"/>
      <c r="J185" s="35"/>
      <c r="K185" s="35"/>
      <c r="L185" s="38"/>
      <c r="M185" s="199"/>
      <c r="N185" s="200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131</v>
      </c>
      <c r="AU185" s="16" t="s">
        <v>83</v>
      </c>
    </row>
    <row r="186" spans="1:65" s="2" customFormat="1" ht="33" customHeight="1">
      <c r="A186" s="33"/>
      <c r="B186" s="34"/>
      <c r="C186" s="201" t="s">
        <v>222</v>
      </c>
      <c r="D186" s="201" t="s">
        <v>149</v>
      </c>
      <c r="E186" s="202" t="s">
        <v>223</v>
      </c>
      <c r="F186" s="203" t="s">
        <v>224</v>
      </c>
      <c r="G186" s="204" t="s">
        <v>147</v>
      </c>
      <c r="H186" s="205">
        <v>1</v>
      </c>
      <c r="I186" s="206"/>
      <c r="J186" s="207">
        <f>ROUND(I186*H186,2)</f>
        <v>0</v>
      </c>
      <c r="K186" s="208"/>
      <c r="L186" s="209"/>
      <c r="M186" s="210" t="s">
        <v>1</v>
      </c>
      <c r="N186" s="211" t="s">
        <v>38</v>
      </c>
      <c r="O186" s="70"/>
      <c r="P186" s="192">
        <f>O186*H186</f>
        <v>0</v>
      </c>
      <c r="Q186" s="192">
        <v>2.5999999999999999E-2</v>
      </c>
      <c r="R186" s="192">
        <f>Q186*H186</f>
        <v>2.5999999999999999E-2</v>
      </c>
      <c r="S186" s="192">
        <v>0</v>
      </c>
      <c r="T186" s="19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4" t="s">
        <v>198</v>
      </c>
      <c r="AT186" s="194" t="s">
        <v>149</v>
      </c>
      <c r="AU186" s="194" t="s">
        <v>83</v>
      </c>
      <c r="AY186" s="16" t="s">
        <v>123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6" t="s">
        <v>81</v>
      </c>
      <c r="BK186" s="195">
        <f>ROUND(I186*H186,2)</f>
        <v>0</v>
      </c>
      <c r="BL186" s="16" t="s">
        <v>155</v>
      </c>
      <c r="BM186" s="194" t="s">
        <v>225</v>
      </c>
    </row>
    <row r="187" spans="1:65" s="2" customFormat="1" ht="19.2">
      <c r="A187" s="33"/>
      <c r="B187" s="34"/>
      <c r="C187" s="35"/>
      <c r="D187" s="196" t="s">
        <v>131</v>
      </c>
      <c r="E187" s="35"/>
      <c r="F187" s="197" t="s">
        <v>224</v>
      </c>
      <c r="G187" s="35"/>
      <c r="H187" s="35"/>
      <c r="I187" s="198"/>
      <c r="J187" s="35"/>
      <c r="K187" s="35"/>
      <c r="L187" s="38"/>
      <c r="M187" s="199"/>
      <c r="N187" s="200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131</v>
      </c>
      <c r="AU187" s="16" t="s">
        <v>83</v>
      </c>
    </row>
    <row r="188" spans="1:65" s="2" customFormat="1" ht="24.15" customHeight="1">
      <c r="A188" s="33"/>
      <c r="B188" s="34"/>
      <c r="C188" s="182" t="s">
        <v>167</v>
      </c>
      <c r="D188" s="182" t="s">
        <v>126</v>
      </c>
      <c r="E188" s="183" t="s">
        <v>226</v>
      </c>
      <c r="F188" s="184" t="s">
        <v>227</v>
      </c>
      <c r="G188" s="185" t="s">
        <v>228</v>
      </c>
      <c r="H188" s="186">
        <v>31</v>
      </c>
      <c r="I188" s="187"/>
      <c r="J188" s="188">
        <f>ROUND(I188*H188,2)</f>
        <v>0</v>
      </c>
      <c r="K188" s="189"/>
      <c r="L188" s="38"/>
      <c r="M188" s="190" t="s">
        <v>1</v>
      </c>
      <c r="N188" s="191" t="s">
        <v>38</v>
      </c>
      <c r="O188" s="70"/>
      <c r="P188" s="192">
        <f>O188*H188</f>
        <v>0</v>
      </c>
      <c r="Q188" s="192">
        <v>1.49692765E-2</v>
      </c>
      <c r="R188" s="192">
        <f>Q188*H188</f>
        <v>0.46404757149999998</v>
      </c>
      <c r="S188" s="192">
        <v>0</v>
      </c>
      <c r="T188" s="19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155</v>
      </c>
      <c r="AT188" s="194" t="s">
        <v>126</v>
      </c>
      <c r="AU188" s="194" t="s">
        <v>83</v>
      </c>
      <c r="AY188" s="16" t="s">
        <v>123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6" t="s">
        <v>81</v>
      </c>
      <c r="BK188" s="195">
        <f>ROUND(I188*H188,2)</f>
        <v>0</v>
      </c>
      <c r="BL188" s="16" t="s">
        <v>155</v>
      </c>
      <c r="BM188" s="194" t="s">
        <v>229</v>
      </c>
    </row>
    <row r="189" spans="1:65" s="2" customFormat="1" ht="19.2">
      <c r="A189" s="33"/>
      <c r="B189" s="34"/>
      <c r="C189" s="35"/>
      <c r="D189" s="196" t="s">
        <v>131</v>
      </c>
      <c r="E189" s="35"/>
      <c r="F189" s="197" t="s">
        <v>227</v>
      </c>
      <c r="G189" s="35"/>
      <c r="H189" s="35"/>
      <c r="I189" s="198"/>
      <c r="J189" s="35"/>
      <c r="K189" s="35"/>
      <c r="L189" s="38"/>
      <c r="M189" s="199"/>
      <c r="N189" s="200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131</v>
      </c>
      <c r="AU189" s="16" t="s">
        <v>83</v>
      </c>
    </row>
    <row r="190" spans="1:65" s="2" customFormat="1" ht="21.75" customHeight="1">
      <c r="A190" s="33"/>
      <c r="B190" s="34"/>
      <c r="C190" s="182" t="s">
        <v>230</v>
      </c>
      <c r="D190" s="182" t="s">
        <v>126</v>
      </c>
      <c r="E190" s="183" t="s">
        <v>231</v>
      </c>
      <c r="F190" s="184" t="s">
        <v>232</v>
      </c>
      <c r="G190" s="185" t="s">
        <v>228</v>
      </c>
      <c r="H190" s="186">
        <v>31</v>
      </c>
      <c r="I190" s="187"/>
      <c r="J190" s="188">
        <f>ROUND(I190*H190,2)</f>
        <v>0</v>
      </c>
      <c r="K190" s="189"/>
      <c r="L190" s="38"/>
      <c r="M190" s="190" t="s">
        <v>1</v>
      </c>
      <c r="N190" s="191" t="s">
        <v>38</v>
      </c>
      <c r="O190" s="70"/>
      <c r="P190" s="192">
        <f>O190*H190</f>
        <v>0</v>
      </c>
      <c r="Q190" s="192">
        <v>1.73E-3</v>
      </c>
      <c r="R190" s="192">
        <f>Q190*H190</f>
        <v>5.3629999999999997E-2</v>
      </c>
      <c r="S190" s="192">
        <v>0</v>
      </c>
      <c r="T190" s="19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155</v>
      </c>
      <c r="AT190" s="194" t="s">
        <v>126</v>
      </c>
      <c r="AU190" s="194" t="s">
        <v>83</v>
      </c>
      <c r="AY190" s="16" t="s">
        <v>123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6" t="s">
        <v>81</v>
      </c>
      <c r="BK190" s="195">
        <f>ROUND(I190*H190,2)</f>
        <v>0</v>
      </c>
      <c r="BL190" s="16" t="s">
        <v>155</v>
      </c>
      <c r="BM190" s="194" t="s">
        <v>233</v>
      </c>
    </row>
    <row r="191" spans="1:65" s="2" customFormat="1">
      <c r="A191" s="33"/>
      <c r="B191" s="34"/>
      <c r="C191" s="35"/>
      <c r="D191" s="196" t="s">
        <v>131</v>
      </c>
      <c r="E191" s="35"/>
      <c r="F191" s="197" t="s">
        <v>234</v>
      </c>
      <c r="G191" s="35"/>
      <c r="H191" s="35"/>
      <c r="I191" s="198"/>
      <c r="J191" s="35"/>
      <c r="K191" s="35"/>
      <c r="L191" s="38"/>
      <c r="M191" s="199"/>
      <c r="N191" s="200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131</v>
      </c>
      <c r="AU191" s="16" t="s">
        <v>83</v>
      </c>
    </row>
    <row r="192" spans="1:65" s="2" customFormat="1" ht="24.15" customHeight="1">
      <c r="A192" s="33"/>
      <c r="B192" s="34"/>
      <c r="C192" s="182" t="s">
        <v>235</v>
      </c>
      <c r="D192" s="182" t="s">
        <v>126</v>
      </c>
      <c r="E192" s="183" t="s">
        <v>236</v>
      </c>
      <c r="F192" s="184" t="s">
        <v>237</v>
      </c>
      <c r="G192" s="185" t="s">
        <v>228</v>
      </c>
      <c r="H192" s="186">
        <v>2</v>
      </c>
      <c r="I192" s="187"/>
      <c r="J192" s="188">
        <f>ROUND(I192*H192,2)</f>
        <v>0</v>
      </c>
      <c r="K192" s="189"/>
      <c r="L192" s="38"/>
      <c r="M192" s="190" t="s">
        <v>1</v>
      </c>
      <c r="N192" s="191" t="s">
        <v>38</v>
      </c>
      <c r="O192" s="70"/>
      <c r="P192" s="192">
        <f>O192*H192</f>
        <v>0</v>
      </c>
      <c r="Q192" s="192">
        <v>1.4749999999999999E-2</v>
      </c>
      <c r="R192" s="192">
        <f>Q192*H192</f>
        <v>2.9499999999999998E-2</v>
      </c>
      <c r="S192" s="192">
        <v>0</v>
      </c>
      <c r="T192" s="19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155</v>
      </c>
      <c r="AT192" s="194" t="s">
        <v>126</v>
      </c>
      <c r="AU192" s="194" t="s">
        <v>83</v>
      </c>
      <c r="AY192" s="16" t="s">
        <v>123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6" t="s">
        <v>81</v>
      </c>
      <c r="BK192" s="195">
        <f>ROUND(I192*H192,2)</f>
        <v>0</v>
      </c>
      <c r="BL192" s="16" t="s">
        <v>155</v>
      </c>
      <c r="BM192" s="194" t="s">
        <v>238</v>
      </c>
    </row>
    <row r="193" spans="1:65" s="2" customFormat="1" ht="19.2">
      <c r="A193" s="33"/>
      <c r="B193" s="34"/>
      <c r="C193" s="35"/>
      <c r="D193" s="196" t="s">
        <v>131</v>
      </c>
      <c r="E193" s="35"/>
      <c r="F193" s="197" t="s">
        <v>239</v>
      </c>
      <c r="G193" s="35"/>
      <c r="H193" s="35"/>
      <c r="I193" s="198"/>
      <c r="J193" s="35"/>
      <c r="K193" s="35"/>
      <c r="L193" s="38"/>
      <c r="M193" s="199"/>
      <c r="N193" s="200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131</v>
      </c>
      <c r="AU193" s="16" t="s">
        <v>83</v>
      </c>
    </row>
    <row r="194" spans="1:65" s="2" customFormat="1" ht="24.15" customHeight="1">
      <c r="A194" s="33"/>
      <c r="B194" s="34"/>
      <c r="C194" s="182" t="s">
        <v>240</v>
      </c>
      <c r="D194" s="182" t="s">
        <v>126</v>
      </c>
      <c r="E194" s="183" t="s">
        <v>241</v>
      </c>
      <c r="F194" s="184" t="s">
        <v>242</v>
      </c>
      <c r="G194" s="185" t="s">
        <v>228</v>
      </c>
      <c r="H194" s="186">
        <v>2</v>
      </c>
      <c r="I194" s="187"/>
      <c r="J194" s="188">
        <f>ROUND(I194*H194,2)</f>
        <v>0</v>
      </c>
      <c r="K194" s="189"/>
      <c r="L194" s="38"/>
      <c r="M194" s="190" t="s">
        <v>1</v>
      </c>
      <c r="N194" s="191" t="s">
        <v>38</v>
      </c>
      <c r="O194" s="70"/>
      <c r="P194" s="192">
        <f>O194*H194</f>
        <v>0</v>
      </c>
      <c r="Q194" s="192">
        <v>2.0799999999999998E-3</v>
      </c>
      <c r="R194" s="192">
        <f>Q194*H194</f>
        <v>4.1599999999999996E-3</v>
      </c>
      <c r="S194" s="192">
        <v>0</v>
      </c>
      <c r="T194" s="19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155</v>
      </c>
      <c r="AT194" s="194" t="s">
        <v>126</v>
      </c>
      <c r="AU194" s="194" t="s">
        <v>83</v>
      </c>
      <c r="AY194" s="16" t="s">
        <v>123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6" t="s">
        <v>81</v>
      </c>
      <c r="BK194" s="195">
        <f>ROUND(I194*H194,2)</f>
        <v>0</v>
      </c>
      <c r="BL194" s="16" t="s">
        <v>155</v>
      </c>
      <c r="BM194" s="194" t="s">
        <v>243</v>
      </c>
    </row>
    <row r="195" spans="1:65" s="2" customFormat="1" ht="19.2">
      <c r="A195" s="33"/>
      <c r="B195" s="34"/>
      <c r="C195" s="35"/>
      <c r="D195" s="196" t="s">
        <v>131</v>
      </c>
      <c r="E195" s="35"/>
      <c r="F195" s="197" t="s">
        <v>244</v>
      </c>
      <c r="G195" s="35"/>
      <c r="H195" s="35"/>
      <c r="I195" s="198"/>
      <c r="J195" s="35"/>
      <c r="K195" s="35"/>
      <c r="L195" s="38"/>
      <c r="M195" s="199"/>
      <c r="N195" s="200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131</v>
      </c>
      <c r="AU195" s="16" t="s">
        <v>83</v>
      </c>
    </row>
    <row r="196" spans="1:65" s="2" customFormat="1" ht="21.75" customHeight="1">
      <c r="A196" s="33"/>
      <c r="B196" s="34"/>
      <c r="C196" s="182" t="s">
        <v>245</v>
      </c>
      <c r="D196" s="182" t="s">
        <v>126</v>
      </c>
      <c r="E196" s="183" t="s">
        <v>246</v>
      </c>
      <c r="F196" s="184" t="s">
        <v>247</v>
      </c>
      <c r="G196" s="185" t="s">
        <v>147</v>
      </c>
      <c r="H196" s="186">
        <v>2</v>
      </c>
      <c r="I196" s="187"/>
      <c r="J196" s="188">
        <f>ROUND(I196*H196,2)</f>
        <v>0</v>
      </c>
      <c r="K196" s="189"/>
      <c r="L196" s="38"/>
      <c r="M196" s="190" t="s">
        <v>1</v>
      </c>
      <c r="N196" s="191" t="s">
        <v>38</v>
      </c>
      <c r="O196" s="70"/>
      <c r="P196" s="192">
        <f>O196*H196</f>
        <v>0</v>
      </c>
      <c r="Q196" s="192">
        <v>1.6000000000000001E-4</v>
      </c>
      <c r="R196" s="192">
        <f>Q196*H196</f>
        <v>3.2000000000000003E-4</v>
      </c>
      <c r="S196" s="192">
        <v>0</v>
      </c>
      <c r="T196" s="19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155</v>
      </c>
      <c r="AT196" s="194" t="s">
        <v>126</v>
      </c>
      <c r="AU196" s="194" t="s">
        <v>83</v>
      </c>
      <c r="AY196" s="16" t="s">
        <v>123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6" t="s">
        <v>81</v>
      </c>
      <c r="BK196" s="195">
        <f>ROUND(I196*H196,2)</f>
        <v>0</v>
      </c>
      <c r="BL196" s="16" t="s">
        <v>155</v>
      </c>
      <c r="BM196" s="194" t="s">
        <v>248</v>
      </c>
    </row>
    <row r="197" spans="1:65" s="2" customFormat="1" ht="19.2">
      <c r="A197" s="33"/>
      <c r="B197" s="34"/>
      <c r="C197" s="35"/>
      <c r="D197" s="196" t="s">
        <v>131</v>
      </c>
      <c r="E197" s="35"/>
      <c r="F197" s="197" t="s">
        <v>249</v>
      </c>
      <c r="G197" s="35"/>
      <c r="H197" s="35"/>
      <c r="I197" s="198"/>
      <c r="J197" s="35"/>
      <c r="K197" s="35"/>
      <c r="L197" s="38"/>
      <c r="M197" s="199"/>
      <c r="N197" s="200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131</v>
      </c>
      <c r="AU197" s="16" t="s">
        <v>83</v>
      </c>
    </row>
    <row r="198" spans="1:65" s="2" customFormat="1" ht="24.15" customHeight="1">
      <c r="A198" s="33"/>
      <c r="B198" s="34"/>
      <c r="C198" s="182" t="s">
        <v>7</v>
      </c>
      <c r="D198" s="182" t="s">
        <v>126</v>
      </c>
      <c r="E198" s="183" t="s">
        <v>250</v>
      </c>
      <c r="F198" s="184" t="s">
        <v>251</v>
      </c>
      <c r="G198" s="185" t="s">
        <v>147</v>
      </c>
      <c r="H198" s="186">
        <v>31</v>
      </c>
      <c r="I198" s="187"/>
      <c r="J198" s="188">
        <f>ROUND(I198*H198,2)</f>
        <v>0</v>
      </c>
      <c r="K198" s="189"/>
      <c r="L198" s="38"/>
      <c r="M198" s="190" t="s">
        <v>1</v>
      </c>
      <c r="N198" s="191" t="s">
        <v>38</v>
      </c>
      <c r="O198" s="70"/>
      <c r="P198" s="192">
        <f>O198*H198</f>
        <v>0</v>
      </c>
      <c r="Q198" s="192">
        <v>1.5914E-4</v>
      </c>
      <c r="R198" s="192">
        <f>Q198*H198</f>
        <v>4.9333399999999996E-3</v>
      </c>
      <c r="S198" s="192">
        <v>0</v>
      </c>
      <c r="T198" s="193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4" t="s">
        <v>155</v>
      </c>
      <c r="AT198" s="194" t="s">
        <v>126</v>
      </c>
      <c r="AU198" s="194" t="s">
        <v>83</v>
      </c>
      <c r="AY198" s="16" t="s">
        <v>123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6" t="s">
        <v>81</v>
      </c>
      <c r="BK198" s="195">
        <f>ROUND(I198*H198,2)</f>
        <v>0</v>
      </c>
      <c r="BL198" s="16" t="s">
        <v>155</v>
      </c>
      <c r="BM198" s="194" t="s">
        <v>252</v>
      </c>
    </row>
    <row r="199" spans="1:65" s="2" customFormat="1" ht="19.2">
      <c r="A199" s="33"/>
      <c r="B199" s="34"/>
      <c r="C199" s="35"/>
      <c r="D199" s="196" t="s">
        <v>131</v>
      </c>
      <c r="E199" s="35"/>
      <c r="F199" s="197" t="s">
        <v>251</v>
      </c>
      <c r="G199" s="35"/>
      <c r="H199" s="35"/>
      <c r="I199" s="198"/>
      <c r="J199" s="35"/>
      <c r="K199" s="35"/>
      <c r="L199" s="38"/>
      <c r="M199" s="199"/>
      <c r="N199" s="200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131</v>
      </c>
      <c r="AU199" s="16" t="s">
        <v>83</v>
      </c>
    </row>
    <row r="200" spans="1:65" s="2" customFormat="1" ht="37.799999999999997" customHeight="1">
      <c r="A200" s="33"/>
      <c r="B200" s="34"/>
      <c r="C200" s="201" t="s">
        <v>253</v>
      </c>
      <c r="D200" s="201" t="s">
        <v>149</v>
      </c>
      <c r="E200" s="202" t="s">
        <v>254</v>
      </c>
      <c r="F200" s="203" t="s">
        <v>255</v>
      </c>
      <c r="G200" s="204" t="s">
        <v>147</v>
      </c>
      <c r="H200" s="205">
        <v>31</v>
      </c>
      <c r="I200" s="206"/>
      <c r="J200" s="207">
        <f>ROUND(I200*H200,2)</f>
        <v>0</v>
      </c>
      <c r="K200" s="208"/>
      <c r="L200" s="209"/>
      <c r="M200" s="210" t="s">
        <v>1</v>
      </c>
      <c r="N200" s="211" t="s">
        <v>38</v>
      </c>
      <c r="O200" s="70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198</v>
      </c>
      <c r="AT200" s="194" t="s">
        <v>149</v>
      </c>
      <c r="AU200" s="194" t="s">
        <v>83</v>
      </c>
      <c r="AY200" s="16" t="s">
        <v>123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6" t="s">
        <v>81</v>
      </c>
      <c r="BK200" s="195">
        <f>ROUND(I200*H200,2)</f>
        <v>0</v>
      </c>
      <c r="BL200" s="16" t="s">
        <v>155</v>
      </c>
      <c r="BM200" s="194" t="s">
        <v>256</v>
      </c>
    </row>
    <row r="201" spans="1:65" s="2" customFormat="1" ht="19.2">
      <c r="A201" s="33"/>
      <c r="B201" s="34"/>
      <c r="C201" s="35"/>
      <c r="D201" s="196" t="s">
        <v>131</v>
      </c>
      <c r="E201" s="35"/>
      <c r="F201" s="197" t="s">
        <v>255</v>
      </c>
      <c r="G201" s="35"/>
      <c r="H201" s="35"/>
      <c r="I201" s="198"/>
      <c r="J201" s="35"/>
      <c r="K201" s="35"/>
      <c r="L201" s="38"/>
      <c r="M201" s="199"/>
      <c r="N201" s="200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131</v>
      </c>
      <c r="AU201" s="16" t="s">
        <v>83</v>
      </c>
    </row>
    <row r="202" spans="1:65" s="2" customFormat="1" ht="16.5" customHeight="1">
      <c r="A202" s="33"/>
      <c r="B202" s="34"/>
      <c r="C202" s="182" t="s">
        <v>257</v>
      </c>
      <c r="D202" s="182" t="s">
        <v>126</v>
      </c>
      <c r="E202" s="183" t="s">
        <v>258</v>
      </c>
      <c r="F202" s="184" t="s">
        <v>259</v>
      </c>
      <c r="G202" s="185" t="s">
        <v>147</v>
      </c>
      <c r="H202" s="186">
        <v>31</v>
      </c>
      <c r="I202" s="187"/>
      <c r="J202" s="188">
        <f>ROUND(I202*H202,2)</f>
        <v>0</v>
      </c>
      <c r="K202" s="189"/>
      <c r="L202" s="38"/>
      <c r="M202" s="190" t="s">
        <v>1</v>
      </c>
      <c r="N202" s="191" t="s">
        <v>38</v>
      </c>
      <c r="O202" s="70"/>
      <c r="P202" s="192">
        <f>O202*H202</f>
        <v>0</v>
      </c>
      <c r="Q202" s="192">
        <v>2.375E-4</v>
      </c>
      <c r="R202" s="192">
        <f>Q202*H202</f>
        <v>7.3625000000000001E-3</v>
      </c>
      <c r="S202" s="192">
        <v>0</v>
      </c>
      <c r="T202" s="19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155</v>
      </c>
      <c r="AT202" s="194" t="s">
        <v>126</v>
      </c>
      <c r="AU202" s="194" t="s">
        <v>83</v>
      </c>
      <c r="AY202" s="16" t="s">
        <v>123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6" t="s">
        <v>81</v>
      </c>
      <c r="BK202" s="195">
        <f>ROUND(I202*H202,2)</f>
        <v>0</v>
      </c>
      <c r="BL202" s="16" t="s">
        <v>155</v>
      </c>
      <c r="BM202" s="194" t="s">
        <v>260</v>
      </c>
    </row>
    <row r="203" spans="1:65" s="2" customFormat="1">
      <c r="A203" s="33"/>
      <c r="B203" s="34"/>
      <c r="C203" s="35"/>
      <c r="D203" s="196" t="s">
        <v>131</v>
      </c>
      <c r="E203" s="35"/>
      <c r="F203" s="197" t="s">
        <v>259</v>
      </c>
      <c r="G203" s="35"/>
      <c r="H203" s="35"/>
      <c r="I203" s="198"/>
      <c r="J203" s="35"/>
      <c r="K203" s="35"/>
      <c r="L203" s="38"/>
      <c r="M203" s="199"/>
      <c r="N203" s="200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131</v>
      </c>
      <c r="AU203" s="16" t="s">
        <v>83</v>
      </c>
    </row>
    <row r="204" spans="1:65" s="2" customFormat="1" ht="24.15" customHeight="1">
      <c r="A204" s="33"/>
      <c r="B204" s="34"/>
      <c r="C204" s="182" t="s">
        <v>179</v>
      </c>
      <c r="D204" s="182" t="s">
        <v>126</v>
      </c>
      <c r="E204" s="183" t="s">
        <v>261</v>
      </c>
      <c r="F204" s="184" t="s">
        <v>262</v>
      </c>
      <c r="G204" s="185" t="s">
        <v>197</v>
      </c>
      <c r="H204" s="186">
        <v>0.26</v>
      </c>
      <c r="I204" s="187"/>
      <c r="J204" s="188">
        <f>ROUND(I204*H204,2)</f>
        <v>0</v>
      </c>
      <c r="K204" s="189"/>
      <c r="L204" s="38"/>
      <c r="M204" s="190" t="s">
        <v>1</v>
      </c>
      <c r="N204" s="191" t="s">
        <v>38</v>
      </c>
      <c r="O204" s="70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155</v>
      </c>
      <c r="AT204" s="194" t="s">
        <v>126</v>
      </c>
      <c r="AU204" s="194" t="s">
        <v>83</v>
      </c>
      <c r="AY204" s="16" t="s">
        <v>123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6" t="s">
        <v>81</v>
      </c>
      <c r="BK204" s="195">
        <f>ROUND(I204*H204,2)</f>
        <v>0</v>
      </c>
      <c r="BL204" s="16" t="s">
        <v>155</v>
      </c>
      <c r="BM204" s="194" t="s">
        <v>263</v>
      </c>
    </row>
    <row r="205" spans="1:65" s="2" customFormat="1" ht="19.2">
      <c r="A205" s="33"/>
      <c r="B205" s="34"/>
      <c r="C205" s="35"/>
      <c r="D205" s="196" t="s">
        <v>131</v>
      </c>
      <c r="E205" s="35"/>
      <c r="F205" s="197" t="s">
        <v>262</v>
      </c>
      <c r="G205" s="35"/>
      <c r="H205" s="35"/>
      <c r="I205" s="198"/>
      <c r="J205" s="35"/>
      <c r="K205" s="35"/>
      <c r="L205" s="38"/>
      <c r="M205" s="199"/>
      <c r="N205" s="200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131</v>
      </c>
      <c r="AU205" s="16" t="s">
        <v>83</v>
      </c>
    </row>
    <row r="206" spans="1:65" s="2" customFormat="1" ht="24.15" customHeight="1">
      <c r="A206" s="33"/>
      <c r="B206" s="34"/>
      <c r="C206" s="182" t="s">
        <v>264</v>
      </c>
      <c r="D206" s="182" t="s">
        <v>126</v>
      </c>
      <c r="E206" s="183" t="s">
        <v>265</v>
      </c>
      <c r="F206" s="184" t="s">
        <v>266</v>
      </c>
      <c r="G206" s="185" t="s">
        <v>197</v>
      </c>
      <c r="H206" s="186">
        <v>0.26</v>
      </c>
      <c r="I206" s="187"/>
      <c r="J206" s="188">
        <f>ROUND(I206*H206,2)</f>
        <v>0</v>
      </c>
      <c r="K206" s="189"/>
      <c r="L206" s="38"/>
      <c r="M206" s="190" t="s">
        <v>1</v>
      </c>
      <c r="N206" s="191" t="s">
        <v>38</v>
      </c>
      <c r="O206" s="70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4" t="s">
        <v>155</v>
      </c>
      <c r="AT206" s="194" t="s">
        <v>126</v>
      </c>
      <c r="AU206" s="194" t="s">
        <v>83</v>
      </c>
      <c r="AY206" s="16" t="s">
        <v>123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6" t="s">
        <v>81</v>
      </c>
      <c r="BK206" s="195">
        <f>ROUND(I206*H206,2)</f>
        <v>0</v>
      </c>
      <c r="BL206" s="16" t="s">
        <v>155</v>
      </c>
      <c r="BM206" s="194" t="s">
        <v>267</v>
      </c>
    </row>
    <row r="207" spans="1:65" s="2" customFormat="1" ht="19.2">
      <c r="A207" s="33"/>
      <c r="B207" s="34"/>
      <c r="C207" s="35"/>
      <c r="D207" s="196" t="s">
        <v>131</v>
      </c>
      <c r="E207" s="35"/>
      <c r="F207" s="197" t="s">
        <v>266</v>
      </c>
      <c r="G207" s="35"/>
      <c r="H207" s="35"/>
      <c r="I207" s="198"/>
      <c r="J207" s="35"/>
      <c r="K207" s="35"/>
      <c r="L207" s="38"/>
      <c r="M207" s="199"/>
      <c r="N207" s="200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131</v>
      </c>
      <c r="AU207" s="16" t="s">
        <v>83</v>
      </c>
    </row>
    <row r="208" spans="1:65" s="2" customFormat="1" ht="16.5" customHeight="1">
      <c r="A208" s="33"/>
      <c r="B208" s="34"/>
      <c r="C208" s="182" t="s">
        <v>268</v>
      </c>
      <c r="D208" s="182" t="s">
        <v>126</v>
      </c>
      <c r="E208" s="183" t="s">
        <v>269</v>
      </c>
      <c r="F208" s="184" t="s">
        <v>270</v>
      </c>
      <c r="G208" s="185" t="s">
        <v>191</v>
      </c>
      <c r="H208" s="186">
        <v>100</v>
      </c>
      <c r="I208" s="187"/>
      <c r="J208" s="188">
        <f>ROUND(I208*H208,2)</f>
        <v>0</v>
      </c>
      <c r="K208" s="189"/>
      <c r="L208" s="38"/>
      <c r="M208" s="190" t="s">
        <v>1</v>
      </c>
      <c r="N208" s="191" t="s">
        <v>38</v>
      </c>
      <c r="O208" s="70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155</v>
      </c>
      <c r="AT208" s="194" t="s">
        <v>126</v>
      </c>
      <c r="AU208" s="194" t="s">
        <v>83</v>
      </c>
      <c r="AY208" s="16" t="s">
        <v>123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6" t="s">
        <v>81</v>
      </c>
      <c r="BK208" s="195">
        <f>ROUND(I208*H208,2)</f>
        <v>0</v>
      </c>
      <c r="BL208" s="16" t="s">
        <v>155</v>
      </c>
      <c r="BM208" s="194" t="s">
        <v>271</v>
      </c>
    </row>
    <row r="209" spans="1:65" s="2" customFormat="1">
      <c r="A209" s="33"/>
      <c r="B209" s="34"/>
      <c r="C209" s="35"/>
      <c r="D209" s="196" t="s">
        <v>131</v>
      </c>
      <c r="E209" s="35"/>
      <c r="F209" s="197" t="s">
        <v>270</v>
      </c>
      <c r="G209" s="35"/>
      <c r="H209" s="35"/>
      <c r="I209" s="198"/>
      <c r="J209" s="35"/>
      <c r="K209" s="35"/>
      <c r="L209" s="38"/>
      <c r="M209" s="199"/>
      <c r="N209" s="200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131</v>
      </c>
      <c r="AU209" s="16" t="s">
        <v>83</v>
      </c>
    </row>
    <row r="210" spans="1:65" s="12" customFormat="1" ht="22.8" customHeight="1">
      <c r="B210" s="166"/>
      <c r="C210" s="167"/>
      <c r="D210" s="168" t="s">
        <v>72</v>
      </c>
      <c r="E210" s="180" t="s">
        <v>272</v>
      </c>
      <c r="F210" s="180" t="s">
        <v>273</v>
      </c>
      <c r="G210" s="167"/>
      <c r="H210" s="167"/>
      <c r="I210" s="170"/>
      <c r="J210" s="181">
        <f>BK210</f>
        <v>0</v>
      </c>
      <c r="K210" s="167"/>
      <c r="L210" s="172"/>
      <c r="M210" s="173"/>
      <c r="N210" s="174"/>
      <c r="O210" s="174"/>
      <c r="P210" s="175">
        <f>SUM(P211:P245)</f>
        <v>0</v>
      </c>
      <c r="Q210" s="174"/>
      <c r="R210" s="175">
        <f>SUM(R211:R245)</f>
        <v>0.56463000000000008</v>
      </c>
      <c r="S210" s="174"/>
      <c r="T210" s="176">
        <f>SUM(T211:T245)</f>
        <v>0</v>
      </c>
      <c r="AR210" s="177" t="s">
        <v>83</v>
      </c>
      <c r="AT210" s="178" t="s">
        <v>72</v>
      </c>
      <c r="AU210" s="178" t="s">
        <v>81</v>
      </c>
      <c r="AY210" s="177" t="s">
        <v>123</v>
      </c>
      <c r="BK210" s="179">
        <f>SUM(BK211:BK245)</f>
        <v>0</v>
      </c>
    </row>
    <row r="211" spans="1:65" s="2" customFormat="1" ht="24.15" customHeight="1">
      <c r="A211" s="33"/>
      <c r="B211" s="34"/>
      <c r="C211" s="182" t="s">
        <v>274</v>
      </c>
      <c r="D211" s="182" t="s">
        <v>126</v>
      </c>
      <c r="E211" s="183" t="s">
        <v>275</v>
      </c>
      <c r="F211" s="184" t="s">
        <v>276</v>
      </c>
      <c r="G211" s="185" t="s">
        <v>277</v>
      </c>
      <c r="H211" s="186">
        <v>500</v>
      </c>
      <c r="I211" s="187"/>
      <c r="J211" s="188">
        <f>ROUND(I211*H211,2)</f>
        <v>0</v>
      </c>
      <c r="K211" s="189"/>
      <c r="L211" s="38"/>
      <c r="M211" s="190" t="s">
        <v>1</v>
      </c>
      <c r="N211" s="191" t="s">
        <v>38</v>
      </c>
      <c r="O211" s="70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4" t="s">
        <v>155</v>
      </c>
      <c r="AT211" s="194" t="s">
        <v>126</v>
      </c>
      <c r="AU211" s="194" t="s">
        <v>83</v>
      </c>
      <c r="AY211" s="16" t="s">
        <v>123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6" t="s">
        <v>81</v>
      </c>
      <c r="BK211" s="195">
        <f>ROUND(I211*H211,2)</f>
        <v>0</v>
      </c>
      <c r="BL211" s="16" t="s">
        <v>155</v>
      </c>
      <c r="BM211" s="194" t="s">
        <v>278</v>
      </c>
    </row>
    <row r="212" spans="1:65" s="2" customFormat="1" ht="19.2">
      <c r="A212" s="33"/>
      <c r="B212" s="34"/>
      <c r="C212" s="35"/>
      <c r="D212" s="196" t="s">
        <v>131</v>
      </c>
      <c r="E212" s="35"/>
      <c r="F212" s="197" t="s">
        <v>279</v>
      </c>
      <c r="G212" s="35"/>
      <c r="H212" s="35"/>
      <c r="I212" s="198"/>
      <c r="J212" s="35"/>
      <c r="K212" s="35"/>
      <c r="L212" s="38"/>
      <c r="M212" s="199"/>
      <c r="N212" s="200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131</v>
      </c>
      <c r="AU212" s="16" t="s">
        <v>83</v>
      </c>
    </row>
    <row r="213" spans="1:65" s="2" customFormat="1" ht="24.15" customHeight="1">
      <c r="A213" s="33"/>
      <c r="B213" s="34"/>
      <c r="C213" s="201" t="s">
        <v>280</v>
      </c>
      <c r="D213" s="201" t="s">
        <v>149</v>
      </c>
      <c r="E213" s="202" t="s">
        <v>281</v>
      </c>
      <c r="F213" s="203" t="s">
        <v>282</v>
      </c>
      <c r="G213" s="204" t="s">
        <v>277</v>
      </c>
      <c r="H213" s="205">
        <v>575</v>
      </c>
      <c r="I213" s="206"/>
      <c r="J213" s="207">
        <f>ROUND(I213*H213,2)</f>
        <v>0</v>
      </c>
      <c r="K213" s="208"/>
      <c r="L213" s="209"/>
      <c r="M213" s="210" t="s">
        <v>1</v>
      </c>
      <c r="N213" s="211" t="s">
        <v>38</v>
      </c>
      <c r="O213" s="70"/>
      <c r="P213" s="192">
        <f>O213*H213</f>
        <v>0</v>
      </c>
      <c r="Q213" s="192">
        <v>1.2E-4</v>
      </c>
      <c r="R213" s="192">
        <f>Q213*H213</f>
        <v>6.9000000000000006E-2</v>
      </c>
      <c r="S213" s="192">
        <v>0</v>
      </c>
      <c r="T213" s="19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198</v>
      </c>
      <c r="AT213" s="194" t="s">
        <v>149</v>
      </c>
      <c r="AU213" s="194" t="s">
        <v>83</v>
      </c>
      <c r="AY213" s="16" t="s">
        <v>123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6" t="s">
        <v>81</v>
      </c>
      <c r="BK213" s="195">
        <f>ROUND(I213*H213,2)</f>
        <v>0</v>
      </c>
      <c r="BL213" s="16" t="s">
        <v>155</v>
      </c>
      <c r="BM213" s="194" t="s">
        <v>283</v>
      </c>
    </row>
    <row r="214" spans="1:65" s="2" customFormat="1" ht="19.2">
      <c r="A214" s="33"/>
      <c r="B214" s="34"/>
      <c r="C214" s="35"/>
      <c r="D214" s="196" t="s">
        <v>131</v>
      </c>
      <c r="E214" s="35"/>
      <c r="F214" s="197" t="s">
        <v>282</v>
      </c>
      <c r="G214" s="35"/>
      <c r="H214" s="35"/>
      <c r="I214" s="198"/>
      <c r="J214" s="35"/>
      <c r="K214" s="35"/>
      <c r="L214" s="38"/>
      <c r="M214" s="199"/>
      <c r="N214" s="200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131</v>
      </c>
      <c r="AU214" s="16" t="s">
        <v>83</v>
      </c>
    </row>
    <row r="215" spans="1:65" s="13" customFormat="1">
      <c r="B215" s="212"/>
      <c r="C215" s="213"/>
      <c r="D215" s="196" t="s">
        <v>206</v>
      </c>
      <c r="E215" s="213"/>
      <c r="F215" s="215" t="s">
        <v>284</v>
      </c>
      <c r="G215" s="213"/>
      <c r="H215" s="216">
        <v>575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206</v>
      </c>
      <c r="AU215" s="222" t="s">
        <v>83</v>
      </c>
      <c r="AV215" s="13" t="s">
        <v>83</v>
      </c>
      <c r="AW215" s="13" t="s">
        <v>4</v>
      </c>
      <c r="AX215" s="13" t="s">
        <v>81</v>
      </c>
      <c r="AY215" s="222" t="s">
        <v>123</v>
      </c>
    </row>
    <row r="216" spans="1:65" s="2" customFormat="1" ht="33" customHeight="1">
      <c r="A216" s="33"/>
      <c r="B216" s="34"/>
      <c r="C216" s="182" t="s">
        <v>285</v>
      </c>
      <c r="D216" s="182" t="s">
        <v>126</v>
      </c>
      <c r="E216" s="183" t="s">
        <v>286</v>
      </c>
      <c r="F216" s="184" t="s">
        <v>287</v>
      </c>
      <c r="G216" s="185" t="s">
        <v>277</v>
      </c>
      <c r="H216" s="186">
        <v>500</v>
      </c>
      <c r="I216" s="187"/>
      <c r="J216" s="188">
        <f>ROUND(I216*H216,2)</f>
        <v>0</v>
      </c>
      <c r="K216" s="189"/>
      <c r="L216" s="38"/>
      <c r="M216" s="190" t="s">
        <v>1</v>
      </c>
      <c r="N216" s="191" t="s">
        <v>38</v>
      </c>
      <c r="O216" s="70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4" t="s">
        <v>155</v>
      </c>
      <c r="AT216" s="194" t="s">
        <v>126</v>
      </c>
      <c r="AU216" s="194" t="s">
        <v>83</v>
      </c>
      <c r="AY216" s="16" t="s">
        <v>123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6" t="s">
        <v>81</v>
      </c>
      <c r="BK216" s="195">
        <f>ROUND(I216*H216,2)</f>
        <v>0</v>
      </c>
      <c r="BL216" s="16" t="s">
        <v>155</v>
      </c>
      <c r="BM216" s="194" t="s">
        <v>288</v>
      </c>
    </row>
    <row r="217" spans="1:65" s="2" customFormat="1" ht="28.8">
      <c r="A217" s="33"/>
      <c r="B217" s="34"/>
      <c r="C217" s="35"/>
      <c r="D217" s="196" t="s">
        <v>131</v>
      </c>
      <c r="E217" s="35"/>
      <c r="F217" s="197" t="s">
        <v>289</v>
      </c>
      <c r="G217" s="35"/>
      <c r="H217" s="35"/>
      <c r="I217" s="198"/>
      <c r="J217" s="35"/>
      <c r="K217" s="35"/>
      <c r="L217" s="38"/>
      <c r="M217" s="199"/>
      <c r="N217" s="200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131</v>
      </c>
      <c r="AU217" s="16" t="s">
        <v>83</v>
      </c>
    </row>
    <row r="218" spans="1:65" s="2" customFormat="1" ht="24.15" customHeight="1">
      <c r="A218" s="33"/>
      <c r="B218" s="34"/>
      <c r="C218" s="201" t="s">
        <v>290</v>
      </c>
      <c r="D218" s="201" t="s">
        <v>149</v>
      </c>
      <c r="E218" s="202" t="s">
        <v>291</v>
      </c>
      <c r="F218" s="203" t="s">
        <v>292</v>
      </c>
      <c r="G218" s="204" t="s">
        <v>277</v>
      </c>
      <c r="H218" s="205">
        <v>575</v>
      </c>
      <c r="I218" s="206"/>
      <c r="J218" s="207">
        <f>ROUND(I218*H218,2)</f>
        <v>0</v>
      </c>
      <c r="K218" s="208"/>
      <c r="L218" s="209"/>
      <c r="M218" s="210" t="s">
        <v>1</v>
      </c>
      <c r="N218" s="211" t="s">
        <v>38</v>
      </c>
      <c r="O218" s="70"/>
      <c r="P218" s="192">
        <f>O218*H218</f>
        <v>0</v>
      </c>
      <c r="Q218" s="192">
        <v>1.7000000000000001E-4</v>
      </c>
      <c r="R218" s="192">
        <f>Q218*H218</f>
        <v>9.7750000000000004E-2</v>
      </c>
      <c r="S218" s="192">
        <v>0</v>
      </c>
      <c r="T218" s="19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4" t="s">
        <v>198</v>
      </c>
      <c r="AT218" s="194" t="s">
        <v>149</v>
      </c>
      <c r="AU218" s="194" t="s">
        <v>83</v>
      </c>
      <c r="AY218" s="16" t="s">
        <v>123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6" t="s">
        <v>81</v>
      </c>
      <c r="BK218" s="195">
        <f>ROUND(I218*H218,2)</f>
        <v>0</v>
      </c>
      <c r="BL218" s="16" t="s">
        <v>155</v>
      </c>
      <c r="BM218" s="194" t="s">
        <v>293</v>
      </c>
    </row>
    <row r="219" spans="1:65" s="2" customFormat="1" ht="19.2">
      <c r="A219" s="33"/>
      <c r="B219" s="34"/>
      <c r="C219" s="35"/>
      <c r="D219" s="196" t="s">
        <v>131</v>
      </c>
      <c r="E219" s="35"/>
      <c r="F219" s="197" t="s">
        <v>292</v>
      </c>
      <c r="G219" s="35"/>
      <c r="H219" s="35"/>
      <c r="I219" s="198"/>
      <c r="J219" s="35"/>
      <c r="K219" s="35"/>
      <c r="L219" s="38"/>
      <c r="M219" s="199"/>
      <c r="N219" s="200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131</v>
      </c>
      <c r="AU219" s="16" t="s">
        <v>83</v>
      </c>
    </row>
    <row r="220" spans="1:65" s="13" customFormat="1">
      <c r="B220" s="212"/>
      <c r="C220" s="213"/>
      <c r="D220" s="196" t="s">
        <v>206</v>
      </c>
      <c r="E220" s="213"/>
      <c r="F220" s="215" t="s">
        <v>284</v>
      </c>
      <c r="G220" s="213"/>
      <c r="H220" s="216">
        <v>575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206</v>
      </c>
      <c r="AU220" s="222" t="s">
        <v>83</v>
      </c>
      <c r="AV220" s="13" t="s">
        <v>83</v>
      </c>
      <c r="AW220" s="13" t="s">
        <v>4</v>
      </c>
      <c r="AX220" s="13" t="s">
        <v>81</v>
      </c>
      <c r="AY220" s="222" t="s">
        <v>123</v>
      </c>
    </row>
    <row r="221" spans="1:65" s="2" customFormat="1" ht="33" customHeight="1">
      <c r="A221" s="33"/>
      <c r="B221" s="34"/>
      <c r="C221" s="182" t="s">
        <v>294</v>
      </c>
      <c r="D221" s="182" t="s">
        <v>126</v>
      </c>
      <c r="E221" s="183" t="s">
        <v>295</v>
      </c>
      <c r="F221" s="184" t="s">
        <v>296</v>
      </c>
      <c r="G221" s="185" t="s">
        <v>277</v>
      </c>
      <c r="H221" s="186">
        <v>200</v>
      </c>
      <c r="I221" s="187"/>
      <c r="J221" s="188">
        <f>ROUND(I221*H221,2)</f>
        <v>0</v>
      </c>
      <c r="K221" s="189"/>
      <c r="L221" s="38"/>
      <c r="M221" s="190" t="s">
        <v>1</v>
      </c>
      <c r="N221" s="191" t="s">
        <v>38</v>
      </c>
      <c r="O221" s="70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4" t="s">
        <v>155</v>
      </c>
      <c r="AT221" s="194" t="s">
        <v>126</v>
      </c>
      <c r="AU221" s="194" t="s">
        <v>83</v>
      </c>
      <c r="AY221" s="16" t="s">
        <v>123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6" t="s">
        <v>81</v>
      </c>
      <c r="BK221" s="195">
        <f>ROUND(I221*H221,2)</f>
        <v>0</v>
      </c>
      <c r="BL221" s="16" t="s">
        <v>155</v>
      </c>
      <c r="BM221" s="194" t="s">
        <v>297</v>
      </c>
    </row>
    <row r="222" spans="1:65" s="2" customFormat="1" ht="28.8">
      <c r="A222" s="33"/>
      <c r="B222" s="34"/>
      <c r="C222" s="35"/>
      <c r="D222" s="196" t="s">
        <v>131</v>
      </c>
      <c r="E222" s="35"/>
      <c r="F222" s="197" t="s">
        <v>298</v>
      </c>
      <c r="G222" s="35"/>
      <c r="H222" s="35"/>
      <c r="I222" s="198"/>
      <c r="J222" s="35"/>
      <c r="K222" s="35"/>
      <c r="L222" s="38"/>
      <c r="M222" s="199"/>
      <c r="N222" s="200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131</v>
      </c>
      <c r="AU222" s="16" t="s">
        <v>83</v>
      </c>
    </row>
    <row r="223" spans="1:65" s="2" customFormat="1" ht="24.15" customHeight="1">
      <c r="A223" s="33"/>
      <c r="B223" s="34"/>
      <c r="C223" s="201" t="s">
        <v>299</v>
      </c>
      <c r="D223" s="201" t="s">
        <v>149</v>
      </c>
      <c r="E223" s="202" t="s">
        <v>300</v>
      </c>
      <c r="F223" s="203" t="s">
        <v>301</v>
      </c>
      <c r="G223" s="204" t="s">
        <v>277</v>
      </c>
      <c r="H223" s="205">
        <v>230</v>
      </c>
      <c r="I223" s="206"/>
      <c r="J223" s="207">
        <f>ROUND(I223*H223,2)</f>
        <v>0</v>
      </c>
      <c r="K223" s="208"/>
      <c r="L223" s="209"/>
      <c r="M223" s="210" t="s">
        <v>1</v>
      </c>
      <c r="N223" s="211" t="s">
        <v>38</v>
      </c>
      <c r="O223" s="70"/>
      <c r="P223" s="192">
        <f>O223*H223</f>
        <v>0</v>
      </c>
      <c r="Q223" s="192">
        <v>1.6000000000000001E-4</v>
      </c>
      <c r="R223" s="192">
        <f>Q223*H223</f>
        <v>3.6800000000000006E-2</v>
      </c>
      <c r="S223" s="192">
        <v>0</v>
      </c>
      <c r="T223" s="19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4" t="s">
        <v>198</v>
      </c>
      <c r="AT223" s="194" t="s">
        <v>149</v>
      </c>
      <c r="AU223" s="194" t="s">
        <v>83</v>
      </c>
      <c r="AY223" s="16" t="s">
        <v>123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6" t="s">
        <v>81</v>
      </c>
      <c r="BK223" s="195">
        <f>ROUND(I223*H223,2)</f>
        <v>0</v>
      </c>
      <c r="BL223" s="16" t="s">
        <v>155</v>
      </c>
      <c r="BM223" s="194" t="s">
        <v>302</v>
      </c>
    </row>
    <row r="224" spans="1:65" s="2" customFormat="1" ht="19.2">
      <c r="A224" s="33"/>
      <c r="B224" s="34"/>
      <c r="C224" s="35"/>
      <c r="D224" s="196" t="s">
        <v>131</v>
      </c>
      <c r="E224" s="35"/>
      <c r="F224" s="197" t="s">
        <v>301</v>
      </c>
      <c r="G224" s="35"/>
      <c r="H224" s="35"/>
      <c r="I224" s="198"/>
      <c r="J224" s="35"/>
      <c r="K224" s="35"/>
      <c r="L224" s="38"/>
      <c r="M224" s="199"/>
      <c r="N224" s="200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131</v>
      </c>
      <c r="AU224" s="16" t="s">
        <v>83</v>
      </c>
    </row>
    <row r="225" spans="1:65" s="13" customFormat="1">
      <c r="B225" s="212"/>
      <c r="C225" s="213"/>
      <c r="D225" s="196" t="s">
        <v>206</v>
      </c>
      <c r="E225" s="213"/>
      <c r="F225" s="215" t="s">
        <v>303</v>
      </c>
      <c r="G225" s="213"/>
      <c r="H225" s="216">
        <v>230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206</v>
      </c>
      <c r="AU225" s="222" t="s">
        <v>83</v>
      </c>
      <c r="AV225" s="13" t="s">
        <v>83</v>
      </c>
      <c r="AW225" s="13" t="s">
        <v>4</v>
      </c>
      <c r="AX225" s="13" t="s">
        <v>81</v>
      </c>
      <c r="AY225" s="222" t="s">
        <v>123</v>
      </c>
    </row>
    <row r="226" spans="1:65" s="2" customFormat="1" ht="24.15" customHeight="1">
      <c r="A226" s="33"/>
      <c r="B226" s="34"/>
      <c r="C226" s="182" t="s">
        <v>304</v>
      </c>
      <c r="D226" s="182" t="s">
        <v>126</v>
      </c>
      <c r="E226" s="183" t="s">
        <v>305</v>
      </c>
      <c r="F226" s="184" t="s">
        <v>306</v>
      </c>
      <c r="G226" s="185" t="s">
        <v>147</v>
      </c>
      <c r="H226" s="186">
        <v>27</v>
      </c>
      <c r="I226" s="187"/>
      <c r="J226" s="188">
        <f>ROUND(I226*H226,2)</f>
        <v>0</v>
      </c>
      <c r="K226" s="189"/>
      <c r="L226" s="38"/>
      <c r="M226" s="190" t="s">
        <v>1</v>
      </c>
      <c r="N226" s="191" t="s">
        <v>38</v>
      </c>
      <c r="O226" s="70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4" t="s">
        <v>155</v>
      </c>
      <c r="AT226" s="194" t="s">
        <v>126</v>
      </c>
      <c r="AU226" s="194" t="s">
        <v>83</v>
      </c>
      <c r="AY226" s="16" t="s">
        <v>123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6" t="s">
        <v>81</v>
      </c>
      <c r="BK226" s="195">
        <f>ROUND(I226*H226,2)</f>
        <v>0</v>
      </c>
      <c r="BL226" s="16" t="s">
        <v>155</v>
      </c>
      <c r="BM226" s="194" t="s">
        <v>307</v>
      </c>
    </row>
    <row r="227" spans="1:65" s="2" customFormat="1" ht="28.8">
      <c r="A227" s="33"/>
      <c r="B227" s="34"/>
      <c r="C227" s="35"/>
      <c r="D227" s="196" t="s">
        <v>131</v>
      </c>
      <c r="E227" s="35"/>
      <c r="F227" s="197" t="s">
        <v>308</v>
      </c>
      <c r="G227" s="35"/>
      <c r="H227" s="35"/>
      <c r="I227" s="198"/>
      <c r="J227" s="35"/>
      <c r="K227" s="35"/>
      <c r="L227" s="38"/>
      <c r="M227" s="199"/>
      <c r="N227" s="200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131</v>
      </c>
      <c r="AU227" s="16" t="s">
        <v>83</v>
      </c>
    </row>
    <row r="228" spans="1:65" s="2" customFormat="1" ht="24.15" customHeight="1">
      <c r="A228" s="33"/>
      <c r="B228" s="34"/>
      <c r="C228" s="201" t="s">
        <v>309</v>
      </c>
      <c r="D228" s="201" t="s">
        <v>149</v>
      </c>
      <c r="E228" s="202" t="s">
        <v>310</v>
      </c>
      <c r="F228" s="203" t="s">
        <v>311</v>
      </c>
      <c r="G228" s="204" t="s">
        <v>147</v>
      </c>
      <c r="H228" s="205">
        <v>27</v>
      </c>
      <c r="I228" s="206"/>
      <c r="J228" s="207">
        <f>ROUND(I228*H228,2)</f>
        <v>0</v>
      </c>
      <c r="K228" s="208"/>
      <c r="L228" s="209"/>
      <c r="M228" s="210" t="s">
        <v>1</v>
      </c>
      <c r="N228" s="211" t="s">
        <v>38</v>
      </c>
      <c r="O228" s="70"/>
      <c r="P228" s="192">
        <f>O228*H228</f>
        <v>0</v>
      </c>
      <c r="Q228" s="192">
        <v>4.0000000000000003E-5</v>
      </c>
      <c r="R228" s="192">
        <f>Q228*H228</f>
        <v>1.08E-3</v>
      </c>
      <c r="S228" s="192">
        <v>0</v>
      </c>
      <c r="T228" s="193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4" t="s">
        <v>198</v>
      </c>
      <c r="AT228" s="194" t="s">
        <v>149</v>
      </c>
      <c r="AU228" s="194" t="s">
        <v>83</v>
      </c>
      <c r="AY228" s="16" t="s">
        <v>123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6" t="s">
        <v>81</v>
      </c>
      <c r="BK228" s="195">
        <f>ROUND(I228*H228,2)</f>
        <v>0</v>
      </c>
      <c r="BL228" s="16" t="s">
        <v>155</v>
      </c>
      <c r="BM228" s="194" t="s">
        <v>312</v>
      </c>
    </row>
    <row r="229" spans="1:65" s="2" customFormat="1" ht="19.2">
      <c r="A229" s="33"/>
      <c r="B229" s="34"/>
      <c r="C229" s="35"/>
      <c r="D229" s="196" t="s">
        <v>131</v>
      </c>
      <c r="E229" s="35"/>
      <c r="F229" s="197" t="s">
        <v>311</v>
      </c>
      <c r="G229" s="35"/>
      <c r="H229" s="35"/>
      <c r="I229" s="198"/>
      <c r="J229" s="35"/>
      <c r="K229" s="35"/>
      <c r="L229" s="38"/>
      <c r="M229" s="199"/>
      <c r="N229" s="200"/>
      <c r="O229" s="70"/>
      <c r="P229" s="70"/>
      <c r="Q229" s="70"/>
      <c r="R229" s="70"/>
      <c r="S229" s="70"/>
      <c r="T229" s="7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131</v>
      </c>
      <c r="AU229" s="16" t="s">
        <v>83</v>
      </c>
    </row>
    <row r="230" spans="1:65" s="2" customFormat="1" ht="24.15" customHeight="1">
      <c r="A230" s="33"/>
      <c r="B230" s="34"/>
      <c r="C230" s="182" t="s">
        <v>313</v>
      </c>
      <c r="D230" s="182" t="s">
        <v>126</v>
      </c>
      <c r="E230" s="183" t="s">
        <v>314</v>
      </c>
      <c r="F230" s="184" t="s">
        <v>315</v>
      </c>
      <c r="G230" s="185" t="s">
        <v>147</v>
      </c>
      <c r="H230" s="186">
        <v>70</v>
      </c>
      <c r="I230" s="187"/>
      <c r="J230" s="188">
        <f>ROUND(I230*H230,2)</f>
        <v>0</v>
      </c>
      <c r="K230" s="189"/>
      <c r="L230" s="38"/>
      <c r="M230" s="190" t="s">
        <v>1</v>
      </c>
      <c r="N230" s="191" t="s">
        <v>38</v>
      </c>
      <c r="O230" s="70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4" t="s">
        <v>155</v>
      </c>
      <c r="AT230" s="194" t="s">
        <v>126</v>
      </c>
      <c r="AU230" s="194" t="s">
        <v>83</v>
      </c>
      <c r="AY230" s="16" t="s">
        <v>123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6" t="s">
        <v>81</v>
      </c>
      <c r="BK230" s="195">
        <f>ROUND(I230*H230,2)</f>
        <v>0</v>
      </c>
      <c r="BL230" s="16" t="s">
        <v>155</v>
      </c>
      <c r="BM230" s="194" t="s">
        <v>316</v>
      </c>
    </row>
    <row r="231" spans="1:65" s="2" customFormat="1" ht="28.8">
      <c r="A231" s="33"/>
      <c r="B231" s="34"/>
      <c r="C231" s="35"/>
      <c r="D231" s="196" t="s">
        <v>131</v>
      </c>
      <c r="E231" s="35"/>
      <c r="F231" s="197" t="s">
        <v>317</v>
      </c>
      <c r="G231" s="35"/>
      <c r="H231" s="35"/>
      <c r="I231" s="198"/>
      <c r="J231" s="35"/>
      <c r="K231" s="35"/>
      <c r="L231" s="38"/>
      <c r="M231" s="199"/>
      <c r="N231" s="200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131</v>
      </c>
      <c r="AU231" s="16" t="s">
        <v>83</v>
      </c>
    </row>
    <row r="232" spans="1:65" s="2" customFormat="1" ht="24.15" customHeight="1">
      <c r="A232" s="33"/>
      <c r="B232" s="34"/>
      <c r="C232" s="201" t="s">
        <v>318</v>
      </c>
      <c r="D232" s="201" t="s">
        <v>149</v>
      </c>
      <c r="E232" s="202" t="s">
        <v>319</v>
      </c>
      <c r="F232" s="203" t="s">
        <v>320</v>
      </c>
      <c r="G232" s="204" t="s">
        <v>147</v>
      </c>
      <c r="H232" s="205">
        <v>70</v>
      </c>
      <c r="I232" s="206"/>
      <c r="J232" s="207">
        <f>ROUND(I232*H232,2)</f>
        <v>0</v>
      </c>
      <c r="K232" s="208"/>
      <c r="L232" s="209"/>
      <c r="M232" s="210" t="s">
        <v>1</v>
      </c>
      <c r="N232" s="211" t="s">
        <v>38</v>
      </c>
      <c r="O232" s="70"/>
      <c r="P232" s="192">
        <f>O232*H232</f>
        <v>0</v>
      </c>
      <c r="Q232" s="192">
        <v>6.9999999999999994E-5</v>
      </c>
      <c r="R232" s="192">
        <f>Q232*H232</f>
        <v>4.8999999999999998E-3</v>
      </c>
      <c r="S232" s="192">
        <v>0</v>
      </c>
      <c r="T232" s="193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4" t="s">
        <v>198</v>
      </c>
      <c r="AT232" s="194" t="s">
        <v>149</v>
      </c>
      <c r="AU232" s="194" t="s">
        <v>83</v>
      </c>
      <c r="AY232" s="16" t="s">
        <v>123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6" t="s">
        <v>81</v>
      </c>
      <c r="BK232" s="195">
        <f>ROUND(I232*H232,2)</f>
        <v>0</v>
      </c>
      <c r="BL232" s="16" t="s">
        <v>155</v>
      </c>
      <c r="BM232" s="194" t="s">
        <v>321</v>
      </c>
    </row>
    <row r="233" spans="1:65" s="2" customFormat="1">
      <c r="A233" s="33"/>
      <c r="B233" s="34"/>
      <c r="C233" s="35"/>
      <c r="D233" s="196" t="s">
        <v>131</v>
      </c>
      <c r="E233" s="35"/>
      <c r="F233" s="197" t="s">
        <v>320</v>
      </c>
      <c r="G233" s="35"/>
      <c r="H233" s="35"/>
      <c r="I233" s="198"/>
      <c r="J233" s="35"/>
      <c r="K233" s="35"/>
      <c r="L233" s="38"/>
      <c r="M233" s="199"/>
      <c r="N233" s="200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131</v>
      </c>
      <c r="AU233" s="16" t="s">
        <v>83</v>
      </c>
    </row>
    <row r="234" spans="1:65" s="2" customFormat="1" ht="33" customHeight="1">
      <c r="A234" s="33"/>
      <c r="B234" s="34"/>
      <c r="C234" s="182" t="s">
        <v>322</v>
      </c>
      <c r="D234" s="182" t="s">
        <v>126</v>
      </c>
      <c r="E234" s="183" t="s">
        <v>323</v>
      </c>
      <c r="F234" s="184" t="s">
        <v>324</v>
      </c>
      <c r="G234" s="185" t="s">
        <v>147</v>
      </c>
      <c r="H234" s="186">
        <v>20</v>
      </c>
      <c r="I234" s="187"/>
      <c r="J234" s="188">
        <f>ROUND(I234*H234,2)</f>
        <v>0</v>
      </c>
      <c r="K234" s="189"/>
      <c r="L234" s="38"/>
      <c r="M234" s="190" t="s">
        <v>1</v>
      </c>
      <c r="N234" s="191" t="s">
        <v>38</v>
      </c>
      <c r="O234" s="70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4" t="s">
        <v>155</v>
      </c>
      <c r="AT234" s="194" t="s">
        <v>126</v>
      </c>
      <c r="AU234" s="194" t="s">
        <v>83</v>
      </c>
      <c r="AY234" s="16" t="s">
        <v>123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6" t="s">
        <v>81</v>
      </c>
      <c r="BK234" s="195">
        <f>ROUND(I234*H234,2)</f>
        <v>0</v>
      </c>
      <c r="BL234" s="16" t="s">
        <v>155</v>
      </c>
      <c r="BM234" s="194" t="s">
        <v>325</v>
      </c>
    </row>
    <row r="235" spans="1:65" s="2" customFormat="1" ht="19.2">
      <c r="A235" s="33"/>
      <c r="B235" s="34"/>
      <c r="C235" s="35"/>
      <c r="D235" s="196" t="s">
        <v>131</v>
      </c>
      <c r="E235" s="35"/>
      <c r="F235" s="197" t="s">
        <v>326</v>
      </c>
      <c r="G235" s="35"/>
      <c r="H235" s="35"/>
      <c r="I235" s="198"/>
      <c r="J235" s="35"/>
      <c r="K235" s="35"/>
      <c r="L235" s="38"/>
      <c r="M235" s="199"/>
      <c r="N235" s="200"/>
      <c r="O235" s="70"/>
      <c r="P235" s="70"/>
      <c r="Q235" s="70"/>
      <c r="R235" s="70"/>
      <c r="S235" s="70"/>
      <c r="T235" s="71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131</v>
      </c>
      <c r="AU235" s="16" t="s">
        <v>83</v>
      </c>
    </row>
    <row r="236" spans="1:65" s="2" customFormat="1" ht="24.15" customHeight="1">
      <c r="A236" s="33"/>
      <c r="B236" s="34"/>
      <c r="C236" s="201" t="s">
        <v>327</v>
      </c>
      <c r="D236" s="201" t="s">
        <v>149</v>
      </c>
      <c r="E236" s="202" t="s">
        <v>328</v>
      </c>
      <c r="F236" s="203" t="s">
        <v>329</v>
      </c>
      <c r="G236" s="204" t="s">
        <v>147</v>
      </c>
      <c r="H236" s="205">
        <v>20</v>
      </c>
      <c r="I236" s="206"/>
      <c r="J236" s="207">
        <f>ROUND(I236*H236,2)</f>
        <v>0</v>
      </c>
      <c r="K236" s="208"/>
      <c r="L236" s="209"/>
      <c r="M236" s="210" t="s">
        <v>1</v>
      </c>
      <c r="N236" s="211" t="s">
        <v>38</v>
      </c>
      <c r="O236" s="70"/>
      <c r="P236" s="192">
        <f>O236*H236</f>
        <v>0</v>
      </c>
      <c r="Q236" s="192">
        <v>4.0000000000000002E-4</v>
      </c>
      <c r="R236" s="192">
        <f>Q236*H236</f>
        <v>8.0000000000000002E-3</v>
      </c>
      <c r="S236" s="192">
        <v>0</v>
      </c>
      <c r="T236" s="193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4" t="s">
        <v>198</v>
      </c>
      <c r="AT236" s="194" t="s">
        <v>149</v>
      </c>
      <c r="AU236" s="194" t="s">
        <v>83</v>
      </c>
      <c r="AY236" s="16" t="s">
        <v>123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6" t="s">
        <v>81</v>
      </c>
      <c r="BK236" s="195">
        <f>ROUND(I236*H236,2)</f>
        <v>0</v>
      </c>
      <c r="BL236" s="16" t="s">
        <v>155</v>
      </c>
      <c r="BM236" s="194" t="s">
        <v>330</v>
      </c>
    </row>
    <row r="237" spans="1:65" s="2" customFormat="1" ht="19.2">
      <c r="A237" s="33"/>
      <c r="B237" s="34"/>
      <c r="C237" s="35"/>
      <c r="D237" s="196" t="s">
        <v>131</v>
      </c>
      <c r="E237" s="35"/>
      <c r="F237" s="197" t="s">
        <v>329</v>
      </c>
      <c r="G237" s="35"/>
      <c r="H237" s="35"/>
      <c r="I237" s="198"/>
      <c r="J237" s="35"/>
      <c r="K237" s="35"/>
      <c r="L237" s="38"/>
      <c r="M237" s="199"/>
      <c r="N237" s="200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131</v>
      </c>
      <c r="AU237" s="16" t="s">
        <v>83</v>
      </c>
    </row>
    <row r="238" spans="1:65" s="2" customFormat="1" ht="24.15" customHeight="1">
      <c r="A238" s="33"/>
      <c r="B238" s="34"/>
      <c r="C238" s="182" t="s">
        <v>331</v>
      </c>
      <c r="D238" s="182" t="s">
        <v>126</v>
      </c>
      <c r="E238" s="183" t="s">
        <v>332</v>
      </c>
      <c r="F238" s="184" t="s">
        <v>333</v>
      </c>
      <c r="G238" s="185" t="s">
        <v>147</v>
      </c>
      <c r="H238" s="186">
        <v>110</v>
      </c>
      <c r="I238" s="187"/>
      <c r="J238" s="188">
        <f>ROUND(I238*H238,2)</f>
        <v>0</v>
      </c>
      <c r="K238" s="189"/>
      <c r="L238" s="38"/>
      <c r="M238" s="190" t="s">
        <v>1</v>
      </c>
      <c r="N238" s="191" t="s">
        <v>38</v>
      </c>
      <c r="O238" s="70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4" t="s">
        <v>155</v>
      </c>
      <c r="AT238" s="194" t="s">
        <v>126</v>
      </c>
      <c r="AU238" s="194" t="s">
        <v>83</v>
      </c>
      <c r="AY238" s="16" t="s">
        <v>123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6" t="s">
        <v>81</v>
      </c>
      <c r="BK238" s="195">
        <f>ROUND(I238*H238,2)</f>
        <v>0</v>
      </c>
      <c r="BL238" s="16" t="s">
        <v>155</v>
      </c>
      <c r="BM238" s="194" t="s">
        <v>334</v>
      </c>
    </row>
    <row r="239" spans="1:65" s="2" customFormat="1" ht="19.2">
      <c r="A239" s="33"/>
      <c r="B239" s="34"/>
      <c r="C239" s="35"/>
      <c r="D239" s="196" t="s">
        <v>131</v>
      </c>
      <c r="E239" s="35"/>
      <c r="F239" s="197" t="s">
        <v>335</v>
      </c>
      <c r="G239" s="35"/>
      <c r="H239" s="35"/>
      <c r="I239" s="198"/>
      <c r="J239" s="35"/>
      <c r="K239" s="35"/>
      <c r="L239" s="38"/>
      <c r="M239" s="199"/>
      <c r="N239" s="200"/>
      <c r="O239" s="70"/>
      <c r="P239" s="70"/>
      <c r="Q239" s="70"/>
      <c r="R239" s="70"/>
      <c r="S239" s="70"/>
      <c r="T239" s="71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131</v>
      </c>
      <c r="AU239" s="16" t="s">
        <v>83</v>
      </c>
    </row>
    <row r="240" spans="1:65" s="2" customFormat="1" ht="33" customHeight="1">
      <c r="A240" s="33"/>
      <c r="B240" s="34"/>
      <c r="C240" s="201" t="s">
        <v>336</v>
      </c>
      <c r="D240" s="201" t="s">
        <v>149</v>
      </c>
      <c r="E240" s="202" t="s">
        <v>337</v>
      </c>
      <c r="F240" s="203" t="s">
        <v>338</v>
      </c>
      <c r="G240" s="204" t="s">
        <v>147</v>
      </c>
      <c r="H240" s="205">
        <v>110</v>
      </c>
      <c r="I240" s="206"/>
      <c r="J240" s="207">
        <f>ROUND(I240*H240,2)</f>
        <v>0</v>
      </c>
      <c r="K240" s="208"/>
      <c r="L240" s="209"/>
      <c r="M240" s="210" t="s">
        <v>1</v>
      </c>
      <c r="N240" s="211" t="s">
        <v>38</v>
      </c>
      <c r="O240" s="70"/>
      <c r="P240" s="192">
        <f>O240*H240</f>
        <v>0</v>
      </c>
      <c r="Q240" s="192">
        <v>3.0000000000000001E-3</v>
      </c>
      <c r="R240" s="192">
        <f>Q240*H240</f>
        <v>0.33</v>
      </c>
      <c r="S240" s="192">
        <v>0</v>
      </c>
      <c r="T240" s="193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4" t="s">
        <v>198</v>
      </c>
      <c r="AT240" s="194" t="s">
        <v>149</v>
      </c>
      <c r="AU240" s="194" t="s">
        <v>83</v>
      </c>
      <c r="AY240" s="16" t="s">
        <v>123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6" t="s">
        <v>81</v>
      </c>
      <c r="BK240" s="195">
        <f>ROUND(I240*H240,2)</f>
        <v>0</v>
      </c>
      <c r="BL240" s="16" t="s">
        <v>155</v>
      </c>
      <c r="BM240" s="194" t="s">
        <v>339</v>
      </c>
    </row>
    <row r="241" spans="1:65" s="2" customFormat="1" ht="19.2">
      <c r="A241" s="33"/>
      <c r="B241" s="34"/>
      <c r="C241" s="35"/>
      <c r="D241" s="196" t="s">
        <v>131</v>
      </c>
      <c r="E241" s="35"/>
      <c r="F241" s="197" t="s">
        <v>338</v>
      </c>
      <c r="G241" s="35"/>
      <c r="H241" s="35"/>
      <c r="I241" s="198"/>
      <c r="J241" s="35"/>
      <c r="K241" s="35"/>
      <c r="L241" s="38"/>
      <c r="M241" s="199"/>
      <c r="N241" s="200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131</v>
      </c>
      <c r="AU241" s="16" t="s">
        <v>83</v>
      </c>
    </row>
    <row r="242" spans="1:65" s="2" customFormat="1" ht="33" customHeight="1">
      <c r="A242" s="33"/>
      <c r="B242" s="34"/>
      <c r="C242" s="182" t="s">
        <v>340</v>
      </c>
      <c r="D242" s="182" t="s">
        <v>126</v>
      </c>
      <c r="E242" s="183" t="s">
        <v>341</v>
      </c>
      <c r="F242" s="184" t="s">
        <v>342</v>
      </c>
      <c r="G242" s="185" t="s">
        <v>147</v>
      </c>
      <c r="H242" s="186">
        <v>18</v>
      </c>
      <c r="I242" s="187"/>
      <c r="J242" s="188">
        <f>ROUND(I242*H242,2)</f>
        <v>0</v>
      </c>
      <c r="K242" s="189"/>
      <c r="L242" s="38"/>
      <c r="M242" s="190" t="s">
        <v>1</v>
      </c>
      <c r="N242" s="191" t="s">
        <v>38</v>
      </c>
      <c r="O242" s="70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4" t="s">
        <v>155</v>
      </c>
      <c r="AT242" s="194" t="s">
        <v>126</v>
      </c>
      <c r="AU242" s="194" t="s">
        <v>83</v>
      </c>
      <c r="AY242" s="16" t="s">
        <v>123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6" t="s">
        <v>81</v>
      </c>
      <c r="BK242" s="195">
        <f>ROUND(I242*H242,2)</f>
        <v>0</v>
      </c>
      <c r="BL242" s="16" t="s">
        <v>155</v>
      </c>
      <c r="BM242" s="194" t="s">
        <v>343</v>
      </c>
    </row>
    <row r="243" spans="1:65" s="2" customFormat="1" ht="28.8">
      <c r="A243" s="33"/>
      <c r="B243" s="34"/>
      <c r="C243" s="35"/>
      <c r="D243" s="196" t="s">
        <v>131</v>
      </c>
      <c r="E243" s="35"/>
      <c r="F243" s="197" t="s">
        <v>344</v>
      </c>
      <c r="G243" s="35"/>
      <c r="H243" s="35"/>
      <c r="I243" s="198"/>
      <c r="J243" s="35"/>
      <c r="K243" s="35"/>
      <c r="L243" s="38"/>
      <c r="M243" s="199"/>
      <c r="N243" s="200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131</v>
      </c>
      <c r="AU243" s="16" t="s">
        <v>83</v>
      </c>
    </row>
    <row r="244" spans="1:65" s="2" customFormat="1" ht="24.15" customHeight="1">
      <c r="A244" s="33"/>
      <c r="B244" s="34"/>
      <c r="C244" s="201" t="s">
        <v>345</v>
      </c>
      <c r="D244" s="201" t="s">
        <v>149</v>
      </c>
      <c r="E244" s="202" t="s">
        <v>346</v>
      </c>
      <c r="F244" s="203" t="s">
        <v>347</v>
      </c>
      <c r="G244" s="204" t="s">
        <v>147</v>
      </c>
      <c r="H244" s="205">
        <v>18</v>
      </c>
      <c r="I244" s="206"/>
      <c r="J244" s="207">
        <f>ROUND(I244*H244,2)</f>
        <v>0</v>
      </c>
      <c r="K244" s="208"/>
      <c r="L244" s="209"/>
      <c r="M244" s="210" t="s">
        <v>1</v>
      </c>
      <c r="N244" s="211" t="s">
        <v>38</v>
      </c>
      <c r="O244" s="70"/>
      <c r="P244" s="192">
        <f>O244*H244</f>
        <v>0</v>
      </c>
      <c r="Q244" s="192">
        <v>9.5E-4</v>
      </c>
      <c r="R244" s="192">
        <f>Q244*H244</f>
        <v>1.7100000000000001E-2</v>
      </c>
      <c r="S244" s="192">
        <v>0</v>
      </c>
      <c r="T244" s="193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4" t="s">
        <v>198</v>
      </c>
      <c r="AT244" s="194" t="s">
        <v>149</v>
      </c>
      <c r="AU244" s="194" t="s">
        <v>83</v>
      </c>
      <c r="AY244" s="16" t="s">
        <v>123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6" t="s">
        <v>81</v>
      </c>
      <c r="BK244" s="195">
        <f>ROUND(I244*H244,2)</f>
        <v>0</v>
      </c>
      <c r="BL244" s="16" t="s">
        <v>155</v>
      </c>
      <c r="BM244" s="194" t="s">
        <v>348</v>
      </c>
    </row>
    <row r="245" spans="1:65" s="2" customFormat="1" ht="19.2">
      <c r="A245" s="33"/>
      <c r="B245" s="34"/>
      <c r="C245" s="35"/>
      <c r="D245" s="196" t="s">
        <v>131</v>
      </c>
      <c r="E245" s="35"/>
      <c r="F245" s="197" t="s">
        <v>347</v>
      </c>
      <c r="G245" s="35"/>
      <c r="H245" s="35"/>
      <c r="I245" s="198"/>
      <c r="J245" s="35"/>
      <c r="K245" s="35"/>
      <c r="L245" s="38"/>
      <c r="M245" s="199"/>
      <c r="N245" s="200"/>
      <c r="O245" s="70"/>
      <c r="P245" s="70"/>
      <c r="Q245" s="70"/>
      <c r="R245" s="70"/>
      <c r="S245" s="70"/>
      <c r="T245" s="7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131</v>
      </c>
      <c r="AU245" s="16" t="s">
        <v>83</v>
      </c>
    </row>
    <row r="246" spans="1:65" s="12" customFormat="1" ht="22.8" customHeight="1">
      <c r="B246" s="166"/>
      <c r="C246" s="167"/>
      <c r="D246" s="168" t="s">
        <v>72</v>
      </c>
      <c r="E246" s="180" t="s">
        <v>349</v>
      </c>
      <c r="F246" s="180" t="s">
        <v>350</v>
      </c>
      <c r="G246" s="167"/>
      <c r="H246" s="167"/>
      <c r="I246" s="170"/>
      <c r="J246" s="181">
        <f>BK246</f>
        <v>0</v>
      </c>
      <c r="K246" s="167"/>
      <c r="L246" s="172"/>
      <c r="M246" s="173"/>
      <c r="N246" s="174"/>
      <c r="O246" s="174"/>
      <c r="P246" s="175">
        <f>SUM(P247:P254)</f>
        <v>0</v>
      </c>
      <c r="Q246" s="174"/>
      <c r="R246" s="175">
        <f>SUM(R247:R254)</f>
        <v>2.5049999999999999E-2</v>
      </c>
      <c r="S246" s="174"/>
      <c r="T246" s="176">
        <f>SUM(T247:T254)</f>
        <v>0</v>
      </c>
      <c r="AR246" s="177" t="s">
        <v>83</v>
      </c>
      <c r="AT246" s="178" t="s">
        <v>72</v>
      </c>
      <c r="AU246" s="178" t="s">
        <v>81</v>
      </c>
      <c r="AY246" s="177" t="s">
        <v>123</v>
      </c>
      <c r="BK246" s="179">
        <f>SUM(BK247:BK254)</f>
        <v>0</v>
      </c>
    </row>
    <row r="247" spans="1:65" s="2" customFormat="1" ht="24.15" customHeight="1">
      <c r="A247" s="33"/>
      <c r="B247" s="34"/>
      <c r="C247" s="182" t="s">
        <v>351</v>
      </c>
      <c r="D247" s="182" t="s">
        <v>126</v>
      </c>
      <c r="E247" s="183" t="s">
        <v>352</v>
      </c>
      <c r="F247" s="184" t="s">
        <v>353</v>
      </c>
      <c r="G247" s="185" t="s">
        <v>147</v>
      </c>
      <c r="H247" s="186">
        <v>1</v>
      </c>
      <c r="I247" s="187"/>
      <c r="J247" s="188">
        <f>ROUND(I247*H247,2)</f>
        <v>0</v>
      </c>
      <c r="K247" s="189"/>
      <c r="L247" s="38"/>
      <c r="M247" s="190" t="s">
        <v>1</v>
      </c>
      <c r="N247" s="191" t="s">
        <v>38</v>
      </c>
      <c r="O247" s="70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4" t="s">
        <v>155</v>
      </c>
      <c r="AT247" s="194" t="s">
        <v>126</v>
      </c>
      <c r="AU247" s="194" t="s">
        <v>83</v>
      </c>
      <c r="AY247" s="16" t="s">
        <v>123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6" t="s">
        <v>81</v>
      </c>
      <c r="BK247" s="195">
        <f>ROUND(I247*H247,2)</f>
        <v>0</v>
      </c>
      <c r="BL247" s="16" t="s">
        <v>155</v>
      </c>
      <c r="BM247" s="194" t="s">
        <v>354</v>
      </c>
    </row>
    <row r="248" spans="1:65" s="2" customFormat="1" ht="19.2">
      <c r="A248" s="33"/>
      <c r="B248" s="34"/>
      <c r="C248" s="35"/>
      <c r="D248" s="196" t="s">
        <v>131</v>
      </c>
      <c r="E248" s="35"/>
      <c r="F248" s="197" t="s">
        <v>355</v>
      </c>
      <c r="G248" s="35"/>
      <c r="H248" s="35"/>
      <c r="I248" s="198"/>
      <c r="J248" s="35"/>
      <c r="K248" s="35"/>
      <c r="L248" s="38"/>
      <c r="M248" s="199"/>
      <c r="N248" s="200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131</v>
      </c>
      <c r="AU248" s="16" t="s">
        <v>83</v>
      </c>
    </row>
    <row r="249" spans="1:65" s="2" customFormat="1" ht="16.5" customHeight="1">
      <c r="A249" s="33"/>
      <c r="B249" s="34"/>
      <c r="C249" s="201" t="s">
        <v>356</v>
      </c>
      <c r="D249" s="201" t="s">
        <v>149</v>
      </c>
      <c r="E249" s="202" t="s">
        <v>357</v>
      </c>
      <c r="F249" s="203" t="s">
        <v>358</v>
      </c>
      <c r="G249" s="204" t="s">
        <v>147</v>
      </c>
      <c r="H249" s="205">
        <v>1</v>
      </c>
      <c r="I249" s="206"/>
      <c r="J249" s="207">
        <f>ROUND(I249*H249,2)</f>
        <v>0</v>
      </c>
      <c r="K249" s="208"/>
      <c r="L249" s="209"/>
      <c r="M249" s="210" t="s">
        <v>1</v>
      </c>
      <c r="N249" s="211" t="s">
        <v>38</v>
      </c>
      <c r="O249" s="70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4" t="s">
        <v>198</v>
      </c>
      <c r="AT249" s="194" t="s">
        <v>149</v>
      </c>
      <c r="AU249" s="194" t="s">
        <v>83</v>
      </c>
      <c r="AY249" s="16" t="s">
        <v>123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6" t="s">
        <v>81</v>
      </c>
      <c r="BK249" s="195">
        <f>ROUND(I249*H249,2)</f>
        <v>0</v>
      </c>
      <c r="BL249" s="16" t="s">
        <v>155</v>
      </c>
      <c r="BM249" s="194" t="s">
        <v>359</v>
      </c>
    </row>
    <row r="250" spans="1:65" s="2" customFormat="1">
      <c r="A250" s="33"/>
      <c r="B250" s="34"/>
      <c r="C250" s="35"/>
      <c r="D250" s="196" t="s">
        <v>131</v>
      </c>
      <c r="E250" s="35"/>
      <c r="F250" s="197" t="s">
        <v>360</v>
      </c>
      <c r="G250" s="35"/>
      <c r="H250" s="35"/>
      <c r="I250" s="198"/>
      <c r="J250" s="35"/>
      <c r="K250" s="35"/>
      <c r="L250" s="38"/>
      <c r="M250" s="199"/>
      <c r="N250" s="200"/>
      <c r="O250" s="70"/>
      <c r="P250" s="70"/>
      <c r="Q250" s="70"/>
      <c r="R250" s="70"/>
      <c r="S250" s="70"/>
      <c r="T250" s="71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131</v>
      </c>
      <c r="AU250" s="16" t="s">
        <v>83</v>
      </c>
    </row>
    <row r="251" spans="1:65" s="2" customFormat="1" ht="37.799999999999997" customHeight="1">
      <c r="A251" s="33"/>
      <c r="B251" s="34"/>
      <c r="C251" s="182" t="s">
        <v>361</v>
      </c>
      <c r="D251" s="182" t="s">
        <v>126</v>
      </c>
      <c r="E251" s="183" t="s">
        <v>362</v>
      </c>
      <c r="F251" s="184" t="s">
        <v>363</v>
      </c>
      <c r="G251" s="185" t="s">
        <v>277</v>
      </c>
      <c r="H251" s="186">
        <v>15</v>
      </c>
      <c r="I251" s="187"/>
      <c r="J251" s="188">
        <f>ROUND(I251*H251,2)</f>
        <v>0</v>
      </c>
      <c r="K251" s="189"/>
      <c r="L251" s="38"/>
      <c r="M251" s="190" t="s">
        <v>1</v>
      </c>
      <c r="N251" s="191" t="s">
        <v>38</v>
      </c>
      <c r="O251" s="70"/>
      <c r="P251" s="192">
        <f>O251*H251</f>
        <v>0</v>
      </c>
      <c r="Q251" s="192">
        <v>1.67E-3</v>
      </c>
      <c r="R251" s="192">
        <f>Q251*H251</f>
        <v>2.5049999999999999E-2</v>
      </c>
      <c r="S251" s="192">
        <v>0</v>
      </c>
      <c r="T251" s="193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4" t="s">
        <v>155</v>
      </c>
      <c r="AT251" s="194" t="s">
        <v>126</v>
      </c>
      <c r="AU251" s="194" t="s">
        <v>83</v>
      </c>
      <c r="AY251" s="16" t="s">
        <v>123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6" t="s">
        <v>81</v>
      </c>
      <c r="BK251" s="195">
        <f>ROUND(I251*H251,2)</f>
        <v>0</v>
      </c>
      <c r="BL251" s="16" t="s">
        <v>155</v>
      </c>
      <c r="BM251" s="194" t="s">
        <v>364</v>
      </c>
    </row>
    <row r="252" spans="1:65" s="2" customFormat="1" ht="19.2">
      <c r="A252" s="33"/>
      <c r="B252" s="34"/>
      <c r="C252" s="35"/>
      <c r="D252" s="196" t="s">
        <v>131</v>
      </c>
      <c r="E252" s="35"/>
      <c r="F252" s="197" t="s">
        <v>365</v>
      </c>
      <c r="G252" s="35"/>
      <c r="H252" s="35"/>
      <c r="I252" s="198"/>
      <c r="J252" s="35"/>
      <c r="K252" s="35"/>
      <c r="L252" s="38"/>
      <c r="M252" s="199"/>
      <c r="N252" s="200"/>
      <c r="O252" s="70"/>
      <c r="P252" s="70"/>
      <c r="Q252" s="70"/>
      <c r="R252" s="70"/>
      <c r="S252" s="70"/>
      <c r="T252" s="71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131</v>
      </c>
      <c r="AU252" s="16" t="s">
        <v>83</v>
      </c>
    </row>
    <row r="253" spans="1:65" s="2" customFormat="1" ht="24.15" customHeight="1">
      <c r="A253" s="33"/>
      <c r="B253" s="34"/>
      <c r="C253" s="182" t="s">
        <v>366</v>
      </c>
      <c r="D253" s="182" t="s">
        <v>126</v>
      </c>
      <c r="E253" s="183" t="s">
        <v>367</v>
      </c>
      <c r="F253" s="184" t="s">
        <v>368</v>
      </c>
      <c r="G253" s="185" t="s">
        <v>197</v>
      </c>
      <c r="H253" s="186">
        <v>2.5000000000000001E-2</v>
      </c>
      <c r="I253" s="187"/>
      <c r="J253" s="188">
        <f>ROUND(I253*H253,2)</f>
        <v>0</v>
      </c>
      <c r="K253" s="189"/>
      <c r="L253" s="38"/>
      <c r="M253" s="190" t="s">
        <v>1</v>
      </c>
      <c r="N253" s="191" t="s">
        <v>38</v>
      </c>
      <c r="O253" s="70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4" t="s">
        <v>155</v>
      </c>
      <c r="AT253" s="194" t="s">
        <v>126</v>
      </c>
      <c r="AU253" s="194" t="s">
        <v>83</v>
      </c>
      <c r="AY253" s="16" t="s">
        <v>123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6" t="s">
        <v>81</v>
      </c>
      <c r="BK253" s="195">
        <f>ROUND(I253*H253,2)</f>
        <v>0</v>
      </c>
      <c r="BL253" s="16" t="s">
        <v>155</v>
      </c>
      <c r="BM253" s="194" t="s">
        <v>369</v>
      </c>
    </row>
    <row r="254" spans="1:65" s="2" customFormat="1" ht="28.8">
      <c r="A254" s="33"/>
      <c r="B254" s="34"/>
      <c r="C254" s="35"/>
      <c r="D254" s="196" t="s">
        <v>131</v>
      </c>
      <c r="E254" s="35"/>
      <c r="F254" s="197" t="s">
        <v>370</v>
      </c>
      <c r="G254" s="35"/>
      <c r="H254" s="35"/>
      <c r="I254" s="198"/>
      <c r="J254" s="35"/>
      <c r="K254" s="35"/>
      <c r="L254" s="38"/>
      <c r="M254" s="199"/>
      <c r="N254" s="200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131</v>
      </c>
      <c r="AU254" s="16" t="s">
        <v>83</v>
      </c>
    </row>
    <row r="255" spans="1:65" s="12" customFormat="1" ht="22.8" customHeight="1">
      <c r="B255" s="166"/>
      <c r="C255" s="167"/>
      <c r="D255" s="168" t="s">
        <v>72</v>
      </c>
      <c r="E255" s="180" t="s">
        <v>371</v>
      </c>
      <c r="F255" s="180" t="s">
        <v>372</v>
      </c>
      <c r="G255" s="167"/>
      <c r="H255" s="167"/>
      <c r="I255" s="170"/>
      <c r="J255" s="181">
        <f>BK255</f>
        <v>0</v>
      </c>
      <c r="K255" s="167"/>
      <c r="L255" s="172"/>
      <c r="M255" s="173"/>
      <c r="N255" s="174"/>
      <c r="O255" s="174"/>
      <c r="P255" s="175">
        <f>SUM(P256:P271)</f>
        <v>0</v>
      </c>
      <c r="Q255" s="174"/>
      <c r="R255" s="175">
        <f>SUM(R256:R271)</f>
        <v>1.7379389600000001</v>
      </c>
      <c r="S255" s="174"/>
      <c r="T255" s="176">
        <f>SUM(T256:T271)</f>
        <v>0</v>
      </c>
      <c r="AR255" s="177" t="s">
        <v>83</v>
      </c>
      <c r="AT255" s="178" t="s">
        <v>72</v>
      </c>
      <c r="AU255" s="178" t="s">
        <v>81</v>
      </c>
      <c r="AY255" s="177" t="s">
        <v>123</v>
      </c>
      <c r="BK255" s="179">
        <f>SUM(BK256:BK271)</f>
        <v>0</v>
      </c>
    </row>
    <row r="256" spans="1:65" s="2" customFormat="1" ht="24.15" customHeight="1">
      <c r="A256" s="33"/>
      <c r="B256" s="34"/>
      <c r="C256" s="182" t="s">
        <v>373</v>
      </c>
      <c r="D256" s="182" t="s">
        <v>126</v>
      </c>
      <c r="E256" s="183" t="s">
        <v>374</v>
      </c>
      <c r="F256" s="184" t="s">
        <v>375</v>
      </c>
      <c r="G256" s="185" t="s">
        <v>129</v>
      </c>
      <c r="H256" s="186">
        <v>61</v>
      </c>
      <c r="I256" s="187"/>
      <c r="J256" s="188">
        <f>ROUND(I256*H256,2)</f>
        <v>0</v>
      </c>
      <c r="K256" s="189"/>
      <c r="L256" s="38"/>
      <c r="M256" s="190" t="s">
        <v>1</v>
      </c>
      <c r="N256" s="191" t="s">
        <v>38</v>
      </c>
      <c r="O256" s="70"/>
      <c r="P256" s="192">
        <f>O256*H256</f>
        <v>0</v>
      </c>
      <c r="Q256" s="192">
        <v>1.93242E-2</v>
      </c>
      <c r="R256" s="192">
        <f>Q256*H256</f>
        <v>1.1787761999999999</v>
      </c>
      <c r="S256" s="192">
        <v>0</v>
      </c>
      <c r="T256" s="193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4" t="s">
        <v>155</v>
      </c>
      <c r="AT256" s="194" t="s">
        <v>126</v>
      </c>
      <c r="AU256" s="194" t="s">
        <v>83</v>
      </c>
      <c r="AY256" s="16" t="s">
        <v>123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6" t="s">
        <v>81</v>
      </c>
      <c r="BK256" s="195">
        <f>ROUND(I256*H256,2)</f>
        <v>0</v>
      </c>
      <c r="BL256" s="16" t="s">
        <v>155</v>
      </c>
      <c r="BM256" s="194" t="s">
        <v>376</v>
      </c>
    </row>
    <row r="257" spans="1:65" s="2" customFormat="1" ht="19.2">
      <c r="A257" s="33"/>
      <c r="B257" s="34"/>
      <c r="C257" s="35"/>
      <c r="D257" s="196" t="s">
        <v>131</v>
      </c>
      <c r="E257" s="35"/>
      <c r="F257" s="197" t="s">
        <v>375</v>
      </c>
      <c r="G257" s="35"/>
      <c r="H257" s="35"/>
      <c r="I257" s="198"/>
      <c r="J257" s="35"/>
      <c r="K257" s="35"/>
      <c r="L257" s="38"/>
      <c r="M257" s="199"/>
      <c r="N257" s="200"/>
      <c r="O257" s="70"/>
      <c r="P257" s="70"/>
      <c r="Q257" s="70"/>
      <c r="R257" s="70"/>
      <c r="S257" s="70"/>
      <c r="T257" s="71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131</v>
      </c>
      <c r="AU257" s="16" t="s">
        <v>83</v>
      </c>
    </row>
    <row r="258" spans="1:65" s="2" customFormat="1" ht="33" customHeight="1">
      <c r="A258" s="33"/>
      <c r="B258" s="34"/>
      <c r="C258" s="182" t="s">
        <v>377</v>
      </c>
      <c r="D258" s="182" t="s">
        <v>126</v>
      </c>
      <c r="E258" s="183" t="s">
        <v>378</v>
      </c>
      <c r="F258" s="184" t="s">
        <v>379</v>
      </c>
      <c r="G258" s="185" t="s">
        <v>147</v>
      </c>
      <c r="H258" s="186">
        <v>49</v>
      </c>
      <c r="I258" s="187"/>
      <c r="J258" s="188">
        <f>ROUND(I258*H258,2)</f>
        <v>0</v>
      </c>
      <c r="K258" s="189"/>
      <c r="L258" s="38"/>
      <c r="M258" s="190" t="s">
        <v>1</v>
      </c>
      <c r="N258" s="191" t="s">
        <v>38</v>
      </c>
      <c r="O258" s="70"/>
      <c r="P258" s="192">
        <f>O258*H258</f>
        <v>0</v>
      </c>
      <c r="Q258" s="192">
        <v>3.0000000000000001E-5</v>
      </c>
      <c r="R258" s="192">
        <f>Q258*H258</f>
        <v>1.47E-3</v>
      </c>
      <c r="S258" s="192">
        <v>0</v>
      </c>
      <c r="T258" s="193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4" t="s">
        <v>155</v>
      </c>
      <c r="AT258" s="194" t="s">
        <v>126</v>
      </c>
      <c r="AU258" s="194" t="s">
        <v>83</v>
      </c>
      <c r="AY258" s="16" t="s">
        <v>123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6" t="s">
        <v>81</v>
      </c>
      <c r="BK258" s="195">
        <f>ROUND(I258*H258,2)</f>
        <v>0</v>
      </c>
      <c r="BL258" s="16" t="s">
        <v>155</v>
      </c>
      <c r="BM258" s="194" t="s">
        <v>380</v>
      </c>
    </row>
    <row r="259" spans="1:65" s="2" customFormat="1" ht="28.8">
      <c r="A259" s="33"/>
      <c r="B259" s="34"/>
      <c r="C259" s="35"/>
      <c r="D259" s="196" t="s">
        <v>131</v>
      </c>
      <c r="E259" s="35"/>
      <c r="F259" s="197" t="s">
        <v>381</v>
      </c>
      <c r="G259" s="35"/>
      <c r="H259" s="35"/>
      <c r="I259" s="198"/>
      <c r="J259" s="35"/>
      <c r="K259" s="35"/>
      <c r="L259" s="38"/>
      <c r="M259" s="199"/>
      <c r="N259" s="200"/>
      <c r="O259" s="70"/>
      <c r="P259" s="70"/>
      <c r="Q259" s="70"/>
      <c r="R259" s="70"/>
      <c r="S259" s="70"/>
      <c r="T259" s="71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131</v>
      </c>
      <c r="AU259" s="16" t="s">
        <v>83</v>
      </c>
    </row>
    <row r="260" spans="1:65" s="2" customFormat="1" ht="24.15" customHeight="1">
      <c r="A260" s="33"/>
      <c r="B260" s="34"/>
      <c r="C260" s="201" t="s">
        <v>382</v>
      </c>
      <c r="D260" s="201" t="s">
        <v>149</v>
      </c>
      <c r="E260" s="202" t="s">
        <v>383</v>
      </c>
      <c r="F260" s="203" t="s">
        <v>384</v>
      </c>
      <c r="G260" s="204" t="s">
        <v>147</v>
      </c>
      <c r="H260" s="205">
        <v>49</v>
      </c>
      <c r="I260" s="206"/>
      <c r="J260" s="207">
        <f>ROUND(I260*H260,2)</f>
        <v>0</v>
      </c>
      <c r="K260" s="208"/>
      <c r="L260" s="209"/>
      <c r="M260" s="210" t="s">
        <v>1</v>
      </c>
      <c r="N260" s="211" t="s">
        <v>38</v>
      </c>
      <c r="O260" s="70"/>
      <c r="P260" s="192">
        <f>O260*H260</f>
        <v>0</v>
      </c>
      <c r="Q260" s="192">
        <v>1.4E-3</v>
      </c>
      <c r="R260" s="192">
        <f>Q260*H260</f>
        <v>6.8599999999999994E-2</v>
      </c>
      <c r="S260" s="192">
        <v>0</v>
      </c>
      <c r="T260" s="193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4" t="s">
        <v>198</v>
      </c>
      <c r="AT260" s="194" t="s">
        <v>149</v>
      </c>
      <c r="AU260" s="194" t="s">
        <v>83</v>
      </c>
      <c r="AY260" s="16" t="s">
        <v>123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6" t="s">
        <v>81</v>
      </c>
      <c r="BK260" s="195">
        <f>ROUND(I260*H260,2)</f>
        <v>0</v>
      </c>
      <c r="BL260" s="16" t="s">
        <v>155</v>
      </c>
      <c r="BM260" s="194" t="s">
        <v>385</v>
      </c>
    </row>
    <row r="261" spans="1:65" s="2" customFormat="1" ht="19.2">
      <c r="A261" s="33"/>
      <c r="B261" s="34"/>
      <c r="C261" s="35"/>
      <c r="D261" s="196" t="s">
        <v>131</v>
      </c>
      <c r="E261" s="35"/>
      <c r="F261" s="197" t="s">
        <v>384</v>
      </c>
      <c r="G261" s="35"/>
      <c r="H261" s="35"/>
      <c r="I261" s="198"/>
      <c r="J261" s="35"/>
      <c r="K261" s="35"/>
      <c r="L261" s="38"/>
      <c r="M261" s="199"/>
      <c r="N261" s="200"/>
      <c r="O261" s="70"/>
      <c r="P261" s="70"/>
      <c r="Q261" s="70"/>
      <c r="R261" s="70"/>
      <c r="S261" s="70"/>
      <c r="T261" s="71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131</v>
      </c>
      <c r="AU261" s="16" t="s">
        <v>83</v>
      </c>
    </row>
    <row r="262" spans="1:65" s="2" customFormat="1" ht="33" customHeight="1">
      <c r="A262" s="33"/>
      <c r="B262" s="34"/>
      <c r="C262" s="182" t="s">
        <v>386</v>
      </c>
      <c r="D262" s="182" t="s">
        <v>126</v>
      </c>
      <c r="E262" s="183" t="s">
        <v>387</v>
      </c>
      <c r="F262" s="184" t="s">
        <v>388</v>
      </c>
      <c r="G262" s="185" t="s">
        <v>129</v>
      </c>
      <c r="H262" s="186">
        <v>229</v>
      </c>
      <c r="I262" s="187"/>
      <c r="J262" s="188">
        <f>ROUND(I262*H262,2)</f>
        <v>0</v>
      </c>
      <c r="K262" s="189"/>
      <c r="L262" s="38"/>
      <c r="M262" s="190" t="s">
        <v>1</v>
      </c>
      <c r="N262" s="191" t="s">
        <v>38</v>
      </c>
      <c r="O262" s="70"/>
      <c r="P262" s="192">
        <f>O262*H262</f>
        <v>0</v>
      </c>
      <c r="Q262" s="192">
        <v>1.17E-3</v>
      </c>
      <c r="R262" s="192">
        <f>Q262*H262</f>
        <v>0.26793</v>
      </c>
      <c r="S262" s="192">
        <v>0</v>
      </c>
      <c r="T262" s="193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4" t="s">
        <v>155</v>
      </c>
      <c r="AT262" s="194" t="s">
        <v>126</v>
      </c>
      <c r="AU262" s="194" t="s">
        <v>83</v>
      </c>
      <c r="AY262" s="16" t="s">
        <v>123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6" t="s">
        <v>81</v>
      </c>
      <c r="BK262" s="195">
        <f>ROUND(I262*H262,2)</f>
        <v>0</v>
      </c>
      <c r="BL262" s="16" t="s">
        <v>155</v>
      </c>
      <c r="BM262" s="194" t="s">
        <v>389</v>
      </c>
    </row>
    <row r="263" spans="1:65" s="2" customFormat="1" ht="19.2">
      <c r="A263" s="33"/>
      <c r="B263" s="34"/>
      <c r="C263" s="35"/>
      <c r="D263" s="196" t="s">
        <v>131</v>
      </c>
      <c r="E263" s="35"/>
      <c r="F263" s="197" t="s">
        <v>388</v>
      </c>
      <c r="G263" s="35"/>
      <c r="H263" s="35"/>
      <c r="I263" s="198"/>
      <c r="J263" s="35"/>
      <c r="K263" s="35"/>
      <c r="L263" s="38"/>
      <c r="M263" s="199"/>
      <c r="N263" s="200"/>
      <c r="O263" s="70"/>
      <c r="P263" s="70"/>
      <c r="Q263" s="70"/>
      <c r="R263" s="70"/>
      <c r="S263" s="70"/>
      <c r="T263" s="71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6" t="s">
        <v>131</v>
      </c>
      <c r="AU263" s="16" t="s">
        <v>83</v>
      </c>
    </row>
    <row r="264" spans="1:65" s="2" customFormat="1" ht="24.15" customHeight="1">
      <c r="A264" s="33"/>
      <c r="B264" s="34"/>
      <c r="C264" s="201" t="s">
        <v>390</v>
      </c>
      <c r="D264" s="201" t="s">
        <v>149</v>
      </c>
      <c r="E264" s="202" t="s">
        <v>391</v>
      </c>
      <c r="F264" s="203" t="s">
        <v>392</v>
      </c>
      <c r="G264" s="204" t="s">
        <v>129</v>
      </c>
      <c r="H264" s="205">
        <v>243.036</v>
      </c>
      <c r="I264" s="206"/>
      <c r="J264" s="207">
        <f>ROUND(I264*H264,2)</f>
        <v>0</v>
      </c>
      <c r="K264" s="208"/>
      <c r="L264" s="209"/>
      <c r="M264" s="210" t="s">
        <v>1</v>
      </c>
      <c r="N264" s="211" t="s">
        <v>38</v>
      </c>
      <c r="O264" s="70"/>
      <c r="P264" s="192">
        <f>O264*H264</f>
        <v>0</v>
      </c>
      <c r="Q264" s="192">
        <v>9.1E-4</v>
      </c>
      <c r="R264" s="192">
        <f>Q264*H264</f>
        <v>0.22116276000000001</v>
      </c>
      <c r="S264" s="192">
        <v>0</v>
      </c>
      <c r="T264" s="193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4" t="s">
        <v>198</v>
      </c>
      <c r="AT264" s="194" t="s">
        <v>149</v>
      </c>
      <c r="AU264" s="194" t="s">
        <v>83</v>
      </c>
      <c r="AY264" s="16" t="s">
        <v>123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6" t="s">
        <v>81</v>
      </c>
      <c r="BK264" s="195">
        <f>ROUND(I264*H264,2)</f>
        <v>0</v>
      </c>
      <c r="BL264" s="16" t="s">
        <v>155</v>
      </c>
      <c r="BM264" s="194" t="s">
        <v>393</v>
      </c>
    </row>
    <row r="265" spans="1:65" s="2" customFormat="1" ht="19.2">
      <c r="A265" s="33"/>
      <c r="B265" s="34"/>
      <c r="C265" s="35"/>
      <c r="D265" s="196" t="s">
        <v>131</v>
      </c>
      <c r="E265" s="35"/>
      <c r="F265" s="197" t="s">
        <v>392</v>
      </c>
      <c r="G265" s="35"/>
      <c r="H265" s="35"/>
      <c r="I265" s="198"/>
      <c r="J265" s="35"/>
      <c r="K265" s="35"/>
      <c r="L265" s="38"/>
      <c r="M265" s="199"/>
      <c r="N265" s="200"/>
      <c r="O265" s="70"/>
      <c r="P265" s="70"/>
      <c r="Q265" s="70"/>
      <c r="R265" s="70"/>
      <c r="S265" s="70"/>
      <c r="T265" s="71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131</v>
      </c>
      <c r="AU265" s="16" t="s">
        <v>83</v>
      </c>
    </row>
    <row r="266" spans="1:65" s="2" customFormat="1" ht="24.15" customHeight="1">
      <c r="A266" s="33"/>
      <c r="B266" s="34"/>
      <c r="C266" s="182" t="s">
        <v>198</v>
      </c>
      <c r="D266" s="182" t="s">
        <v>126</v>
      </c>
      <c r="E266" s="183" t="s">
        <v>394</v>
      </c>
      <c r="F266" s="184" t="s">
        <v>395</v>
      </c>
      <c r="G266" s="185" t="s">
        <v>197</v>
      </c>
      <c r="H266" s="186">
        <v>1.532</v>
      </c>
      <c r="I266" s="187"/>
      <c r="J266" s="188">
        <f>ROUND(I266*H266,2)</f>
        <v>0</v>
      </c>
      <c r="K266" s="189"/>
      <c r="L266" s="38"/>
      <c r="M266" s="190" t="s">
        <v>1</v>
      </c>
      <c r="N266" s="191" t="s">
        <v>38</v>
      </c>
      <c r="O266" s="70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4" t="s">
        <v>155</v>
      </c>
      <c r="AT266" s="194" t="s">
        <v>126</v>
      </c>
      <c r="AU266" s="194" t="s">
        <v>83</v>
      </c>
      <c r="AY266" s="16" t="s">
        <v>123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6" t="s">
        <v>81</v>
      </c>
      <c r="BK266" s="195">
        <f>ROUND(I266*H266,2)</f>
        <v>0</v>
      </c>
      <c r="BL266" s="16" t="s">
        <v>155</v>
      </c>
      <c r="BM266" s="194" t="s">
        <v>222</v>
      </c>
    </row>
    <row r="267" spans="1:65" s="2" customFormat="1" ht="19.2">
      <c r="A267" s="33"/>
      <c r="B267" s="34"/>
      <c r="C267" s="35"/>
      <c r="D267" s="196" t="s">
        <v>131</v>
      </c>
      <c r="E267" s="35"/>
      <c r="F267" s="197" t="s">
        <v>395</v>
      </c>
      <c r="G267" s="35"/>
      <c r="H267" s="35"/>
      <c r="I267" s="198"/>
      <c r="J267" s="35"/>
      <c r="K267" s="35"/>
      <c r="L267" s="38"/>
      <c r="M267" s="199"/>
      <c r="N267" s="200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131</v>
      </c>
      <c r="AU267" s="16" t="s">
        <v>83</v>
      </c>
    </row>
    <row r="268" spans="1:65" s="2" customFormat="1" ht="24.15" customHeight="1">
      <c r="A268" s="33"/>
      <c r="B268" s="34"/>
      <c r="C268" s="182" t="s">
        <v>396</v>
      </c>
      <c r="D268" s="182" t="s">
        <v>126</v>
      </c>
      <c r="E268" s="183" t="s">
        <v>397</v>
      </c>
      <c r="F268" s="184" t="s">
        <v>398</v>
      </c>
      <c r="G268" s="185" t="s">
        <v>197</v>
      </c>
      <c r="H268" s="186">
        <v>1.532</v>
      </c>
      <c r="I268" s="187"/>
      <c r="J268" s="188">
        <f>ROUND(I268*H268,2)</f>
        <v>0</v>
      </c>
      <c r="K268" s="189"/>
      <c r="L268" s="38"/>
      <c r="M268" s="190" t="s">
        <v>1</v>
      </c>
      <c r="N268" s="191" t="s">
        <v>38</v>
      </c>
      <c r="O268" s="70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4" t="s">
        <v>155</v>
      </c>
      <c r="AT268" s="194" t="s">
        <v>126</v>
      </c>
      <c r="AU268" s="194" t="s">
        <v>83</v>
      </c>
      <c r="AY268" s="16" t="s">
        <v>123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6" t="s">
        <v>81</v>
      </c>
      <c r="BK268" s="195">
        <f>ROUND(I268*H268,2)</f>
        <v>0</v>
      </c>
      <c r="BL268" s="16" t="s">
        <v>155</v>
      </c>
      <c r="BM268" s="194" t="s">
        <v>399</v>
      </c>
    </row>
    <row r="269" spans="1:65" s="2" customFormat="1" ht="19.2">
      <c r="A269" s="33"/>
      <c r="B269" s="34"/>
      <c r="C269" s="35"/>
      <c r="D269" s="196" t="s">
        <v>131</v>
      </c>
      <c r="E269" s="35"/>
      <c r="F269" s="197" t="s">
        <v>398</v>
      </c>
      <c r="G269" s="35"/>
      <c r="H269" s="35"/>
      <c r="I269" s="198"/>
      <c r="J269" s="35"/>
      <c r="K269" s="35"/>
      <c r="L269" s="38"/>
      <c r="M269" s="199"/>
      <c r="N269" s="200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131</v>
      </c>
      <c r="AU269" s="16" t="s">
        <v>83</v>
      </c>
    </row>
    <row r="270" spans="1:65" s="2" customFormat="1" ht="16.5" customHeight="1">
      <c r="A270" s="33"/>
      <c r="B270" s="34"/>
      <c r="C270" s="182" t="s">
        <v>202</v>
      </c>
      <c r="D270" s="182" t="s">
        <v>126</v>
      </c>
      <c r="E270" s="183" t="s">
        <v>400</v>
      </c>
      <c r="F270" s="184" t="s">
        <v>401</v>
      </c>
      <c r="G270" s="185" t="s">
        <v>191</v>
      </c>
      <c r="H270" s="186">
        <v>40</v>
      </c>
      <c r="I270" s="187"/>
      <c r="J270" s="188">
        <f>ROUND(I270*H270,2)</f>
        <v>0</v>
      </c>
      <c r="K270" s="189"/>
      <c r="L270" s="38"/>
      <c r="M270" s="190" t="s">
        <v>1</v>
      </c>
      <c r="N270" s="191" t="s">
        <v>38</v>
      </c>
      <c r="O270" s="70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4" t="s">
        <v>155</v>
      </c>
      <c r="AT270" s="194" t="s">
        <v>126</v>
      </c>
      <c r="AU270" s="194" t="s">
        <v>83</v>
      </c>
      <c r="AY270" s="16" t="s">
        <v>123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16" t="s">
        <v>81</v>
      </c>
      <c r="BK270" s="195">
        <f>ROUND(I270*H270,2)</f>
        <v>0</v>
      </c>
      <c r="BL270" s="16" t="s">
        <v>155</v>
      </c>
      <c r="BM270" s="194" t="s">
        <v>402</v>
      </c>
    </row>
    <row r="271" spans="1:65" s="2" customFormat="1">
      <c r="A271" s="33"/>
      <c r="B271" s="34"/>
      <c r="C271" s="35"/>
      <c r="D271" s="196" t="s">
        <v>131</v>
      </c>
      <c r="E271" s="35"/>
      <c r="F271" s="197" t="s">
        <v>401</v>
      </c>
      <c r="G271" s="35"/>
      <c r="H271" s="35"/>
      <c r="I271" s="198"/>
      <c r="J271" s="35"/>
      <c r="K271" s="35"/>
      <c r="L271" s="38"/>
      <c r="M271" s="199"/>
      <c r="N271" s="200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131</v>
      </c>
      <c r="AU271" s="16" t="s">
        <v>83</v>
      </c>
    </row>
    <row r="272" spans="1:65" s="12" customFormat="1" ht="22.8" customHeight="1">
      <c r="B272" s="166"/>
      <c r="C272" s="167"/>
      <c r="D272" s="168" t="s">
        <v>72</v>
      </c>
      <c r="E272" s="180" t="s">
        <v>403</v>
      </c>
      <c r="F272" s="180" t="s">
        <v>404</v>
      </c>
      <c r="G272" s="167"/>
      <c r="H272" s="167"/>
      <c r="I272" s="170"/>
      <c r="J272" s="181">
        <f>BK272</f>
        <v>0</v>
      </c>
      <c r="K272" s="167"/>
      <c r="L272" s="172"/>
      <c r="M272" s="173"/>
      <c r="N272" s="174"/>
      <c r="O272" s="174"/>
      <c r="P272" s="175">
        <f>SUM(P273:P288)</f>
        <v>0</v>
      </c>
      <c r="Q272" s="174"/>
      <c r="R272" s="175">
        <f>SUM(R273:R288)</f>
        <v>0.31448058800000001</v>
      </c>
      <c r="S272" s="174"/>
      <c r="T272" s="176">
        <f>SUM(T273:T288)</f>
        <v>0</v>
      </c>
      <c r="AR272" s="177" t="s">
        <v>83</v>
      </c>
      <c r="AT272" s="178" t="s">
        <v>72</v>
      </c>
      <c r="AU272" s="178" t="s">
        <v>81</v>
      </c>
      <c r="AY272" s="177" t="s">
        <v>123</v>
      </c>
      <c r="BK272" s="179">
        <f>SUM(BK273:BK288)</f>
        <v>0</v>
      </c>
    </row>
    <row r="273" spans="1:65" s="2" customFormat="1" ht="24.15" customHeight="1">
      <c r="A273" s="33"/>
      <c r="B273" s="34"/>
      <c r="C273" s="182" t="s">
        <v>405</v>
      </c>
      <c r="D273" s="182" t="s">
        <v>126</v>
      </c>
      <c r="E273" s="183" t="s">
        <v>406</v>
      </c>
      <c r="F273" s="184" t="s">
        <v>407</v>
      </c>
      <c r="G273" s="185" t="s">
        <v>129</v>
      </c>
      <c r="H273" s="186">
        <v>1.28</v>
      </c>
      <c r="I273" s="187"/>
      <c r="J273" s="188">
        <f>ROUND(I273*H273,2)</f>
        <v>0</v>
      </c>
      <c r="K273" s="189"/>
      <c r="L273" s="38"/>
      <c r="M273" s="190" t="s">
        <v>1</v>
      </c>
      <c r="N273" s="191" t="s">
        <v>38</v>
      </c>
      <c r="O273" s="70"/>
      <c r="P273" s="192">
        <f>O273*H273</f>
        <v>0</v>
      </c>
      <c r="Q273" s="192">
        <v>2.64725E-4</v>
      </c>
      <c r="R273" s="192">
        <f>Q273*H273</f>
        <v>3.3884799999999999E-4</v>
      </c>
      <c r="S273" s="192">
        <v>0</v>
      </c>
      <c r="T273" s="193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4" t="s">
        <v>155</v>
      </c>
      <c r="AT273" s="194" t="s">
        <v>126</v>
      </c>
      <c r="AU273" s="194" t="s">
        <v>83</v>
      </c>
      <c r="AY273" s="16" t="s">
        <v>123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6" t="s">
        <v>81</v>
      </c>
      <c r="BK273" s="195">
        <f>ROUND(I273*H273,2)</f>
        <v>0</v>
      </c>
      <c r="BL273" s="16" t="s">
        <v>155</v>
      </c>
      <c r="BM273" s="194" t="s">
        <v>408</v>
      </c>
    </row>
    <row r="274" spans="1:65" s="2" customFormat="1" ht="19.2">
      <c r="A274" s="33"/>
      <c r="B274" s="34"/>
      <c r="C274" s="35"/>
      <c r="D274" s="196" t="s">
        <v>131</v>
      </c>
      <c r="E274" s="35"/>
      <c r="F274" s="197" t="s">
        <v>407</v>
      </c>
      <c r="G274" s="35"/>
      <c r="H274" s="35"/>
      <c r="I274" s="198"/>
      <c r="J274" s="35"/>
      <c r="K274" s="35"/>
      <c r="L274" s="38"/>
      <c r="M274" s="199"/>
      <c r="N274" s="200"/>
      <c r="O274" s="70"/>
      <c r="P274" s="70"/>
      <c r="Q274" s="70"/>
      <c r="R274" s="70"/>
      <c r="S274" s="70"/>
      <c r="T274" s="71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6" t="s">
        <v>131</v>
      </c>
      <c r="AU274" s="16" t="s">
        <v>83</v>
      </c>
    </row>
    <row r="275" spans="1:65" s="2" customFormat="1" ht="24.15" customHeight="1">
      <c r="A275" s="33"/>
      <c r="B275" s="34"/>
      <c r="C275" s="201" t="s">
        <v>205</v>
      </c>
      <c r="D275" s="201" t="s">
        <v>149</v>
      </c>
      <c r="E275" s="202" t="s">
        <v>409</v>
      </c>
      <c r="F275" s="203" t="s">
        <v>410</v>
      </c>
      <c r="G275" s="204" t="s">
        <v>129</v>
      </c>
      <c r="H275" s="205">
        <v>1.28</v>
      </c>
      <c r="I275" s="206"/>
      <c r="J275" s="207">
        <f>ROUND(I275*H275,2)</f>
        <v>0</v>
      </c>
      <c r="K275" s="208"/>
      <c r="L275" s="209"/>
      <c r="M275" s="210" t="s">
        <v>1</v>
      </c>
      <c r="N275" s="211" t="s">
        <v>38</v>
      </c>
      <c r="O275" s="70"/>
      <c r="P275" s="192">
        <f>O275*H275</f>
        <v>0</v>
      </c>
      <c r="Q275" s="192">
        <v>2.9170000000000001E-2</v>
      </c>
      <c r="R275" s="192">
        <f>Q275*H275</f>
        <v>3.7337600000000006E-2</v>
      </c>
      <c r="S275" s="192">
        <v>0</v>
      </c>
      <c r="T275" s="193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4" t="s">
        <v>198</v>
      </c>
      <c r="AT275" s="194" t="s">
        <v>149</v>
      </c>
      <c r="AU275" s="194" t="s">
        <v>83</v>
      </c>
      <c r="AY275" s="16" t="s">
        <v>123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6" t="s">
        <v>81</v>
      </c>
      <c r="BK275" s="195">
        <f>ROUND(I275*H275,2)</f>
        <v>0</v>
      </c>
      <c r="BL275" s="16" t="s">
        <v>155</v>
      </c>
      <c r="BM275" s="194" t="s">
        <v>411</v>
      </c>
    </row>
    <row r="276" spans="1:65" s="2" customFormat="1">
      <c r="A276" s="33"/>
      <c r="B276" s="34"/>
      <c r="C276" s="35"/>
      <c r="D276" s="196" t="s">
        <v>131</v>
      </c>
      <c r="E276" s="35"/>
      <c r="F276" s="197" t="s">
        <v>410</v>
      </c>
      <c r="G276" s="35"/>
      <c r="H276" s="35"/>
      <c r="I276" s="198"/>
      <c r="J276" s="35"/>
      <c r="K276" s="35"/>
      <c r="L276" s="38"/>
      <c r="M276" s="199"/>
      <c r="N276" s="200"/>
      <c r="O276" s="70"/>
      <c r="P276" s="70"/>
      <c r="Q276" s="70"/>
      <c r="R276" s="70"/>
      <c r="S276" s="70"/>
      <c r="T276" s="71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6" t="s">
        <v>131</v>
      </c>
      <c r="AU276" s="16" t="s">
        <v>83</v>
      </c>
    </row>
    <row r="277" spans="1:65" s="2" customFormat="1" ht="33" customHeight="1">
      <c r="A277" s="33"/>
      <c r="B277" s="34"/>
      <c r="C277" s="182" t="s">
        <v>412</v>
      </c>
      <c r="D277" s="182" t="s">
        <v>126</v>
      </c>
      <c r="E277" s="183" t="s">
        <v>413</v>
      </c>
      <c r="F277" s="184" t="s">
        <v>414</v>
      </c>
      <c r="G277" s="185" t="s">
        <v>147</v>
      </c>
      <c r="H277" s="186">
        <v>2.698</v>
      </c>
      <c r="I277" s="187"/>
      <c r="J277" s="188">
        <f>ROUND(I277*H277,2)</f>
        <v>0</v>
      </c>
      <c r="K277" s="189"/>
      <c r="L277" s="38"/>
      <c r="M277" s="190" t="s">
        <v>1</v>
      </c>
      <c r="N277" s="191" t="s">
        <v>38</v>
      </c>
      <c r="O277" s="70"/>
      <c r="P277" s="192">
        <f>O277*H277</f>
        <v>0</v>
      </c>
      <c r="Q277" s="192">
        <v>9.3000000000000005E-4</v>
      </c>
      <c r="R277" s="192">
        <f>Q277*H277</f>
        <v>2.50914E-3</v>
      </c>
      <c r="S277" s="192">
        <v>0</v>
      </c>
      <c r="T277" s="193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4" t="s">
        <v>155</v>
      </c>
      <c r="AT277" s="194" t="s">
        <v>126</v>
      </c>
      <c r="AU277" s="194" t="s">
        <v>83</v>
      </c>
      <c r="AY277" s="16" t="s">
        <v>123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6" t="s">
        <v>81</v>
      </c>
      <c r="BK277" s="195">
        <f>ROUND(I277*H277,2)</f>
        <v>0</v>
      </c>
      <c r="BL277" s="16" t="s">
        <v>155</v>
      </c>
      <c r="BM277" s="194" t="s">
        <v>415</v>
      </c>
    </row>
    <row r="278" spans="1:65" s="2" customFormat="1" ht="19.2">
      <c r="A278" s="33"/>
      <c r="B278" s="34"/>
      <c r="C278" s="35"/>
      <c r="D278" s="196" t="s">
        <v>131</v>
      </c>
      <c r="E278" s="35"/>
      <c r="F278" s="197" t="s">
        <v>416</v>
      </c>
      <c r="G278" s="35"/>
      <c r="H278" s="35"/>
      <c r="I278" s="198"/>
      <c r="J278" s="35"/>
      <c r="K278" s="35"/>
      <c r="L278" s="38"/>
      <c r="M278" s="199"/>
      <c r="N278" s="200"/>
      <c r="O278" s="70"/>
      <c r="P278" s="70"/>
      <c r="Q278" s="70"/>
      <c r="R278" s="70"/>
      <c r="S278" s="70"/>
      <c r="T278" s="71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131</v>
      </c>
      <c r="AU278" s="16" t="s">
        <v>83</v>
      </c>
    </row>
    <row r="279" spans="1:65" s="2" customFormat="1" ht="24.15" customHeight="1">
      <c r="A279" s="33"/>
      <c r="B279" s="34"/>
      <c r="C279" s="201" t="s">
        <v>417</v>
      </c>
      <c r="D279" s="201" t="s">
        <v>149</v>
      </c>
      <c r="E279" s="202" t="s">
        <v>418</v>
      </c>
      <c r="F279" s="203" t="s">
        <v>419</v>
      </c>
      <c r="G279" s="204" t="s">
        <v>129</v>
      </c>
      <c r="H279" s="205">
        <v>8.5</v>
      </c>
      <c r="I279" s="206"/>
      <c r="J279" s="207">
        <f>ROUND(I279*H279,2)</f>
        <v>0</v>
      </c>
      <c r="K279" s="208"/>
      <c r="L279" s="209"/>
      <c r="M279" s="210" t="s">
        <v>1</v>
      </c>
      <c r="N279" s="211" t="s">
        <v>38</v>
      </c>
      <c r="O279" s="70"/>
      <c r="P279" s="192">
        <f>O279*H279</f>
        <v>0</v>
      </c>
      <c r="Q279" s="192">
        <v>3.227E-2</v>
      </c>
      <c r="R279" s="192">
        <f>Q279*H279</f>
        <v>0.27429500000000001</v>
      </c>
      <c r="S279" s="192">
        <v>0</v>
      </c>
      <c r="T279" s="193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4" t="s">
        <v>198</v>
      </c>
      <c r="AT279" s="194" t="s">
        <v>149</v>
      </c>
      <c r="AU279" s="194" t="s">
        <v>83</v>
      </c>
      <c r="AY279" s="16" t="s">
        <v>123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6" t="s">
        <v>81</v>
      </c>
      <c r="BK279" s="195">
        <f>ROUND(I279*H279,2)</f>
        <v>0</v>
      </c>
      <c r="BL279" s="16" t="s">
        <v>155</v>
      </c>
      <c r="BM279" s="194" t="s">
        <v>420</v>
      </c>
    </row>
    <row r="280" spans="1:65" s="2" customFormat="1">
      <c r="A280" s="33"/>
      <c r="B280" s="34"/>
      <c r="C280" s="35"/>
      <c r="D280" s="196" t="s">
        <v>131</v>
      </c>
      <c r="E280" s="35"/>
      <c r="F280" s="197" t="s">
        <v>419</v>
      </c>
      <c r="G280" s="35"/>
      <c r="H280" s="35"/>
      <c r="I280" s="198"/>
      <c r="J280" s="35"/>
      <c r="K280" s="35"/>
      <c r="L280" s="38"/>
      <c r="M280" s="199"/>
      <c r="N280" s="200"/>
      <c r="O280" s="70"/>
      <c r="P280" s="70"/>
      <c r="Q280" s="70"/>
      <c r="R280" s="70"/>
      <c r="S280" s="70"/>
      <c r="T280" s="71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131</v>
      </c>
      <c r="AU280" s="16" t="s">
        <v>83</v>
      </c>
    </row>
    <row r="281" spans="1:65" s="13" customFormat="1" ht="20.399999999999999">
      <c r="B281" s="212"/>
      <c r="C281" s="213"/>
      <c r="D281" s="196" t="s">
        <v>206</v>
      </c>
      <c r="E281" s="213"/>
      <c r="F281" s="215" t="s">
        <v>421</v>
      </c>
      <c r="G281" s="213"/>
      <c r="H281" s="216">
        <v>8.5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206</v>
      </c>
      <c r="AU281" s="222" t="s">
        <v>83</v>
      </c>
      <c r="AV281" s="13" t="s">
        <v>83</v>
      </c>
      <c r="AW281" s="13" t="s">
        <v>4</v>
      </c>
      <c r="AX281" s="13" t="s">
        <v>81</v>
      </c>
      <c r="AY281" s="222" t="s">
        <v>123</v>
      </c>
    </row>
    <row r="282" spans="1:65" s="2" customFormat="1" ht="38.549999999999997" customHeight="1">
      <c r="A282" s="33"/>
      <c r="B282" s="34"/>
      <c r="C282" s="182" t="s">
        <v>399</v>
      </c>
      <c r="D282" s="182" t="s">
        <v>126</v>
      </c>
      <c r="E282" s="183" t="s">
        <v>422</v>
      </c>
      <c r="F282" s="184" t="s">
        <v>423</v>
      </c>
      <c r="G282" s="185" t="s">
        <v>147</v>
      </c>
      <c r="H282" s="186">
        <v>2</v>
      </c>
      <c r="I282" s="187"/>
      <c r="J282" s="188">
        <f>ROUND(I282*H282,2)</f>
        <v>0</v>
      </c>
      <c r="K282" s="189"/>
      <c r="L282" s="38"/>
      <c r="M282" s="190" t="s">
        <v>1</v>
      </c>
      <c r="N282" s="191" t="s">
        <v>38</v>
      </c>
      <c r="O282" s="70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4" t="s">
        <v>155</v>
      </c>
      <c r="AT282" s="194" t="s">
        <v>126</v>
      </c>
      <c r="AU282" s="194" t="s">
        <v>83</v>
      </c>
      <c r="AY282" s="16" t="s">
        <v>123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16" t="s">
        <v>81</v>
      </c>
      <c r="BK282" s="195">
        <f>ROUND(I282*H282,2)</f>
        <v>0</v>
      </c>
      <c r="BL282" s="16" t="s">
        <v>155</v>
      </c>
      <c r="BM282" s="194" t="s">
        <v>424</v>
      </c>
    </row>
    <row r="283" spans="1:65" s="2" customFormat="1" ht="19.2">
      <c r="A283" s="33"/>
      <c r="B283" s="34"/>
      <c r="C283" s="35"/>
      <c r="D283" s="196" t="s">
        <v>131</v>
      </c>
      <c r="E283" s="35"/>
      <c r="F283" s="197" t="s">
        <v>425</v>
      </c>
      <c r="G283" s="35"/>
      <c r="H283" s="35"/>
      <c r="I283" s="198"/>
      <c r="J283" s="35"/>
      <c r="K283" s="35"/>
      <c r="L283" s="38"/>
      <c r="M283" s="199"/>
      <c r="N283" s="200"/>
      <c r="O283" s="70"/>
      <c r="P283" s="70"/>
      <c r="Q283" s="70"/>
      <c r="R283" s="70"/>
      <c r="S283" s="70"/>
      <c r="T283" s="71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6" t="s">
        <v>131</v>
      </c>
      <c r="AU283" s="16" t="s">
        <v>83</v>
      </c>
    </row>
    <row r="284" spans="1:65" s="2" customFormat="1" ht="24.15" customHeight="1">
      <c r="A284" s="33"/>
      <c r="B284" s="34"/>
      <c r="C284" s="182" t="s">
        <v>426</v>
      </c>
      <c r="D284" s="182" t="s">
        <v>126</v>
      </c>
      <c r="E284" s="183" t="s">
        <v>427</v>
      </c>
      <c r="F284" s="184" t="s">
        <v>428</v>
      </c>
      <c r="G284" s="185" t="s">
        <v>197</v>
      </c>
      <c r="H284" s="186">
        <v>0.38</v>
      </c>
      <c r="I284" s="187"/>
      <c r="J284" s="188">
        <f>ROUND(I284*H284,2)</f>
        <v>0</v>
      </c>
      <c r="K284" s="189"/>
      <c r="L284" s="38"/>
      <c r="M284" s="190" t="s">
        <v>1</v>
      </c>
      <c r="N284" s="191" t="s">
        <v>38</v>
      </c>
      <c r="O284" s="70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4" t="s">
        <v>155</v>
      </c>
      <c r="AT284" s="194" t="s">
        <v>126</v>
      </c>
      <c r="AU284" s="194" t="s">
        <v>83</v>
      </c>
      <c r="AY284" s="16" t="s">
        <v>123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16" t="s">
        <v>81</v>
      </c>
      <c r="BK284" s="195">
        <f>ROUND(I284*H284,2)</f>
        <v>0</v>
      </c>
      <c r="BL284" s="16" t="s">
        <v>155</v>
      </c>
      <c r="BM284" s="194" t="s">
        <v>429</v>
      </c>
    </row>
    <row r="285" spans="1:65" s="2" customFormat="1" ht="19.2">
      <c r="A285" s="33"/>
      <c r="B285" s="34"/>
      <c r="C285" s="35"/>
      <c r="D285" s="196" t="s">
        <v>131</v>
      </c>
      <c r="E285" s="35"/>
      <c r="F285" s="197" t="s">
        <v>428</v>
      </c>
      <c r="G285" s="35"/>
      <c r="H285" s="35"/>
      <c r="I285" s="198"/>
      <c r="J285" s="35"/>
      <c r="K285" s="35"/>
      <c r="L285" s="38"/>
      <c r="M285" s="199"/>
      <c r="N285" s="200"/>
      <c r="O285" s="70"/>
      <c r="P285" s="70"/>
      <c r="Q285" s="70"/>
      <c r="R285" s="70"/>
      <c r="S285" s="70"/>
      <c r="T285" s="71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131</v>
      </c>
      <c r="AU285" s="16" t="s">
        <v>83</v>
      </c>
    </row>
    <row r="286" spans="1:65" s="13" customFormat="1">
      <c r="B286" s="212"/>
      <c r="C286" s="213"/>
      <c r="D286" s="196" t="s">
        <v>206</v>
      </c>
      <c r="E286" s="213"/>
      <c r="F286" s="215" t="s">
        <v>430</v>
      </c>
      <c r="G286" s="213"/>
      <c r="H286" s="216">
        <v>0.38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206</v>
      </c>
      <c r="AU286" s="222" t="s">
        <v>83</v>
      </c>
      <c r="AV286" s="13" t="s">
        <v>83</v>
      </c>
      <c r="AW286" s="13" t="s">
        <v>4</v>
      </c>
      <c r="AX286" s="13" t="s">
        <v>81</v>
      </c>
      <c r="AY286" s="222" t="s">
        <v>123</v>
      </c>
    </row>
    <row r="287" spans="1:65" s="2" customFormat="1" ht="24.15" customHeight="1">
      <c r="A287" s="33"/>
      <c r="B287" s="34"/>
      <c r="C287" s="182" t="s">
        <v>229</v>
      </c>
      <c r="D287" s="182" t="s">
        <v>126</v>
      </c>
      <c r="E287" s="183" t="s">
        <v>431</v>
      </c>
      <c r="F287" s="184" t="s">
        <v>432</v>
      </c>
      <c r="G287" s="185" t="s">
        <v>197</v>
      </c>
      <c r="H287" s="186">
        <v>0.38</v>
      </c>
      <c r="I287" s="187"/>
      <c r="J287" s="188">
        <f>ROUND(I287*H287,2)</f>
        <v>0</v>
      </c>
      <c r="K287" s="189"/>
      <c r="L287" s="38"/>
      <c r="M287" s="190" t="s">
        <v>1</v>
      </c>
      <c r="N287" s="191" t="s">
        <v>38</v>
      </c>
      <c r="O287" s="70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4" t="s">
        <v>155</v>
      </c>
      <c r="AT287" s="194" t="s">
        <v>126</v>
      </c>
      <c r="AU287" s="194" t="s">
        <v>83</v>
      </c>
      <c r="AY287" s="16" t="s">
        <v>123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6" t="s">
        <v>81</v>
      </c>
      <c r="BK287" s="195">
        <f>ROUND(I287*H287,2)</f>
        <v>0</v>
      </c>
      <c r="BL287" s="16" t="s">
        <v>155</v>
      </c>
      <c r="BM287" s="194" t="s">
        <v>433</v>
      </c>
    </row>
    <row r="288" spans="1:65" s="2" customFormat="1" ht="19.2">
      <c r="A288" s="33"/>
      <c r="B288" s="34"/>
      <c r="C288" s="35"/>
      <c r="D288" s="196" t="s">
        <v>131</v>
      </c>
      <c r="E288" s="35"/>
      <c r="F288" s="197" t="s">
        <v>432</v>
      </c>
      <c r="G288" s="35"/>
      <c r="H288" s="35"/>
      <c r="I288" s="198"/>
      <c r="J288" s="35"/>
      <c r="K288" s="35"/>
      <c r="L288" s="38"/>
      <c r="M288" s="199"/>
      <c r="N288" s="200"/>
      <c r="O288" s="70"/>
      <c r="P288" s="70"/>
      <c r="Q288" s="70"/>
      <c r="R288" s="70"/>
      <c r="S288" s="70"/>
      <c r="T288" s="71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6" t="s">
        <v>131</v>
      </c>
      <c r="AU288" s="16" t="s">
        <v>83</v>
      </c>
    </row>
    <row r="289" spans="1:65" s="12" customFormat="1" ht="22.8" customHeight="1">
      <c r="B289" s="166"/>
      <c r="C289" s="167"/>
      <c r="D289" s="168" t="s">
        <v>72</v>
      </c>
      <c r="E289" s="180" t="s">
        <v>434</v>
      </c>
      <c r="F289" s="180" t="s">
        <v>435</v>
      </c>
      <c r="G289" s="167"/>
      <c r="H289" s="167"/>
      <c r="I289" s="170"/>
      <c r="J289" s="181">
        <f>BK289</f>
        <v>0</v>
      </c>
      <c r="K289" s="167"/>
      <c r="L289" s="172"/>
      <c r="M289" s="173"/>
      <c r="N289" s="174"/>
      <c r="O289" s="174"/>
      <c r="P289" s="175">
        <f>SUM(P290:P302)</f>
        <v>0</v>
      </c>
      <c r="Q289" s="174"/>
      <c r="R289" s="175">
        <f>SUM(R290:R302)</f>
        <v>1.3734</v>
      </c>
      <c r="S289" s="174"/>
      <c r="T289" s="176">
        <f>SUM(T290:T302)</f>
        <v>1.2355</v>
      </c>
      <c r="AR289" s="177" t="s">
        <v>83</v>
      </c>
      <c r="AT289" s="178" t="s">
        <v>72</v>
      </c>
      <c r="AU289" s="178" t="s">
        <v>81</v>
      </c>
      <c r="AY289" s="177" t="s">
        <v>123</v>
      </c>
      <c r="BK289" s="179">
        <f>SUM(BK290:BK302)</f>
        <v>0</v>
      </c>
    </row>
    <row r="290" spans="1:65" s="2" customFormat="1" ht="16.5" customHeight="1">
      <c r="A290" s="33"/>
      <c r="B290" s="34"/>
      <c r="C290" s="182" t="s">
        <v>436</v>
      </c>
      <c r="D290" s="182" t="s">
        <v>126</v>
      </c>
      <c r="E290" s="183" t="s">
        <v>437</v>
      </c>
      <c r="F290" s="184" t="s">
        <v>438</v>
      </c>
      <c r="G290" s="185" t="s">
        <v>129</v>
      </c>
      <c r="H290" s="186">
        <v>35</v>
      </c>
      <c r="I290" s="187"/>
      <c r="J290" s="188">
        <f>ROUND(I290*H290,2)</f>
        <v>0</v>
      </c>
      <c r="K290" s="189"/>
      <c r="L290" s="38"/>
      <c r="M290" s="190" t="s">
        <v>1</v>
      </c>
      <c r="N290" s="191" t="s">
        <v>38</v>
      </c>
      <c r="O290" s="70"/>
      <c r="P290" s="192">
        <f>O290*H290</f>
        <v>0</v>
      </c>
      <c r="Q290" s="192">
        <v>0</v>
      </c>
      <c r="R290" s="192">
        <f>Q290*H290</f>
        <v>0</v>
      </c>
      <c r="S290" s="192">
        <v>0</v>
      </c>
      <c r="T290" s="193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4" t="s">
        <v>155</v>
      </c>
      <c r="AT290" s="194" t="s">
        <v>126</v>
      </c>
      <c r="AU290" s="194" t="s">
        <v>83</v>
      </c>
      <c r="AY290" s="16" t="s">
        <v>123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16" t="s">
        <v>81</v>
      </c>
      <c r="BK290" s="195">
        <f>ROUND(I290*H290,2)</f>
        <v>0</v>
      </c>
      <c r="BL290" s="16" t="s">
        <v>155</v>
      </c>
      <c r="BM290" s="194" t="s">
        <v>439</v>
      </c>
    </row>
    <row r="291" spans="1:65" s="2" customFormat="1">
      <c r="A291" s="33"/>
      <c r="B291" s="34"/>
      <c r="C291" s="35"/>
      <c r="D291" s="196" t="s">
        <v>131</v>
      </c>
      <c r="E291" s="35"/>
      <c r="F291" s="197" t="s">
        <v>440</v>
      </c>
      <c r="G291" s="35"/>
      <c r="H291" s="35"/>
      <c r="I291" s="198"/>
      <c r="J291" s="35"/>
      <c r="K291" s="35"/>
      <c r="L291" s="38"/>
      <c r="M291" s="199"/>
      <c r="N291" s="200"/>
      <c r="O291" s="70"/>
      <c r="P291" s="70"/>
      <c r="Q291" s="70"/>
      <c r="R291" s="70"/>
      <c r="S291" s="70"/>
      <c r="T291" s="71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6" t="s">
        <v>131</v>
      </c>
      <c r="AU291" s="16" t="s">
        <v>83</v>
      </c>
    </row>
    <row r="292" spans="1:65" s="2" customFormat="1" ht="16.5" customHeight="1">
      <c r="A292" s="33"/>
      <c r="B292" s="34"/>
      <c r="C292" s="182" t="s">
        <v>441</v>
      </c>
      <c r="D292" s="182" t="s">
        <v>126</v>
      </c>
      <c r="E292" s="183" t="s">
        <v>442</v>
      </c>
      <c r="F292" s="184" t="s">
        <v>443</v>
      </c>
      <c r="G292" s="185" t="s">
        <v>129</v>
      </c>
      <c r="H292" s="186">
        <v>35</v>
      </c>
      <c r="I292" s="187"/>
      <c r="J292" s="188">
        <f>ROUND(I292*H292,2)</f>
        <v>0</v>
      </c>
      <c r="K292" s="189"/>
      <c r="L292" s="38"/>
      <c r="M292" s="190" t="s">
        <v>1</v>
      </c>
      <c r="N292" s="191" t="s">
        <v>38</v>
      </c>
      <c r="O292" s="70"/>
      <c r="P292" s="192">
        <f>O292*H292</f>
        <v>0</v>
      </c>
      <c r="Q292" s="192">
        <v>2.9999999999999997E-4</v>
      </c>
      <c r="R292" s="192">
        <f>Q292*H292</f>
        <v>1.0499999999999999E-2</v>
      </c>
      <c r="S292" s="192">
        <v>0</v>
      </c>
      <c r="T292" s="193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4" t="s">
        <v>155</v>
      </c>
      <c r="AT292" s="194" t="s">
        <v>126</v>
      </c>
      <c r="AU292" s="194" t="s">
        <v>83</v>
      </c>
      <c r="AY292" s="16" t="s">
        <v>123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16" t="s">
        <v>81</v>
      </c>
      <c r="BK292" s="195">
        <f>ROUND(I292*H292,2)</f>
        <v>0</v>
      </c>
      <c r="BL292" s="16" t="s">
        <v>155</v>
      </c>
      <c r="BM292" s="194" t="s">
        <v>444</v>
      </c>
    </row>
    <row r="293" spans="1:65" s="2" customFormat="1" ht="19.2">
      <c r="A293" s="33"/>
      <c r="B293" s="34"/>
      <c r="C293" s="35"/>
      <c r="D293" s="196" t="s">
        <v>131</v>
      </c>
      <c r="E293" s="35"/>
      <c r="F293" s="197" t="s">
        <v>445</v>
      </c>
      <c r="G293" s="35"/>
      <c r="H293" s="35"/>
      <c r="I293" s="198"/>
      <c r="J293" s="35"/>
      <c r="K293" s="35"/>
      <c r="L293" s="38"/>
      <c r="M293" s="199"/>
      <c r="N293" s="200"/>
      <c r="O293" s="70"/>
      <c r="P293" s="70"/>
      <c r="Q293" s="70"/>
      <c r="R293" s="70"/>
      <c r="S293" s="70"/>
      <c r="T293" s="71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6" t="s">
        <v>131</v>
      </c>
      <c r="AU293" s="16" t="s">
        <v>83</v>
      </c>
    </row>
    <row r="294" spans="1:65" s="2" customFormat="1" ht="21.75" customHeight="1">
      <c r="A294" s="33"/>
      <c r="B294" s="34"/>
      <c r="C294" s="182" t="s">
        <v>446</v>
      </c>
      <c r="D294" s="182" t="s">
        <v>126</v>
      </c>
      <c r="E294" s="183" t="s">
        <v>447</v>
      </c>
      <c r="F294" s="184" t="s">
        <v>448</v>
      </c>
      <c r="G294" s="185" t="s">
        <v>129</v>
      </c>
      <c r="H294" s="186">
        <v>35</v>
      </c>
      <c r="I294" s="187"/>
      <c r="J294" s="188">
        <f>ROUND(I294*H294,2)</f>
        <v>0</v>
      </c>
      <c r="K294" s="189"/>
      <c r="L294" s="38"/>
      <c r="M294" s="190" t="s">
        <v>1</v>
      </c>
      <c r="N294" s="191" t="s">
        <v>38</v>
      </c>
      <c r="O294" s="70"/>
      <c r="P294" s="192">
        <f>O294*H294</f>
        <v>0</v>
      </c>
      <c r="Q294" s="192">
        <v>4.5500000000000002E-3</v>
      </c>
      <c r="R294" s="192">
        <f>Q294*H294</f>
        <v>0.15925</v>
      </c>
      <c r="S294" s="192">
        <v>0</v>
      </c>
      <c r="T294" s="193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4" t="s">
        <v>155</v>
      </c>
      <c r="AT294" s="194" t="s">
        <v>126</v>
      </c>
      <c r="AU294" s="194" t="s">
        <v>83</v>
      </c>
      <c r="AY294" s="16" t="s">
        <v>123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16" t="s">
        <v>81</v>
      </c>
      <c r="BK294" s="195">
        <f>ROUND(I294*H294,2)</f>
        <v>0</v>
      </c>
      <c r="BL294" s="16" t="s">
        <v>155</v>
      </c>
      <c r="BM294" s="194" t="s">
        <v>449</v>
      </c>
    </row>
    <row r="295" spans="1:65" s="2" customFormat="1" ht="19.2">
      <c r="A295" s="33"/>
      <c r="B295" s="34"/>
      <c r="C295" s="35"/>
      <c r="D295" s="196" t="s">
        <v>131</v>
      </c>
      <c r="E295" s="35"/>
      <c r="F295" s="197" t="s">
        <v>450</v>
      </c>
      <c r="G295" s="35"/>
      <c r="H295" s="35"/>
      <c r="I295" s="198"/>
      <c r="J295" s="35"/>
      <c r="K295" s="35"/>
      <c r="L295" s="38"/>
      <c r="M295" s="199"/>
      <c r="N295" s="200"/>
      <c r="O295" s="70"/>
      <c r="P295" s="70"/>
      <c r="Q295" s="70"/>
      <c r="R295" s="70"/>
      <c r="S295" s="70"/>
      <c r="T295" s="71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6" t="s">
        <v>131</v>
      </c>
      <c r="AU295" s="16" t="s">
        <v>83</v>
      </c>
    </row>
    <row r="296" spans="1:65" s="2" customFormat="1" ht="16.5" customHeight="1">
      <c r="A296" s="33"/>
      <c r="B296" s="34"/>
      <c r="C296" s="182" t="s">
        <v>402</v>
      </c>
      <c r="D296" s="182" t="s">
        <v>126</v>
      </c>
      <c r="E296" s="183" t="s">
        <v>451</v>
      </c>
      <c r="F296" s="184" t="s">
        <v>452</v>
      </c>
      <c r="G296" s="185" t="s">
        <v>129</v>
      </c>
      <c r="H296" s="186">
        <v>35</v>
      </c>
      <c r="I296" s="187"/>
      <c r="J296" s="188">
        <f>ROUND(I296*H296,2)</f>
        <v>0</v>
      </c>
      <c r="K296" s="189"/>
      <c r="L296" s="38"/>
      <c r="M296" s="190" t="s">
        <v>1</v>
      </c>
      <c r="N296" s="191" t="s">
        <v>38</v>
      </c>
      <c r="O296" s="70"/>
      <c r="P296" s="192">
        <f>O296*H296</f>
        <v>0</v>
      </c>
      <c r="Q296" s="192">
        <v>0</v>
      </c>
      <c r="R296" s="192">
        <f>Q296*H296</f>
        <v>0</v>
      </c>
      <c r="S296" s="192">
        <v>3.5299999999999998E-2</v>
      </c>
      <c r="T296" s="193">
        <f>S296*H296</f>
        <v>1.2355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4" t="s">
        <v>155</v>
      </c>
      <c r="AT296" s="194" t="s">
        <v>126</v>
      </c>
      <c r="AU296" s="194" t="s">
        <v>83</v>
      </c>
      <c r="AY296" s="16" t="s">
        <v>123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6" t="s">
        <v>81</v>
      </c>
      <c r="BK296" s="195">
        <f>ROUND(I296*H296,2)</f>
        <v>0</v>
      </c>
      <c r="BL296" s="16" t="s">
        <v>155</v>
      </c>
      <c r="BM296" s="194" t="s">
        <v>453</v>
      </c>
    </row>
    <row r="297" spans="1:65" s="2" customFormat="1">
      <c r="A297" s="33"/>
      <c r="B297" s="34"/>
      <c r="C297" s="35"/>
      <c r="D297" s="196" t="s">
        <v>131</v>
      </c>
      <c r="E297" s="35"/>
      <c r="F297" s="197" t="s">
        <v>452</v>
      </c>
      <c r="G297" s="35"/>
      <c r="H297" s="35"/>
      <c r="I297" s="198"/>
      <c r="J297" s="35"/>
      <c r="K297" s="35"/>
      <c r="L297" s="38"/>
      <c r="M297" s="199"/>
      <c r="N297" s="200"/>
      <c r="O297" s="70"/>
      <c r="P297" s="70"/>
      <c r="Q297" s="70"/>
      <c r="R297" s="70"/>
      <c r="S297" s="70"/>
      <c r="T297" s="71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6" t="s">
        <v>131</v>
      </c>
      <c r="AU297" s="16" t="s">
        <v>83</v>
      </c>
    </row>
    <row r="298" spans="1:65" s="2" customFormat="1" ht="33" customHeight="1">
      <c r="A298" s="33"/>
      <c r="B298" s="34"/>
      <c r="C298" s="182" t="s">
        <v>454</v>
      </c>
      <c r="D298" s="182" t="s">
        <v>126</v>
      </c>
      <c r="E298" s="183" t="s">
        <v>455</v>
      </c>
      <c r="F298" s="184" t="s">
        <v>456</v>
      </c>
      <c r="G298" s="185" t="s">
        <v>129</v>
      </c>
      <c r="H298" s="186">
        <v>35</v>
      </c>
      <c r="I298" s="187"/>
      <c r="J298" s="188">
        <f>ROUND(I298*H298,2)</f>
        <v>0</v>
      </c>
      <c r="K298" s="189"/>
      <c r="L298" s="38"/>
      <c r="M298" s="190" t="s">
        <v>1</v>
      </c>
      <c r="N298" s="191" t="s">
        <v>38</v>
      </c>
      <c r="O298" s="70"/>
      <c r="P298" s="192">
        <f>O298*H298</f>
        <v>0</v>
      </c>
      <c r="Q298" s="192">
        <v>9.0900000000000009E-3</v>
      </c>
      <c r="R298" s="192">
        <f>Q298*H298</f>
        <v>0.31815000000000004</v>
      </c>
      <c r="S298" s="192">
        <v>0</v>
      </c>
      <c r="T298" s="193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4" t="s">
        <v>155</v>
      </c>
      <c r="AT298" s="194" t="s">
        <v>126</v>
      </c>
      <c r="AU298" s="194" t="s">
        <v>83</v>
      </c>
      <c r="AY298" s="16" t="s">
        <v>123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16" t="s">
        <v>81</v>
      </c>
      <c r="BK298" s="195">
        <f>ROUND(I298*H298,2)</f>
        <v>0</v>
      </c>
      <c r="BL298" s="16" t="s">
        <v>155</v>
      </c>
      <c r="BM298" s="194" t="s">
        <v>457</v>
      </c>
    </row>
    <row r="299" spans="1:65" s="2" customFormat="1" ht="28.8">
      <c r="A299" s="33"/>
      <c r="B299" s="34"/>
      <c r="C299" s="35"/>
      <c r="D299" s="196" t="s">
        <v>131</v>
      </c>
      <c r="E299" s="35"/>
      <c r="F299" s="197" t="s">
        <v>458</v>
      </c>
      <c r="G299" s="35"/>
      <c r="H299" s="35"/>
      <c r="I299" s="198"/>
      <c r="J299" s="35"/>
      <c r="K299" s="35"/>
      <c r="L299" s="38"/>
      <c r="M299" s="199"/>
      <c r="N299" s="200"/>
      <c r="O299" s="70"/>
      <c r="P299" s="70"/>
      <c r="Q299" s="70"/>
      <c r="R299" s="70"/>
      <c r="S299" s="70"/>
      <c r="T299" s="71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6" t="s">
        <v>131</v>
      </c>
      <c r="AU299" s="16" t="s">
        <v>83</v>
      </c>
    </row>
    <row r="300" spans="1:65" s="2" customFormat="1" ht="24.15" customHeight="1">
      <c r="A300" s="33"/>
      <c r="B300" s="34"/>
      <c r="C300" s="201" t="s">
        <v>459</v>
      </c>
      <c r="D300" s="201" t="s">
        <v>149</v>
      </c>
      <c r="E300" s="202" t="s">
        <v>460</v>
      </c>
      <c r="F300" s="203" t="s">
        <v>461</v>
      </c>
      <c r="G300" s="204" t="s">
        <v>129</v>
      </c>
      <c r="H300" s="205">
        <v>40.25</v>
      </c>
      <c r="I300" s="206"/>
      <c r="J300" s="207">
        <f>ROUND(I300*H300,2)</f>
        <v>0</v>
      </c>
      <c r="K300" s="208"/>
      <c r="L300" s="209"/>
      <c r="M300" s="210" t="s">
        <v>1</v>
      </c>
      <c r="N300" s="211" t="s">
        <v>38</v>
      </c>
      <c r="O300" s="70"/>
      <c r="P300" s="192">
        <f>O300*H300</f>
        <v>0</v>
      </c>
      <c r="Q300" s="192">
        <v>2.1999999999999999E-2</v>
      </c>
      <c r="R300" s="192">
        <f>Q300*H300</f>
        <v>0.88549999999999995</v>
      </c>
      <c r="S300" s="192">
        <v>0</v>
      </c>
      <c r="T300" s="193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4" t="s">
        <v>198</v>
      </c>
      <c r="AT300" s="194" t="s">
        <v>149</v>
      </c>
      <c r="AU300" s="194" t="s">
        <v>83</v>
      </c>
      <c r="AY300" s="16" t="s">
        <v>123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16" t="s">
        <v>81</v>
      </c>
      <c r="BK300" s="195">
        <f>ROUND(I300*H300,2)</f>
        <v>0</v>
      </c>
      <c r="BL300" s="16" t="s">
        <v>155</v>
      </c>
      <c r="BM300" s="194" t="s">
        <v>462</v>
      </c>
    </row>
    <row r="301" spans="1:65" s="2" customFormat="1" ht="19.2">
      <c r="A301" s="33"/>
      <c r="B301" s="34"/>
      <c r="C301" s="35"/>
      <c r="D301" s="196" t="s">
        <v>131</v>
      </c>
      <c r="E301" s="35"/>
      <c r="F301" s="197" t="s">
        <v>461</v>
      </c>
      <c r="G301" s="35"/>
      <c r="H301" s="35"/>
      <c r="I301" s="198"/>
      <c r="J301" s="35"/>
      <c r="K301" s="35"/>
      <c r="L301" s="38"/>
      <c r="M301" s="199"/>
      <c r="N301" s="200"/>
      <c r="O301" s="70"/>
      <c r="P301" s="70"/>
      <c r="Q301" s="70"/>
      <c r="R301" s="70"/>
      <c r="S301" s="70"/>
      <c r="T301" s="71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6" t="s">
        <v>131</v>
      </c>
      <c r="AU301" s="16" t="s">
        <v>83</v>
      </c>
    </row>
    <row r="302" spans="1:65" s="13" customFormat="1">
      <c r="B302" s="212"/>
      <c r="C302" s="213"/>
      <c r="D302" s="196" t="s">
        <v>206</v>
      </c>
      <c r="E302" s="213"/>
      <c r="F302" s="215" t="s">
        <v>463</v>
      </c>
      <c r="G302" s="213"/>
      <c r="H302" s="216">
        <v>40.25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206</v>
      </c>
      <c r="AU302" s="222" t="s">
        <v>83</v>
      </c>
      <c r="AV302" s="13" t="s">
        <v>83</v>
      </c>
      <c r="AW302" s="13" t="s">
        <v>4</v>
      </c>
      <c r="AX302" s="13" t="s">
        <v>81</v>
      </c>
      <c r="AY302" s="222" t="s">
        <v>123</v>
      </c>
    </row>
    <row r="303" spans="1:65" s="12" customFormat="1" ht="22.8" customHeight="1">
      <c r="B303" s="166"/>
      <c r="C303" s="167"/>
      <c r="D303" s="168" t="s">
        <v>72</v>
      </c>
      <c r="E303" s="180" t="s">
        <v>464</v>
      </c>
      <c r="F303" s="180" t="s">
        <v>465</v>
      </c>
      <c r="G303" s="167"/>
      <c r="H303" s="167"/>
      <c r="I303" s="170"/>
      <c r="J303" s="181">
        <f>BK303</f>
        <v>0</v>
      </c>
      <c r="K303" s="167"/>
      <c r="L303" s="172"/>
      <c r="M303" s="173"/>
      <c r="N303" s="174"/>
      <c r="O303" s="174"/>
      <c r="P303" s="175">
        <f>SUM(P304:P327)</f>
        <v>0</v>
      </c>
      <c r="Q303" s="174"/>
      <c r="R303" s="175">
        <f>SUM(R304:R327)</f>
        <v>1.0009049999999999</v>
      </c>
      <c r="S303" s="174"/>
      <c r="T303" s="176">
        <f>SUM(T304:T327)</f>
        <v>0</v>
      </c>
      <c r="AR303" s="177" t="s">
        <v>83</v>
      </c>
      <c r="AT303" s="178" t="s">
        <v>72</v>
      </c>
      <c r="AU303" s="178" t="s">
        <v>81</v>
      </c>
      <c r="AY303" s="177" t="s">
        <v>123</v>
      </c>
      <c r="BK303" s="179">
        <f>SUM(BK304:BK327)</f>
        <v>0</v>
      </c>
    </row>
    <row r="304" spans="1:65" s="2" customFormat="1" ht="16.5" customHeight="1">
      <c r="A304" s="33"/>
      <c r="B304" s="34"/>
      <c r="C304" s="182" t="s">
        <v>466</v>
      </c>
      <c r="D304" s="182" t="s">
        <v>126</v>
      </c>
      <c r="E304" s="183" t="s">
        <v>467</v>
      </c>
      <c r="F304" s="184" t="s">
        <v>468</v>
      </c>
      <c r="G304" s="185" t="s">
        <v>129</v>
      </c>
      <c r="H304" s="186">
        <v>159</v>
      </c>
      <c r="I304" s="187"/>
      <c r="J304" s="188">
        <f>ROUND(I304*H304,2)</f>
        <v>0</v>
      </c>
      <c r="K304" s="189"/>
      <c r="L304" s="38"/>
      <c r="M304" s="190" t="s">
        <v>1</v>
      </c>
      <c r="N304" s="191" t="s">
        <v>38</v>
      </c>
      <c r="O304" s="70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4" t="s">
        <v>155</v>
      </c>
      <c r="AT304" s="194" t="s">
        <v>126</v>
      </c>
      <c r="AU304" s="194" t="s">
        <v>83</v>
      </c>
      <c r="AY304" s="16" t="s">
        <v>123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16" t="s">
        <v>81</v>
      </c>
      <c r="BK304" s="195">
        <f>ROUND(I304*H304,2)</f>
        <v>0</v>
      </c>
      <c r="BL304" s="16" t="s">
        <v>155</v>
      </c>
      <c r="BM304" s="194" t="s">
        <v>426</v>
      </c>
    </row>
    <row r="305" spans="1:65" s="2" customFormat="1">
      <c r="A305" s="33"/>
      <c r="B305" s="34"/>
      <c r="C305" s="35"/>
      <c r="D305" s="196" t="s">
        <v>131</v>
      </c>
      <c r="E305" s="35"/>
      <c r="F305" s="197" t="s">
        <v>468</v>
      </c>
      <c r="G305" s="35"/>
      <c r="H305" s="35"/>
      <c r="I305" s="198"/>
      <c r="J305" s="35"/>
      <c r="K305" s="35"/>
      <c r="L305" s="38"/>
      <c r="M305" s="199"/>
      <c r="N305" s="200"/>
      <c r="O305" s="70"/>
      <c r="P305" s="70"/>
      <c r="Q305" s="70"/>
      <c r="R305" s="70"/>
      <c r="S305" s="70"/>
      <c r="T305" s="71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6" t="s">
        <v>131</v>
      </c>
      <c r="AU305" s="16" t="s">
        <v>83</v>
      </c>
    </row>
    <row r="306" spans="1:65" s="2" customFormat="1" ht="16.5" customHeight="1">
      <c r="A306" s="33"/>
      <c r="B306" s="34"/>
      <c r="C306" s="182" t="s">
        <v>252</v>
      </c>
      <c r="D306" s="182" t="s">
        <v>126</v>
      </c>
      <c r="E306" s="183" t="s">
        <v>469</v>
      </c>
      <c r="F306" s="184" t="s">
        <v>470</v>
      </c>
      <c r="G306" s="185" t="s">
        <v>129</v>
      </c>
      <c r="H306" s="186">
        <v>159</v>
      </c>
      <c r="I306" s="187"/>
      <c r="J306" s="188">
        <f>ROUND(I306*H306,2)</f>
        <v>0</v>
      </c>
      <c r="K306" s="189"/>
      <c r="L306" s="38"/>
      <c r="M306" s="190" t="s">
        <v>1</v>
      </c>
      <c r="N306" s="191" t="s">
        <v>38</v>
      </c>
      <c r="O306" s="70"/>
      <c r="P306" s="192">
        <f>O306*H306</f>
        <v>0</v>
      </c>
      <c r="Q306" s="192">
        <v>2.9999999999999997E-4</v>
      </c>
      <c r="R306" s="192">
        <f>Q306*H306</f>
        <v>4.7699999999999992E-2</v>
      </c>
      <c r="S306" s="192">
        <v>0</v>
      </c>
      <c r="T306" s="193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4" t="s">
        <v>155</v>
      </c>
      <c r="AT306" s="194" t="s">
        <v>126</v>
      </c>
      <c r="AU306" s="194" t="s">
        <v>83</v>
      </c>
      <c r="AY306" s="16" t="s">
        <v>123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16" t="s">
        <v>81</v>
      </c>
      <c r="BK306" s="195">
        <f>ROUND(I306*H306,2)</f>
        <v>0</v>
      </c>
      <c r="BL306" s="16" t="s">
        <v>155</v>
      </c>
      <c r="BM306" s="194" t="s">
        <v>230</v>
      </c>
    </row>
    <row r="307" spans="1:65" s="2" customFormat="1">
      <c r="A307" s="33"/>
      <c r="B307" s="34"/>
      <c r="C307" s="35"/>
      <c r="D307" s="196" t="s">
        <v>131</v>
      </c>
      <c r="E307" s="35"/>
      <c r="F307" s="197" t="s">
        <v>470</v>
      </c>
      <c r="G307" s="35"/>
      <c r="H307" s="35"/>
      <c r="I307" s="198"/>
      <c r="J307" s="35"/>
      <c r="K307" s="35"/>
      <c r="L307" s="38"/>
      <c r="M307" s="199"/>
      <c r="N307" s="200"/>
      <c r="O307" s="70"/>
      <c r="P307" s="70"/>
      <c r="Q307" s="70"/>
      <c r="R307" s="70"/>
      <c r="S307" s="70"/>
      <c r="T307" s="71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6" t="s">
        <v>131</v>
      </c>
      <c r="AU307" s="16" t="s">
        <v>83</v>
      </c>
    </row>
    <row r="308" spans="1:65" s="2" customFormat="1" ht="16.5" customHeight="1">
      <c r="A308" s="33"/>
      <c r="B308" s="34"/>
      <c r="C308" s="182" t="s">
        <v>471</v>
      </c>
      <c r="D308" s="182" t="s">
        <v>126</v>
      </c>
      <c r="E308" s="183" t="s">
        <v>472</v>
      </c>
      <c r="F308" s="184" t="s">
        <v>473</v>
      </c>
      <c r="G308" s="185" t="s">
        <v>129</v>
      </c>
      <c r="H308" s="186">
        <v>159</v>
      </c>
      <c r="I308" s="187"/>
      <c r="J308" s="188">
        <f>ROUND(I308*H308,2)</f>
        <v>0</v>
      </c>
      <c r="K308" s="189"/>
      <c r="L308" s="38"/>
      <c r="M308" s="190" t="s">
        <v>1</v>
      </c>
      <c r="N308" s="191" t="s">
        <v>38</v>
      </c>
      <c r="O308" s="70"/>
      <c r="P308" s="192">
        <f>O308*H308</f>
        <v>0</v>
      </c>
      <c r="Q308" s="192">
        <v>4.4999999999999997E-3</v>
      </c>
      <c r="R308" s="192">
        <f>Q308*H308</f>
        <v>0.71549999999999991</v>
      </c>
      <c r="S308" s="192">
        <v>0</v>
      </c>
      <c r="T308" s="193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94" t="s">
        <v>155</v>
      </c>
      <c r="AT308" s="194" t="s">
        <v>126</v>
      </c>
      <c r="AU308" s="194" t="s">
        <v>83</v>
      </c>
      <c r="AY308" s="16" t="s">
        <v>123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16" t="s">
        <v>81</v>
      </c>
      <c r="BK308" s="195">
        <f>ROUND(I308*H308,2)</f>
        <v>0</v>
      </c>
      <c r="BL308" s="16" t="s">
        <v>155</v>
      </c>
      <c r="BM308" s="194" t="s">
        <v>417</v>
      </c>
    </row>
    <row r="309" spans="1:65" s="2" customFormat="1">
      <c r="A309" s="33"/>
      <c r="B309" s="34"/>
      <c r="C309" s="35"/>
      <c r="D309" s="196" t="s">
        <v>131</v>
      </c>
      <c r="E309" s="35"/>
      <c r="F309" s="197" t="s">
        <v>473</v>
      </c>
      <c r="G309" s="35"/>
      <c r="H309" s="35"/>
      <c r="I309" s="198"/>
      <c r="J309" s="35"/>
      <c r="K309" s="35"/>
      <c r="L309" s="38"/>
      <c r="M309" s="199"/>
      <c r="N309" s="200"/>
      <c r="O309" s="70"/>
      <c r="P309" s="70"/>
      <c r="Q309" s="70"/>
      <c r="R309" s="70"/>
      <c r="S309" s="70"/>
      <c r="T309" s="71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6" t="s">
        <v>131</v>
      </c>
      <c r="AU309" s="16" t="s">
        <v>83</v>
      </c>
    </row>
    <row r="310" spans="1:65" s="2" customFormat="1" ht="24.15" customHeight="1">
      <c r="A310" s="33"/>
      <c r="B310" s="34"/>
      <c r="C310" s="182" t="s">
        <v>256</v>
      </c>
      <c r="D310" s="182" t="s">
        <v>126</v>
      </c>
      <c r="E310" s="183" t="s">
        <v>474</v>
      </c>
      <c r="F310" s="184" t="s">
        <v>475</v>
      </c>
      <c r="G310" s="185" t="s">
        <v>129</v>
      </c>
      <c r="H310" s="186">
        <v>159</v>
      </c>
      <c r="I310" s="187"/>
      <c r="J310" s="188">
        <f>ROUND(I310*H310,2)</f>
        <v>0</v>
      </c>
      <c r="K310" s="189"/>
      <c r="L310" s="38"/>
      <c r="M310" s="190" t="s">
        <v>1</v>
      </c>
      <c r="N310" s="191" t="s">
        <v>38</v>
      </c>
      <c r="O310" s="70"/>
      <c r="P310" s="192">
        <f>O310*H310</f>
        <v>0</v>
      </c>
      <c r="Q310" s="192">
        <v>1.4499999999999999E-3</v>
      </c>
      <c r="R310" s="192">
        <f>Q310*H310</f>
        <v>0.23054999999999998</v>
      </c>
      <c r="S310" s="192">
        <v>0</v>
      </c>
      <c r="T310" s="193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94" t="s">
        <v>155</v>
      </c>
      <c r="AT310" s="194" t="s">
        <v>126</v>
      </c>
      <c r="AU310" s="194" t="s">
        <v>83</v>
      </c>
      <c r="AY310" s="16" t="s">
        <v>123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16" t="s">
        <v>81</v>
      </c>
      <c r="BK310" s="195">
        <f>ROUND(I310*H310,2)</f>
        <v>0</v>
      </c>
      <c r="BL310" s="16" t="s">
        <v>155</v>
      </c>
      <c r="BM310" s="194" t="s">
        <v>441</v>
      </c>
    </row>
    <row r="311" spans="1:65" s="2" customFormat="1" ht="19.2">
      <c r="A311" s="33"/>
      <c r="B311" s="34"/>
      <c r="C311" s="35"/>
      <c r="D311" s="196" t="s">
        <v>131</v>
      </c>
      <c r="E311" s="35"/>
      <c r="F311" s="197" t="s">
        <v>475</v>
      </c>
      <c r="G311" s="35"/>
      <c r="H311" s="35"/>
      <c r="I311" s="198"/>
      <c r="J311" s="35"/>
      <c r="K311" s="35"/>
      <c r="L311" s="38"/>
      <c r="M311" s="199"/>
      <c r="N311" s="200"/>
      <c r="O311" s="70"/>
      <c r="P311" s="70"/>
      <c r="Q311" s="70"/>
      <c r="R311" s="70"/>
      <c r="S311" s="70"/>
      <c r="T311" s="71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6" t="s">
        <v>131</v>
      </c>
      <c r="AU311" s="16" t="s">
        <v>83</v>
      </c>
    </row>
    <row r="312" spans="1:65" s="2" customFormat="1" ht="33" customHeight="1">
      <c r="A312" s="33"/>
      <c r="B312" s="34"/>
      <c r="C312" s="182" t="s">
        <v>476</v>
      </c>
      <c r="D312" s="182" t="s">
        <v>126</v>
      </c>
      <c r="E312" s="183" t="s">
        <v>477</v>
      </c>
      <c r="F312" s="184" t="s">
        <v>478</v>
      </c>
      <c r="G312" s="185" t="s">
        <v>129</v>
      </c>
      <c r="H312" s="186">
        <v>159</v>
      </c>
      <c r="I312" s="187"/>
      <c r="J312" s="188">
        <f>ROUND(I312*H312,2)</f>
        <v>0</v>
      </c>
      <c r="K312" s="189"/>
      <c r="L312" s="38"/>
      <c r="M312" s="190" t="s">
        <v>1</v>
      </c>
      <c r="N312" s="191" t="s">
        <v>38</v>
      </c>
      <c r="O312" s="70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94" t="s">
        <v>155</v>
      </c>
      <c r="AT312" s="194" t="s">
        <v>126</v>
      </c>
      <c r="AU312" s="194" t="s">
        <v>83</v>
      </c>
      <c r="AY312" s="16" t="s">
        <v>123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16" t="s">
        <v>81</v>
      </c>
      <c r="BK312" s="195">
        <f>ROUND(I312*H312,2)</f>
        <v>0</v>
      </c>
      <c r="BL312" s="16" t="s">
        <v>155</v>
      </c>
      <c r="BM312" s="194" t="s">
        <v>454</v>
      </c>
    </row>
    <row r="313" spans="1:65" s="2" customFormat="1" ht="19.2">
      <c r="A313" s="33"/>
      <c r="B313" s="34"/>
      <c r="C313" s="35"/>
      <c r="D313" s="196" t="s">
        <v>131</v>
      </c>
      <c r="E313" s="35"/>
      <c r="F313" s="197" t="s">
        <v>478</v>
      </c>
      <c r="G313" s="35"/>
      <c r="H313" s="35"/>
      <c r="I313" s="198"/>
      <c r="J313" s="35"/>
      <c r="K313" s="35"/>
      <c r="L313" s="38"/>
      <c r="M313" s="199"/>
      <c r="N313" s="200"/>
      <c r="O313" s="70"/>
      <c r="P313" s="70"/>
      <c r="Q313" s="70"/>
      <c r="R313" s="70"/>
      <c r="S313" s="70"/>
      <c r="T313" s="71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6" t="s">
        <v>131</v>
      </c>
      <c r="AU313" s="16" t="s">
        <v>83</v>
      </c>
    </row>
    <row r="314" spans="1:65" s="2" customFormat="1" ht="16.5" customHeight="1">
      <c r="A314" s="33"/>
      <c r="B314" s="34"/>
      <c r="C314" s="201" t="s">
        <v>260</v>
      </c>
      <c r="D314" s="201" t="s">
        <v>149</v>
      </c>
      <c r="E314" s="202" t="s">
        <v>479</v>
      </c>
      <c r="F314" s="203" t="s">
        <v>480</v>
      </c>
      <c r="G314" s="204" t="s">
        <v>129</v>
      </c>
      <c r="H314" s="205">
        <v>174.9</v>
      </c>
      <c r="I314" s="206"/>
      <c r="J314" s="207">
        <f>ROUND(I314*H314,2)</f>
        <v>0</v>
      </c>
      <c r="K314" s="208"/>
      <c r="L314" s="209"/>
      <c r="M314" s="210" t="s">
        <v>1</v>
      </c>
      <c r="N314" s="211" t="s">
        <v>38</v>
      </c>
      <c r="O314" s="70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4" t="s">
        <v>198</v>
      </c>
      <c r="AT314" s="194" t="s">
        <v>149</v>
      </c>
      <c r="AU314" s="194" t="s">
        <v>83</v>
      </c>
      <c r="AY314" s="16" t="s">
        <v>123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6" t="s">
        <v>81</v>
      </c>
      <c r="BK314" s="195">
        <f>ROUND(I314*H314,2)</f>
        <v>0</v>
      </c>
      <c r="BL314" s="16" t="s">
        <v>155</v>
      </c>
      <c r="BM314" s="194" t="s">
        <v>481</v>
      </c>
    </row>
    <row r="315" spans="1:65" s="2" customFormat="1">
      <c r="A315" s="33"/>
      <c r="B315" s="34"/>
      <c r="C315" s="35"/>
      <c r="D315" s="196" t="s">
        <v>131</v>
      </c>
      <c r="E315" s="35"/>
      <c r="F315" s="197" t="s">
        <v>480</v>
      </c>
      <c r="G315" s="35"/>
      <c r="H315" s="35"/>
      <c r="I315" s="198"/>
      <c r="J315" s="35"/>
      <c r="K315" s="35"/>
      <c r="L315" s="38"/>
      <c r="M315" s="199"/>
      <c r="N315" s="200"/>
      <c r="O315" s="70"/>
      <c r="P315" s="70"/>
      <c r="Q315" s="70"/>
      <c r="R315" s="70"/>
      <c r="S315" s="70"/>
      <c r="T315" s="71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6" t="s">
        <v>131</v>
      </c>
      <c r="AU315" s="16" t="s">
        <v>83</v>
      </c>
    </row>
    <row r="316" spans="1:65" s="13" customFormat="1">
      <c r="B316" s="212"/>
      <c r="C316" s="213"/>
      <c r="D316" s="196" t="s">
        <v>206</v>
      </c>
      <c r="E316" s="214" t="s">
        <v>1</v>
      </c>
      <c r="F316" s="215" t="s">
        <v>482</v>
      </c>
      <c r="G316" s="213"/>
      <c r="H316" s="216">
        <v>174.9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206</v>
      </c>
      <c r="AU316" s="222" t="s">
        <v>83</v>
      </c>
      <c r="AV316" s="13" t="s">
        <v>83</v>
      </c>
      <c r="AW316" s="13" t="s">
        <v>30</v>
      </c>
      <c r="AX316" s="13" t="s">
        <v>73</v>
      </c>
      <c r="AY316" s="222" t="s">
        <v>123</v>
      </c>
    </row>
    <row r="317" spans="1:65" s="14" customFormat="1">
      <c r="B317" s="223"/>
      <c r="C317" s="224"/>
      <c r="D317" s="196" t="s">
        <v>206</v>
      </c>
      <c r="E317" s="225" t="s">
        <v>1</v>
      </c>
      <c r="F317" s="226" t="s">
        <v>208</v>
      </c>
      <c r="G317" s="224"/>
      <c r="H317" s="227">
        <v>174.9</v>
      </c>
      <c r="I317" s="228"/>
      <c r="J317" s="224"/>
      <c r="K317" s="224"/>
      <c r="L317" s="229"/>
      <c r="M317" s="230"/>
      <c r="N317" s="231"/>
      <c r="O317" s="231"/>
      <c r="P317" s="231"/>
      <c r="Q317" s="231"/>
      <c r="R317" s="231"/>
      <c r="S317" s="231"/>
      <c r="T317" s="232"/>
      <c r="AT317" s="233" t="s">
        <v>206</v>
      </c>
      <c r="AU317" s="233" t="s">
        <v>83</v>
      </c>
      <c r="AV317" s="14" t="s">
        <v>130</v>
      </c>
      <c r="AW317" s="14" t="s">
        <v>30</v>
      </c>
      <c r="AX317" s="14" t="s">
        <v>81</v>
      </c>
      <c r="AY317" s="233" t="s">
        <v>123</v>
      </c>
    </row>
    <row r="318" spans="1:65" s="2" customFormat="1" ht="16.5" customHeight="1">
      <c r="A318" s="33"/>
      <c r="B318" s="34"/>
      <c r="C318" s="182" t="s">
        <v>483</v>
      </c>
      <c r="D318" s="182" t="s">
        <v>126</v>
      </c>
      <c r="E318" s="183" t="s">
        <v>484</v>
      </c>
      <c r="F318" s="184" t="s">
        <v>485</v>
      </c>
      <c r="G318" s="185" t="s">
        <v>147</v>
      </c>
      <c r="H318" s="186">
        <v>70</v>
      </c>
      <c r="I318" s="187"/>
      <c r="J318" s="188">
        <f>ROUND(I318*H318,2)</f>
        <v>0</v>
      </c>
      <c r="K318" s="189"/>
      <c r="L318" s="38"/>
      <c r="M318" s="190" t="s">
        <v>1</v>
      </c>
      <c r="N318" s="191" t="s">
        <v>38</v>
      </c>
      <c r="O318" s="70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4" t="s">
        <v>155</v>
      </c>
      <c r="AT318" s="194" t="s">
        <v>126</v>
      </c>
      <c r="AU318" s="194" t="s">
        <v>83</v>
      </c>
      <c r="AY318" s="16" t="s">
        <v>123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16" t="s">
        <v>81</v>
      </c>
      <c r="BK318" s="195">
        <f>ROUND(I318*H318,2)</f>
        <v>0</v>
      </c>
      <c r="BL318" s="16" t="s">
        <v>155</v>
      </c>
      <c r="BM318" s="194" t="s">
        <v>486</v>
      </c>
    </row>
    <row r="319" spans="1:65" s="2" customFormat="1">
      <c r="A319" s="33"/>
      <c r="B319" s="34"/>
      <c r="C319" s="35"/>
      <c r="D319" s="196" t="s">
        <v>131</v>
      </c>
      <c r="E319" s="35"/>
      <c r="F319" s="197" t="s">
        <v>485</v>
      </c>
      <c r="G319" s="35"/>
      <c r="H319" s="35"/>
      <c r="I319" s="198"/>
      <c r="J319" s="35"/>
      <c r="K319" s="35"/>
      <c r="L319" s="38"/>
      <c r="M319" s="199"/>
      <c r="N319" s="200"/>
      <c r="O319" s="70"/>
      <c r="P319" s="70"/>
      <c r="Q319" s="70"/>
      <c r="R319" s="70"/>
      <c r="S319" s="70"/>
      <c r="T319" s="71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6" t="s">
        <v>131</v>
      </c>
      <c r="AU319" s="16" t="s">
        <v>83</v>
      </c>
    </row>
    <row r="320" spans="1:65" s="2" customFormat="1" ht="21.75" customHeight="1">
      <c r="A320" s="33"/>
      <c r="B320" s="34"/>
      <c r="C320" s="182" t="s">
        <v>263</v>
      </c>
      <c r="D320" s="182" t="s">
        <v>126</v>
      </c>
      <c r="E320" s="183" t="s">
        <v>487</v>
      </c>
      <c r="F320" s="184" t="s">
        <v>488</v>
      </c>
      <c r="G320" s="185" t="s">
        <v>147</v>
      </c>
      <c r="H320" s="186">
        <v>11</v>
      </c>
      <c r="I320" s="187"/>
      <c r="J320" s="188">
        <f>ROUND(I320*H320,2)</f>
        <v>0</v>
      </c>
      <c r="K320" s="189"/>
      <c r="L320" s="38"/>
      <c r="M320" s="190" t="s">
        <v>1</v>
      </c>
      <c r="N320" s="191" t="s">
        <v>38</v>
      </c>
      <c r="O320" s="70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4" t="s">
        <v>155</v>
      </c>
      <c r="AT320" s="194" t="s">
        <v>126</v>
      </c>
      <c r="AU320" s="194" t="s">
        <v>83</v>
      </c>
      <c r="AY320" s="16" t="s">
        <v>123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6" t="s">
        <v>81</v>
      </c>
      <c r="BK320" s="195">
        <f>ROUND(I320*H320,2)</f>
        <v>0</v>
      </c>
      <c r="BL320" s="16" t="s">
        <v>155</v>
      </c>
      <c r="BM320" s="194" t="s">
        <v>489</v>
      </c>
    </row>
    <row r="321" spans="1:65" s="2" customFormat="1">
      <c r="A321" s="33"/>
      <c r="B321" s="34"/>
      <c r="C321" s="35"/>
      <c r="D321" s="196" t="s">
        <v>131</v>
      </c>
      <c r="E321" s="35"/>
      <c r="F321" s="197" t="s">
        <v>488</v>
      </c>
      <c r="G321" s="35"/>
      <c r="H321" s="35"/>
      <c r="I321" s="198"/>
      <c r="J321" s="35"/>
      <c r="K321" s="35"/>
      <c r="L321" s="38"/>
      <c r="M321" s="199"/>
      <c r="N321" s="200"/>
      <c r="O321" s="70"/>
      <c r="P321" s="70"/>
      <c r="Q321" s="70"/>
      <c r="R321" s="70"/>
      <c r="S321" s="70"/>
      <c r="T321" s="71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6" t="s">
        <v>131</v>
      </c>
      <c r="AU321" s="16" t="s">
        <v>83</v>
      </c>
    </row>
    <row r="322" spans="1:65" s="2" customFormat="1" ht="24.15" customHeight="1">
      <c r="A322" s="33"/>
      <c r="B322" s="34"/>
      <c r="C322" s="182" t="s">
        <v>490</v>
      </c>
      <c r="D322" s="182" t="s">
        <v>126</v>
      </c>
      <c r="E322" s="183" t="s">
        <v>491</v>
      </c>
      <c r="F322" s="184" t="s">
        <v>492</v>
      </c>
      <c r="G322" s="185" t="s">
        <v>129</v>
      </c>
      <c r="H322" s="186">
        <v>159</v>
      </c>
      <c r="I322" s="187"/>
      <c r="J322" s="188">
        <f>ROUND(I322*H322,2)</f>
        <v>0</v>
      </c>
      <c r="K322" s="189"/>
      <c r="L322" s="38"/>
      <c r="M322" s="190" t="s">
        <v>1</v>
      </c>
      <c r="N322" s="191" t="s">
        <v>38</v>
      </c>
      <c r="O322" s="70"/>
      <c r="P322" s="192">
        <f>O322*H322</f>
        <v>0</v>
      </c>
      <c r="Q322" s="192">
        <v>4.5000000000000003E-5</v>
      </c>
      <c r="R322" s="192">
        <f>Q322*H322</f>
        <v>7.1550000000000008E-3</v>
      </c>
      <c r="S322" s="192">
        <v>0</v>
      </c>
      <c r="T322" s="193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94" t="s">
        <v>155</v>
      </c>
      <c r="AT322" s="194" t="s">
        <v>126</v>
      </c>
      <c r="AU322" s="194" t="s">
        <v>83</v>
      </c>
      <c r="AY322" s="16" t="s">
        <v>123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6" t="s">
        <v>81</v>
      </c>
      <c r="BK322" s="195">
        <f>ROUND(I322*H322,2)</f>
        <v>0</v>
      </c>
      <c r="BL322" s="16" t="s">
        <v>155</v>
      </c>
      <c r="BM322" s="194" t="s">
        <v>366</v>
      </c>
    </row>
    <row r="323" spans="1:65" s="2" customFormat="1" ht="19.2">
      <c r="A323" s="33"/>
      <c r="B323" s="34"/>
      <c r="C323" s="35"/>
      <c r="D323" s="196" t="s">
        <v>131</v>
      </c>
      <c r="E323" s="35"/>
      <c r="F323" s="197" t="s">
        <v>492</v>
      </c>
      <c r="G323" s="35"/>
      <c r="H323" s="35"/>
      <c r="I323" s="198"/>
      <c r="J323" s="35"/>
      <c r="K323" s="35"/>
      <c r="L323" s="38"/>
      <c r="M323" s="199"/>
      <c r="N323" s="200"/>
      <c r="O323" s="70"/>
      <c r="P323" s="70"/>
      <c r="Q323" s="70"/>
      <c r="R323" s="70"/>
      <c r="S323" s="70"/>
      <c r="T323" s="71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6" t="s">
        <v>131</v>
      </c>
      <c r="AU323" s="16" t="s">
        <v>83</v>
      </c>
    </row>
    <row r="324" spans="1:65" s="2" customFormat="1" ht="24.15" customHeight="1">
      <c r="A324" s="33"/>
      <c r="B324" s="34"/>
      <c r="C324" s="182" t="s">
        <v>267</v>
      </c>
      <c r="D324" s="182" t="s">
        <v>126</v>
      </c>
      <c r="E324" s="183" t="s">
        <v>493</v>
      </c>
      <c r="F324" s="184" t="s">
        <v>494</v>
      </c>
      <c r="G324" s="185" t="s">
        <v>197</v>
      </c>
      <c r="H324" s="186">
        <v>2.363</v>
      </c>
      <c r="I324" s="187"/>
      <c r="J324" s="188">
        <f>ROUND(I324*H324,2)</f>
        <v>0</v>
      </c>
      <c r="K324" s="189"/>
      <c r="L324" s="38"/>
      <c r="M324" s="190" t="s">
        <v>1</v>
      </c>
      <c r="N324" s="191" t="s">
        <v>38</v>
      </c>
      <c r="O324" s="70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4" t="s">
        <v>155</v>
      </c>
      <c r="AT324" s="194" t="s">
        <v>126</v>
      </c>
      <c r="AU324" s="194" t="s">
        <v>83</v>
      </c>
      <c r="AY324" s="16" t="s">
        <v>123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16" t="s">
        <v>81</v>
      </c>
      <c r="BK324" s="195">
        <f>ROUND(I324*H324,2)</f>
        <v>0</v>
      </c>
      <c r="BL324" s="16" t="s">
        <v>155</v>
      </c>
      <c r="BM324" s="194" t="s">
        <v>382</v>
      </c>
    </row>
    <row r="325" spans="1:65" s="2" customFormat="1" ht="19.2">
      <c r="A325" s="33"/>
      <c r="B325" s="34"/>
      <c r="C325" s="35"/>
      <c r="D325" s="196" t="s">
        <v>131</v>
      </c>
      <c r="E325" s="35"/>
      <c r="F325" s="197" t="s">
        <v>494</v>
      </c>
      <c r="G325" s="35"/>
      <c r="H325" s="35"/>
      <c r="I325" s="198"/>
      <c r="J325" s="35"/>
      <c r="K325" s="35"/>
      <c r="L325" s="38"/>
      <c r="M325" s="199"/>
      <c r="N325" s="200"/>
      <c r="O325" s="70"/>
      <c r="P325" s="70"/>
      <c r="Q325" s="70"/>
      <c r="R325" s="70"/>
      <c r="S325" s="70"/>
      <c r="T325" s="71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6" t="s">
        <v>131</v>
      </c>
      <c r="AU325" s="16" t="s">
        <v>83</v>
      </c>
    </row>
    <row r="326" spans="1:65" s="2" customFormat="1" ht="24.15" customHeight="1">
      <c r="A326" s="33"/>
      <c r="B326" s="34"/>
      <c r="C326" s="182" t="s">
        <v>495</v>
      </c>
      <c r="D326" s="182" t="s">
        <v>126</v>
      </c>
      <c r="E326" s="183" t="s">
        <v>496</v>
      </c>
      <c r="F326" s="184" t="s">
        <v>497</v>
      </c>
      <c r="G326" s="185" t="s">
        <v>197</v>
      </c>
      <c r="H326" s="186">
        <v>2.363</v>
      </c>
      <c r="I326" s="187"/>
      <c r="J326" s="188">
        <f>ROUND(I326*H326,2)</f>
        <v>0</v>
      </c>
      <c r="K326" s="189"/>
      <c r="L326" s="38"/>
      <c r="M326" s="190" t="s">
        <v>1</v>
      </c>
      <c r="N326" s="191" t="s">
        <v>38</v>
      </c>
      <c r="O326" s="70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4" t="s">
        <v>155</v>
      </c>
      <c r="AT326" s="194" t="s">
        <v>126</v>
      </c>
      <c r="AU326" s="194" t="s">
        <v>83</v>
      </c>
      <c r="AY326" s="16" t="s">
        <v>123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16" t="s">
        <v>81</v>
      </c>
      <c r="BK326" s="195">
        <f>ROUND(I326*H326,2)</f>
        <v>0</v>
      </c>
      <c r="BL326" s="16" t="s">
        <v>155</v>
      </c>
      <c r="BM326" s="194" t="s">
        <v>356</v>
      </c>
    </row>
    <row r="327" spans="1:65" s="2" customFormat="1" ht="19.2">
      <c r="A327" s="33"/>
      <c r="B327" s="34"/>
      <c r="C327" s="35"/>
      <c r="D327" s="196" t="s">
        <v>131</v>
      </c>
      <c r="E327" s="35"/>
      <c r="F327" s="197" t="s">
        <v>497</v>
      </c>
      <c r="G327" s="35"/>
      <c r="H327" s="35"/>
      <c r="I327" s="198"/>
      <c r="J327" s="35"/>
      <c r="K327" s="35"/>
      <c r="L327" s="38"/>
      <c r="M327" s="199"/>
      <c r="N327" s="200"/>
      <c r="O327" s="70"/>
      <c r="P327" s="70"/>
      <c r="Q327" s="70"/>
      <c r="R327" s="70"/>
      <c r="S327" s="70"/>
      <c r="T327" s="71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6" t="s">
        <v>131</v>
      </c>
      <c r="AU327" s="16" t="s">
        <v>83</v>
      </c>
    </row>
    <row r="328" spans="1:65" s="12" customFormat="1" ht="22.8" customHeight="1">
      <c r="B328" s="166"/>
      <c r="C328" s="167"/>
      <c r="D328" s="168" t="s">
        <v>72</v>
      </c>
      <c r="E328" s="180" t="s">
        <v>498</v>
      </c>
      <c r="F328" s="180" t="s">
        <v>499</v>
      </c>
      <c r="G328" s="167"/>
      <c r="H328" s="167"/>
      <c r="I328" s="170"/>
      <c r="J328" s="181">
        <f>BK328</f>
        <v>0</v>
      </c>
      <c r="K328" s="167"/>
      <c r="L328" s="172"/>
      <c r="M328" s="173"/>
      <c r="N328" s="174"/>
      <c r="O328" s="174"/>
      <c r="P328" s="175">
        <v>0</v>
      </c>
      <c r="Q328" s="174"/>
      <c r="R328" s="175">
        <v>0</v>
      </c>
      <c r="S328" s="174"/>
      <c r="T328" s="176">
        <v>0</v>
      </c>
      <c r="AR328" s="177" t="s">
        <v>83</v>
      </c>
      <c r="AT328" s="178" t="s">
        <v>72</v>
      </c>
      <c r="AU328" s="178" t="s">
        <v>81</v>
      </c>
      <c r="AY328" s="177" t="s">
        <v>123</v>
      </c>
      <c r="BK328" s="179">
        <v>0</v>
      </c>
    </row>
    <row r="329" spans="1:65" s="12" customFormat="1" ht="22.8" customHeight="1">
      <c r="B329" s="166"/>
      <c r="C329" s="167"/>
      <c r="D329" s="168" t="s">
        <v>72</v>
      </c>
      <c r="E329" s="180" t="s">
        <v>500</v>
      </c>
      <c r="F329" s="180" t="s">
        <v>501</v>
      </c>
      <c r="G329" s="167"/>
      <c r="H329" s="167"/>
      <c r="I329" s="170"/>
      <c r="J329" s="181">
        <f>BK329</f>
        <v>0</v>
      </c>
      <c r="K329" s="167"/>
      <c r="L329" s="172"/>
      <c r="M329" s="173"/>
      <c r="N329" s="174"/>
      <c r="O329" s="174"/>
      <c r="P329" s="175">
        <f>SUM(P330:P333)</f>
        <v>0</v>
      </c>
      <c r="Q329" s="174"/>
      <c r="R329" s="175">
        <f>SUM(R330:R333)</f>
        <v>2.1848211E-3</v>
      </c>
      <c r="S329" s="174"/>
      <c r="T329" s="176">
        <f>SUM(T330:T333)</f>
        <v>0</v>
      </c>
      <c r="AR329" s="177" t="s">
        <v>83</v>
      </c>
      <c r="AT329" s="178" t="s">
        <v>72</v>
      </c>
      <c r="AU329" s="178" t="s">
        <v>81</v>
      </c>
      <c r="AY329" s="177" t="s">
        <v>123</v>
      </c>
      <c r="BK329" s="179">
        <f>SUM(BK330:BK333)</f>
        <v>0</v>
      </c>
    </row>
    <row r="330" spans="1:65" s="2" customFormat="1" ht="24.15" customHeight="1">
      <c r="A330" s="33"/>
      <c r="B330" s="34"/>
      <c r="C330" s="182" t="s">
        <v>502</v>
      </c>
      <c r="D330" s="182" t="s">
        <v>126</v>
      </c>
      <c r="E330" s="183" t="s">
        <v>503</v>
      </c>
      <c r="F330" s="184" t="s">
        <v>504</v>
      </c>
      <c r="G330" s="185" t="s">
        <v>129</v>
      </c>
      <c r="H330" s="186">
        <v>2362.3000000000002</v>
      </c>
      <c r="I330" s="187"/>
      <c r="J330" s="188">
        <f>ROUND(I330*H330,2)</f>
        <v>0</v>
      </c>
      <c r="K330" s="189"/>
      <c r="L330" s="38"/>
      <c r="M330" s="190" t="s">
        <v>1</v>
      </c>
      <c r="N330" s="191" t="s">
        <v>38</v>
      </c>
      <c r="O330" s="70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4" t="s">
        <v>155</v>
      </c>
      <c r="AT330" s="194" t="s">
        <v>126</v>
      </c>
      <c r="AU330" s="194" t="s">
        <v>83</v>
      </c>
      <c r="AY330" s="16" t="s">
        <v>123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16" t="s">
        <v>81</v>
      </c>
      <c r="BK330" s="195">
        <f>ROUND(I330*H330,2)</f>
        <v>0</v>
      </c>
      <c r="BL330" s="16" t="s">
        <v>155</v>
      </c>
      <c r="BM330" s="194" t="s">
        <v>290</v>
      </c>
    </row>
    <row r="331" spans="1:65" s="2" customFormat="1">
      <c r="A331" s="33"/>
      <c r="B331" s="34"/>
      <c r="C331" s="35"/>
      <c r="D331" s="196" t="s">
        <v>131</v>
      </c>
      <c r="E331" s="35"/>
      <c r="F331" s="197" t="s">
        <v>504</v>
      </c>
      <c r="G331" s="35"/>
      <c r="H331" s="35"/>
      <c r="I331" s="198"/>
      <c r="J331" s="35"/>
      <c r="K331" s="35"/>
      <c r="L331" s="38"/>
      <c r="M331" s="199"/>
      <c r="N331" s="200"/>
      <c r="O331" s="70"/>
      <c r="P331" s="70"/>
      <c r="Q331" s="70"/>
      <c r="R331" s="70"/>
      <c r="S331" s="70"/>
      <c r="T331" s="71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6" t="s">
        <v>131</v>
      </c>
      <c r="AU331" s="16" t="s">
        <v>83</v>
      </c>
    </row>
    <row r="332" spans="1:65" s="2" customFormat="1" ht="24.15" customHeight="1">
      <c r="A332" s="33"/>
      <c r="B332" s="34"/>
      <c r="C332" s="182" t="s">
        <v>505</v>
      </c>
      <c r="D332" s="182" t="s">
        <v>126</v>
      </c>
      <c r="E332" s="183" t="s">
        <v>506</v>
      </c>
      <c r="F332" s="184" t="s">
        <v>507</v>
      </c>
      <c r="G332" s="185" t="s">
        <v>277</v>
      </c>
      <c r="H332" s="186">
        <v>189</v>
      </c>
      <c r="I332" s="187"/>
      <c r="J332" s="188">
        <f>ROUND(I332*H332,2)</f>
        <v>0</v>
      </c>
      <c r="K332" s="189"/>
      <c r="L332" s="38"/>
      <c r="M332" s="190" t="s">
        <v>1</v>
      </c>
      <c r="N332" s="191" t="s">
        <v>38</v>
      </c>
      <c r="O332" s="70"/>
      <c r="P332" s="192">
        <f>O332*H332</f>
        <v>0</v>
      </c>
      <c r="Q332" s="192">
        <v>1.1559899999999999E-5</v>
      </c>
      <c r="R332" s="192">
        <f>Q332*H332</f>
        <v>2.1848211E-3</v>
      </c>
      <c r="S332" s="192">
        <v>0</v>
      </c>
      <c r="T332" s="193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94" t="s">
        <v>155</v>
      </c>
      <c r="AT332" s="194" t="s">
        <v>126</v>
      </c>
      <c r="AU332" s="194" t="s">
        <v>83</v>
      </c>
      <c r="AY332" s="16" t="s">
        <v>123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16" t="s">
        <v>81</v>
      </c>
      <c r="BK332" s="195">
        <f>ROUND(I332*H332,2)</f>
        <v>0</v>
      </c>
      <c r="BL332" s="16" t="s">
        <v>155</v>
      </c>
      <c r="BM332" s="194" t="s">
        <v>280</v>
      </c>
    </row>
    <row r="333" spans="1:65" s="2" customFormat="1" ht="19.2">
      <c r="A333" s="33"/>
      <c r="B333" s="34"/>
      <c r="C333" s="35"/>
      <c r="D333" s="196" t="s">
        <v>131</v>
      </c>
      <c r="E333" s="35"/>
      <c r="F333" s="197" t="s">
        <v>507</v>
      </c>
      <c r="G333" s="35"/>
      <c r="H333" s="35"/>
      <c r="I333" s="198"/>
      <c r="J333" s="35"/>
      <c r="K333" s="35"/>
      <c r="L333" s="38"/>
      <c r="M333" s="199"/>
      <c r="N333" s="200"/>
      <c r="O333" s="70"/>
      <c r="P333" s="70"/>
      <c r="Q333" s="70"/>
      <c r="R333" s="70"/>
      <c r="S333" s="70"/>
      <c r="T333" s="71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6" t="s">
        <v>131</v>
      </c>
      <c r="AU333" s="16" t="s">
        <v>83</v>
      </c>
    </row>
    <row r="334" spans="1:65" s="12" customFormat="1" ht="25.95" customHeight="1">
      <c r="B334" s="166"/>
      <c r="C334" s="167"/>
      <c r="D334" s="168" t="s">
        <v>72</v>
      </c>
      <c r="E334" s="169" t="s">
        <v>508</v>
      </c>
      <c r="F334" s="169" t="s">
        <v>509</v>
      </c>
      <c r="G334" s="167"/>
      <c r="H334" s="167"/>
      <c r="I334" s="170"/>
      <c r="J334" s="171">
        <f>BK334</f>
        <v>0</v>
      </c>
      <c r="K334" s="167"/>
      <c r="L334" s="172"/>
      <c r="M334" s="173"/>
      <c r="N334" s="174"/>
      <c r="O334" s="174"/>
      <c r="P334" s="175">
        <f>SUM(P335:P338)</f>
        <v>0</v>
      </c>
      <c r="Q334" s="174"/>
      <c r="R334" s="175">
        <f>SUM(R335:R338)</f>
        <v>0</v>
      </c>
      <c r="S334" s="174"/>
      <c r="T334" s="176">
        <f>SUM(T335:T338)</f>
        <v>0</v>
      </c>
      <c r="AR334" s="177" t="s">
        <v>130</v>
      </c>
      <c r="AT334" s="178" t="s">
        <v>72</v>
      </c>
      <c r="AU334" s="178" t="s">
        <v>73</v>
      </c>
      <c r="AY334" s="177" t="s">
        <v>123</v>
      </c>
      <c r="BK334" s="179">
        <f>SUM(BK335:BK338)</f>
        <v>0</v>
      </c>
    </row>
    <row r="335" spans="1:65" s="2" customFormat="1" ht="16.5" customHeight="1">
      <c r="A335" s="33"/>
      <c r="B335" s="34"/>
      <c r="C335" s="182" t="s">
        <v>481</v>
      </c>
      <c r="D335" s="182" t="s">
        <v>126</v>
      </c>
      <c r="E335" s="183" t="s">
        <v>510</v>
      </c>
      <c r="F335" s="184" t="s">
        <v>511</v>
      </c>
      <c r="G335" s="185" t="s">
        <v>191</v>
      </c>
      <c r="H335" s="186">
        <v>50</v>
      </c>
      <c r="I335" s="187"/>
      <c r="J335" s="188">
        <f>ROUND(I335*H335,2)</f>
        <v>0</v>
      </c>
      <c r="K335" s="189"/>
      <c r="L335" s="38"/>
      <c r="M335" s="190" t="s">
        <v>1</v>
      </c>
      <c r="N335" s="191" t="s">
        <v>38</v>
      </c>
      <c r="O335" s="70"/>
      <c r="P335" s="192">
        <f>O335*H335</f>
        <v>0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94" t="s">
        <v>512</v>
      </c>
      <c r="AT335" s="194" t="s">
        <v>126</v>
      </c>
      <c r="AU335" s="194" t="s">
        <v>81</v>
      </c>
      <c r="AY335" s="16" t="s">
        <v>123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16" t="s">
        <v>81</v>
      </c>
      <c r="BK335" s="195">
        <f>ROUND(I335*H335,2)</f>
        <v>0</v>
      </c>
      <c r="BL335" s="16" t="s">
        <v>512</v>
      </c>
      <c r="BM335" s="194" t="s">
        <v>513</v>
      </c>
    </row>
    <row r="336" spans="1:65" s="2" customFormat="1" ht="19.2">
      <c r="A336" s="33"/>
      <c r="B336" s="34"/>
      <c r="C336" s="35"/>
      <c r="D336" s="196" t="s">
        <v>131</v>
      </c>
      <c r="E336" s="35"/>
      <c r="F336" s="197" t="s">
        <v>514</v>
      </c>
      <c r="G336" s="35"/>
      <c r="H336" s="35"/>
      <c r="I336" s="198"/>
      <c r="J336" s="35"/>
      <c r="K336" s="35"/>
      <c r="L336" s="38"/>
      <c r="M336" s="199"/>
      <c r="N336" s="200"/>
      <c r="O336" s="70"/>
      <c r="P336" s="70"/>
      <c r="Q336" s="70"/>
      <c r="R336" s="70"/>
      <c r="S336" s="70"/>
      <c r="T336" s="71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6" t="s">
        <v>131</v>
      </c>
      <c r="AU336" s="16" t="s">
        <v>81</v>
      </c>
    </row>
    <row r="337" spans="1:65" s="2" customFormat="1" ht="24.15" customHeight="1">
      <c r="A337" s="33"/>
      <c r="B337" s="34"/>
      <c r="C337" s="182" t="s">
        <v>515</v>
      </c>
      <c r="D337" s="182" t="s">
        <v>126</v>
      </c>
      <c r="E337" s="183" t="s">
        <v>516</v>
      </c>
      <c r="F337" s="184" t="s">
        <v>517</v>
      </c>
      <c r="G337" s="185" t="s">
        <v>191</v>
      </c>
      <c r="H337" s="186">
        <v>50</v>
      </c>
      <c r="I337" s="187"/>
      <c r="J337" s="188">
        <f>ROUND(I337*H337,2)</f>
        <v>0</v>
      </c>
      <c r="K337" s="189"/>
      <c r="L337" s="38"/>
      <c r="M337" s="190" t="s">
        <v>1</v>
      </c>
      <c r="N337" s="191" t="s">
        <v>38</v>
      </c>
      <c r="O337" s="70"/>
      <c r="P337" s="192">
        <f>O337*H337</f>
        <v>0</v>
      </c>
      <c r="Q337" s="192">
        <v>0</v>
      </c>
      <c r="R337" s="192">
        <f>Q337*H337</f>
        <v>0</v>
      </c>
      <c r="S337" s="192">
        <v>0</v>
      </c>
      <c r="T337" s="193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94" t="s">
        <v>512</v>
      </c>
      <c r="AT337" s="194" t="s">
        <v>126</v>
      </c>
      <c r="AU337" s="194" t="s">
        <v>81</v>
      </c>
      <c r="AY337" s="16" t="s">
        <v>123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16" t="s">
        <v>81</v>
      </c>
      <c r="BK337" s="195">
        <f>ROUND(I337*H337,2)</f>
        <v>0</v>
      </c>
      <c r="BL337" s="16" t="s">
        <v>512</v>
      </c>
      <c r="BM337" s="194" t="s">
        <v>518</v>
      </c>
    </row>
    <row r="338" spans="1:65" s="2" customFormat="1" ht="19.2">
      <c r="A338" s="33"/>
      <c r="B338" s="34"/>
      <c r="C338" s="35"/>
      <c r="D338" s="196" t="s">
        <v>131</v>
      </c>
      <c r="E338" s="35"/>
      <c r="F338" s="197" t="s">
        <v>519</v>
      </c>
      <c r="G338" s="35"/>
      <c r="H338" s="35"/>
      <c r="I338" s="198"/>
      <c r="J338" s="35"/>
      <c r="K338" s="35"/>
      <c r="L338" s="38"/>
      <c r="M338" s="234"/>
      <c r="N338" s="235"/>
      <c r="O338" s="236"/>
      <c r="P338" s="236"/>
      <c r="Q338" s="236"/>
      <c r="R338" s="236"/>
      <c r="S338" s="236"/>
      <c r="T338" s="237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6" t="s">
        <v>131</v>
      </c>
      <c r="AU338" s="16" t="s">
        <v>81</v>
      </c>
    </row>
    <row r="339" spans="1:65" s="2" customFormat="1" ht="6.9" customHeight="1">
      <c r="A339" s="33"/>
      <c r="B339" s="53"/>
      <c r="C339" s="54"/>
      <c r="D339" s="54"/>
      <c r="E339" s="54"/>
      <c r="F339" s="54"/>
      <c r="G339" s="54"/>
      <c r="H339" s="54"/>
      <c r="I339" s="54"/>
      <c r="J339" s="54"/>
      <c r="K339" s="54"/>
      <c r="L339" s="38"/>
      <c r="M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</row>
  </sheetData>
  <sheetProtection algorithmName="SHA-512" hashValue="yU4Jao7MZ3ysnAxj7vPundjYBemWfQ964UmzZZVG059SvVEXkKWgPM90ZJZYpwfagG0fre+FDQ7arQKwDkTiUQ==" saltValue="BNi3ayZjBQ0DZ5Bvpq2r1PHORPyvrCf5jd+QKvC2JoFFp6OXEmC6vhLUa2k4JBf2qQdF3trefEJmwybDlIxHAQ==" spinCount="100000" sheet="1" objects="1" scenarios="1" formatColumns="0" formatRows="0" autoFilter="0"/>
  <autoFilter ref="C131:K338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2024_9 - stavební činnost...</vt:lpstr>
      <vt:lpstr>'2024_9 - stavební činnost...'!Názvy_tisku</vt:lpstr>
      <vt:lpstr>'Rekapitulace stavby'!Názvy_tisku</vt:lpstr>
      <vt:lpstr>'2024_9 - stavební činnost...'!Oblast_tisku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LAPTOP-IMEPVRCR\User</dc:creator>
  <cp:lastModifiedBy>User</cp:lastModifiedBy>
  <dcterms:created xsi:type="dcterms:W3CDTF">2024-06-25T06:25:53Z</dcterms:created>
  <dcterms:modified xsi:type="dcterms:W3CDTF">2024-06-25T11:47:42Z</dcterms:modified>
</cp:coreProperties>
</file>