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Bourací práce" sheetId="2" r:id="rId2"/>
    <sheet name="1.2 - Stavební úpravy" sheetId="3" r:id="rId3"/>
    <sheet name="99 - Vedlejší a ostatní n..." sheetId="4" r:id="rId4"/>
    <sheet name="2.1 - Bourací práce" sheetId="5" r:id="rId5"/>
    <sheet name="2.2 - Stavební úpravy" sheetId="6" r:id="rId6"/>
    <sheet name="99 - Vedlejší a ostatní n..._01" sheetId="7" r:id="rId7"/>
    <sheet name="3.1 - Bourací práce" sheetId="8" r:id="rId8"/>
    <sheet name="3.2 - Stavební úpravy" sheetId="9" r:id="rId9"/>
    <sheet name="99 - Vedlejší a ostatní n..._02" sheetId="10" r:id="rId10"/>
    <sheet name="Seznam figur" sheetId="11" r:id="rId11"/>
    <sheet name="Pokyny pro vyplnění" sheetId="12" r:id="rId12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'1.1 - Bourací práce'!$C$90:$K$193</definedName>
    <definedName name="_xlnm.Print_Area" localSheetId="1">'1.1 - Bourací práce'!$C$4:$J$41,'1.1 - Bourací práce'!$C$47:$J$70,'1.1 - Bourací práce'!$C$76:$K$193</definedName>
    <definedName name="_xlnm.Print_Titles" localSheetId="1">'1.1 - Bourací práce'!$90:$90</definedName>
    <definedName name="_xlnm._FilterDatabase" localSheetId="2" hidden="1">'1.2 - Stavební úpravy'!$C$91:$K$211</definedName>
    <definedName name="_xlnm.Print_Area" localSheetId="2">'1.2 - Stavební úpravy'!$C$4:$J$41,'1.2 - Stavební úpravy'!$C$47:$J$71,'1.2 - Stavební úpravy'!$C$77:$K$211</definedName>
    <definedName name="_xlnm.Print_Titles" localSheetId="2">'1.2 - Stavební úpravy'!$91:$91</definedName>
    <definedName name="_xlnm._FilterDatabase" localSheetId="3" hidden="1">'99 - Vedlejší a ostatní n...'!$C$90:$K$108</definedName>
    <definedName name="_xlnm.Print_Area" localSheetId="3">'99 - Vedlejší a ostatní n...'!$C$4:$J$41,'99 - Vedlejší a ostatní n...'!$C$47:$J$70,'99 - Vedlejší a ostatní n...'!$C$76:$K$108</definedName>
    <definedName name="_xlnm.Print_Titles" localSheetId="3">'99 - Vedlejší a ostatní n...'!$90:$90</definedName>
    <definedName name="_xlnm._FilterDatabase" localSheetId="4" hidden="1">'2.1 - Bourací práce'!$C$90:$K$173</definedName>
    <definedName name="_xlnm.Print_Area" localSheetId="4">'2.1 - Bourací práce'!$C$4:$J$41,'2.1 - Bourací práce'!$C$47:$J$70,'2.1 - Bourací práce'!$C$76:$K$173</definedName>
    <definedName name="_xlnm.Print_Titles" localSheetId="4">'2.1 - Bourací práce'!$90:$90</definedName>
    <definedName name="_xlnm._FilterDatabase" localSheetId="5" hidden="1">'2.2 - Stavební úpravy'!$C$91:$K$214</definedName>
    <definedName name="_xlnm.Print_Area" localSheetId="5">'2.2 - Stavební úpravy'!$C$4:$J$41,'2.2 - Stavební úpravy'!$C$47:$J$71,'2.2 - Stavební úpravy'!$C$77:$K$214</definedName>
    <definedName name="_xlnm.Print_Titles" localSheetId="5">'2.2 - Stavební úpravy'!$91:$91</definedName>
    <definedName name="_xlnm._FilterDatabase" localSheetId="6" hidden="1">'99 - Vedlejší a ostatní n..._01'!$C$90:$K$108</definedName>
    <definedName name="_xlnm.Print_Area" localSheetId="6">'99 - Vedlejší a ostatní n..._01'!$C$4:$J$41,'99 - Vedlejší a ostatní n..._01'!$C$47:$J$70,'99 - Vedlejší a ostatní n..._01'!$C$76:$K$108</definedName>
    <definedName name="_xlnm.Print_Titles" localSheetId="6">'99 - Vedlejší a ostatní n..._01'!$90:$90</definedName>
    <definedName name="_xlnm._FilterDatabase" localSheetId="7" hidden="1">'3.1 - Bourací práce'!$C$90:$K$182</definedName>
    <definedName name="_xlnm.Print_Area" localSheetId="7">'3.1 - Bourací práce'!$C$4:$J$41,'3.1 - Bourací práce'!$C$47:$J$70,'3.1 - Bourací práce'!$C$76:$K$182</definedName>
    <definedName name="_xlnm.Print_Titles" localSheetId="7">'3.1 - Bourací práce'!$90:$90</definedName>
    <definedName name="_xlnm._FilterDatabase" localSheetId="8" hidden="1">'3.2 - Stavební úpravy'!$C$91:$K$205</definedName>
    <definedName name="_xlnm.Print_Area" localSheetId="8">'3.2 - Stavební úpravy'!$C$4:$J$41,'3.2 - Stavební úpravy'!$C$47:$J$71,'3.2 - Stavební úpravy'!$C$77:$K$205</definedName>
    <definedName name="_xlnm.Print_Titles" localSheetId="8">'3.2 - Stavební úpravy'!$91:$91</definedName>
    <definedName name="_xlnm._FilterDatabase" localSheetId="9" hidden="1">'99 - Vedlejší a ostatní n..._02'!$C$90:$K$108</definedName>
    <definedName name="_xlnm.Print_Area" localSheetId="9">'99 - Vedlejší a ostatní n..._02'!$C$4:$J$41,'99 - Vedlejší a ostatní n..._02'!$C$47:$J$70,'99 - Vedlejší a ostatní n..._02'!$C$76:$K$108</definedName>
    <definedName name="_xlnm.Print_Titles" localSheetId="9">'99 - Vedlejší a ostatní n..._02'!$90:$90</definedName>
    <definedName name="_xlnm.Print_Area" localSheetId="10">'Seznam figur'!$C$4:$G$17</definedName>
    <definedName name="_xlnm.Print_Titles" localSheetId="10">'Seznam figur'!$9:$9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D7"/>
  <c i="10" r="J39"/>
  <c r="J38"/>
  <c i="1" r="AY66"/>
  <c i="10" r="J37"/>
  <c i="1" r="AX66"/>
  <c i="10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T99"/>
  <c r="R101"/>
  <c r="R100"/>
  <c r="R99"/>
  <c r="P101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50"/>
  <c i="9" r="J39"/>
  <c r="J38"/>
  <c i="1" r="AY65"/>
  <c i="9" r="J37"/>
  <c i="1" r="AX65"/>
  <c i="9" r="BI204"/>
  <c r="BH204"/>
  <c r="BG204"/>
  <c r="BF204"/>
  <c r="T204"/>
  <c r="T203"/>
  <c r="R204"/>
  <c r="R203"/>
  <c r="P204"/>
  <c r="P203"/>
  <c r="BI199"/>
  <c r="BH199"/>
  <c r="BG199"/>
  <c r="BF199"/>
  <c r="T199"/>
  <c r="T198"/>
  <c r="R199"/>
  <c r="R198"/>
  <c r="P199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88"/>
  <c r="J22"/>
  <c r="J20"/>
  <c r="E20"/>
  <c r="F59"/>
  <c r="J19"/>
  <c r="J14"/>
  <c r="J56"/>
  <c r="E7"/>
  <c r="E80"/>
  <c i="8" r="J39"/>
  <c r="J38"/>
  <c i="1" r="AY64"/>
  <c i="8" r="J37"/>
  <c i="1" r="AX64"/>
  <c i="8"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T163"/>
  <c r="R164"/>
  <c r="R163"/>
  <c r="P164"/>
  <c r="P163"/>
  <c r="BI160"/>
  <c r="BH160"/>
  <c r="BG160"/>
  <c r="BF160"/>
  <c r="T160"/>
  <c r="R160"/>
  <c r="P160"/>
  <c r="BI156"/>
  <c r="BH156"/>
  <c r="BG156"/>
  <c r="BF156"/>
  <c r="T156"/>
  <c r="R156"/>
  <c r="P156"/>
  <c r="BI152"/>
  <c r="BH152"/>
  <c r="BG152"/>
  <c r="BF152"/>
  <c r="T152"/>
  <c r="R152"/>
  <c r="P152"/>
  <c r="BI144"/>
  <c r="BH144"/>
  <c r="BG144"/>
  <c r="BF144"/>
  <c r="T144"/>
  <c r="R144"/>
  <c r="P144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56"/>
  <c r="E7"/>
  <c r="E79"/>
  <c i="7" r="J39"/>
  <c r="J38"/>
  <c i="1" r="AY62"/>
  <c i="7" r="J37"/>
  <c i="1" r="AX62"/>
  <c i="7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R99"/>
  <c r="P101"/>
  <c r="P100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50"/>
  <c i="6" r="J39"/>
  <c r="J38"/>
  <c i="1" r="AY61"/>
  <c i="6" r="J37"/>
  <c i="1" r="AX61"/>
  <c i="6" r="BI213"/>
  <c r="BH213"/>
  <c r="BG213"/>
  <c r="BF213"/>
  <c r="T213"/>
  <c r="T212"/>
  <c r="R213"/>
  <c r="R212"/>
  <c r="P213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58"/>
  <c r="J22"/>
  <c r="J20"/>
  <c r="E20"/>
  <c r="F89"/>
  <c r="J19"/>
  <c r="J14"/>
  <c r="J86"/>
  <c r="E7"/>
  <c r="E80"/>
  <c i="5" r="J39"/>
  <c r="J38"/>
  <c i="1" r="AY60"/>
  <c i="5" r="J37"/>
  <c i="1" r="AX60"/>
  <c i="5"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T157"/>
  <c r="R158"/>
  <c r="R157"/>
  <c r="P158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9"/>
  <c r="F58"/>
  <c r="F56"/>
  <c r="E54"/>
  <c r="J23"/>
  <c r="E23"/>
  <c r="J58"/>
  <c r="J22"/>
  <c r="J20"/>
  <c r="E20"/>
  <c r="F59"/>
  <c r="J19"/>
  <c r="J14"/>
  <c r="J85"/>
  <c r="E7"/>
  <c r="E79"/>
  <c i="4" r="J39"/>
  <c r="J38"/>
  <c i="1" r="AY58"/>
  <c i="4" r="J37"/>
  <c i="1" r="AX58"/>
  <c i="4" r="BI107"/>
  <c r="BH107"/>
  <c r="BG107"/>
  <c r="BF107"/>
  <c r="T107"/>
  <c r="T106"/>
  <c r="R107"/>
  <c r="R106"/>
  <c r="P107"/>
  <c r="P106"/>
  <c r="BI104"/>
  <c r="BH104"/>
  <c r="BG104"/>
  <c r="BF104"/>
  <c r="T104"/>
  <c r="T103"/>
  <c r="R104"/>
  <c r="R103"/>
  <c r="P104"/>
  <c r="P103"/>
  <c r="BI101"/>
  <c r="BH101"/>
  <c r="BG101"/>
  <c r="BF101"/>
  <c r="T101"/>
  <c r="T100"/>
  <c r="R101"/>
  <c r="R100"/>
  <c r="R99"/>
  <c r="P101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J88"/>
  <c r="F87"/>
  <c r="F85"/>
  <c r="E83"/>
  <c r="J59"/>
  <c r="F58"/>
  <c r="F56"/>
  <c r="E54"/>
  <c r="J23"/>
  <c r="E23"/>
  <c r="J87"/>
  <c r="J22"/>
  <c r="J20"/>
  <c r="E20"/>
  <c r="F88"/>
  <c r="J19"/>
  <c r="J14"/>
  <c r="J85"/>
  <c r="E7"/>
  <c r="E79"/>
  <c i="3" r="J39"/>
  <c r="J38"/>
  <c i="1" r="AY57"/>
  <c i="3" r="J37"/>
  <c i="1" r="AX57"/>
  <c i="3" r="BI210"/>
  <c r="BH210"/>
  <c r="BG210"/>
  <c r="BF210"/>
  <c r="T210"/>
  <c r="T209"/>
  <c r="R210"/>
  <c r="R209"/>
  <c r="P210"/>
  <c r="P209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9"/>
  <c r="F88"/>
  <c r="F86"/>
  <c r="E84"/>
  <c r="J59"/>
  <c r="F58"/>
  <c r="F56"/>
  <c r="E54"/>
  <c r="J23"/>
  <c r="E23"/>
  <c r="J58"/>
  <c r="J22"/>
  <c r="J20"/>
  <c r="E20"/>
  <c r="F89"/>
  <c r="J19"/>
  <c r="J14"/>
  <c r="J86"/>
  <c r="E7"/>
  <c r="E50"/>
  <c i="2" r="J39"/>
  <c r="J38"/>
  <c i="1" r="AY56"/>
  <c i="2" r="J37"/>
  <c i="1" r="AX56"/>
  <c i="2" r="BI192"/>
  <c r="BH192"/>
  <c r="BG192"/>
  <c r="BF192"/>
  <c r="T192"/>
  <c r="T191"/>
  <c r="R192"/>
  <c r="R191"/>
  <c r="P192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59"/>
  <c r="BH159"/>
  <c r="BG159"/>
  <c r="BF159"/>
  <c r="T159"/>
  <c r="R159"/>
  <c r="P159"/>
  <c r="BI151"/>
  <c r="BH151"/>
  <c r="BG151"/>
  <c r="BF151"/>
  <c r="T151"/>
  <c r="R151"/>
  <c r="P151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4"/>
  <c r="BH124"/>
  <c r="BG124"/>
  <c r="BF124"/>
  <c r="T124"/>
  <c r="R124"/>
  <c r="P124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4"/>
  <c r="BH94"/>
  <c r="BG94"/>
  <c r="BF94"/>
  <c r="T94"/>
  <c r="R94"/>
  <c r="P94"/>
  <c r="J88"/>
  <c r="F87"/>
  <c r="F85"/>
  <c r="E83"/>
  <c r="J59"/>
  <c r="F58"/>
  <c r="F56"/>
  <c r="E54"/>
  <c r="J23"/>
  <c r="E23"/>
  <c r="J58"/>
  <c r="J22"/>
  <c r="J20"/>
  <c r="E20"/>
  <c r="F88"/>
  <c r="J19"/>
  <c r="J14"/>
  <c r="J85"/>
  <c r="E7"/>
  <c r="E50"/>
  <c i="1" r="L50"/>
  <c r="AM50"/>
  <c r="AM49"/>
  <c r="L49"/>
  <c r="AM47"/>
  <c r="L47"/>
  <c r="L45"/>
  <c r="L44"/>
  <c i="2" r="J187"/>
  <c r="BK120"/>
  <c i="3" r="BK156"/>
  <c r="J136"/>
  <c r="J140"/>
  <c i="4" r="BK104"/>
  <c i="5" r="BK102"/>
  <c i="6" r="J98"/>
  <c r="J189"/>
  <c i="8" r="BK144"/>
  <c i="9" r="BK199"/>
  <c r="BK204"/>
  <c i="2" r="J98"/>
  <c r="BK172"/>
  <c i="3" r="J173"/>
  <c r="BK183"/>
  <c i="4" r="BK96"/>
  <c i="5" r="BK112"/>
  <c i="6" r="BK114"/>
  <c r="BK159"/>
  <c i="8" r="BK169"/>
  <c r="J178"/>
  <c i="9" r="J135"/>
  <c r="BK155"/>
  <c i="10" r="BK94"/>
  <c i="2" r="J118"/>
  <c i="1" r="AS59"/>
  <c i="4" r="J97"/>
  <c i="5" r="J98"/>
  <c i="6" r="BK199"/>
  <c i="7" r="J101"/>
  <c i="8" r="J112"/>
  <c i="9" r="BK170"/>
  <c r="BK135"/>
  <c r="J185"/>
  <c i="2" r="J128"/>
  <c i="3" r="BK126"/>
  <c r="J188"/>
  <c r="BK168"/>
  <c i="5" r="BK148"/>
  <c r="BK172"/>
  <c i="6" r="J159"/>
  <c r="BK176"/>
  <c r="J121"/>
  <c i="8" r="J174"/>
  <c i="9" r="J118"/>
  <c i="10" r="BK107"/>
  <c i="3" r="BK144"/>
  <c r="J178"/>
  <c i="5" r="BK124"/>
  <c r="J120"/>
  <c i="8" r="BK121"/>
  <c i="9" r="BK162"/>
  <c i="10" r="J104"/>
  <c i="2" r="J110"/>
  <c i="3" r="BK101"/>
  <c i="5" r="BK136"/>
  <c i="6" r="J186"/>
  <c i="8" r="BK137"/>
  <c i="9" r="J104"/>
  <c i="2" r="J104"/>
  <c i="3" r="J176"/>
  <c r="J132"/>
  <c i="5" r="J162"/>
  <c r="J112"/>
  <c i="6" r="BK194"/>
  <c r="BK203"/>
  <c i="9" r="J114"/>
  <c r="J177"/>
  <c i="2" r="J189"/>
  <c r="J192"/>
  <c i="3" r="BK140"/>
  <c r="J161"/>
  <c i="4" r="J98"/>
  <c i="5" r="BK98"/>
  <c i="6" r="BK139"/>
  <c r="BK110"/>
  <c i="8" r="BK94"/>
  <c i="9" r="J151"/>
  <c i="10" r="J107"/>
  <c i="2" r="BK163"/>
  <c i="3" r="J168"/>
  <c r="J203"/>
  <c r="BK129"/>
  <c i="6" r="BK174"/>
  <c r="J147"/>
  <c i="8" r="J152"/>
  <c r="J144"/>
  <c i="9" r="J170"/>
  <c r="J139"/>
  <c i="2" r="BK110"/>
  <c r="J107"/>
  <c i="3" r="BK178"/>
  <c r="BK171"/>
  <c i="4" r="BK107"/>
  <c i="5" r="J105"/>
  <c i="6" r="BK128"/>
  <c r="J171"/>
  <c i="7" r="J95"/>
  <c i="9" r="J160"/>
  <c i="2" r="BK180"/>
  <c i="3" r="BK148"/>
  <c i="6" r="J191"/>
  <c i="9" r="J143"/>
  <c r="J175"/>
  <c i="2" r="BK189"/>
  <c i="3" r="J210"/>
  <c r="J152"/>
  <c i="5" r="J167"/>
  <c i="6" r="BK131"/>
  <c i="7" r="J107"/>
  <c i="8" r="J176"/>
  <c i="9" r="BK143"/>
  <c i="2" r="BK159"/>
  <c r="J136"/>
  <c r="J132"/>
  <c i="3" r="J181"/>
  <c r="J101"/>
  <c r="BK104"/>
  <c r="BK191"/>
  <c r="BK173"/>
  <c r="BK161"/>
  <c i="4" r="J96"/>
  <c i="5" r="J154"/>
  <c i="6" r="BK171"/>
  <c r="J194"/>
  <c r="J114"/>
  <c r="J174"/>
  <c r="BK184"/>
  <c i="8" r="J94"/>
  <c r="BK117"/>
  <c r="BK133"/>
  <c i="9" r="J172"/>
  <c r="J180"/>
  <c i="2" r="J151"/>
  <c r="BK151"/>
  <c r="BK101"/>
  <c i="3" r="BK98"/>
  <c r="BK110"/>
  <c r="J200"/>
  <c r="J122"/>
  <c r="BK152"/>
  <c i="4" r="BK95"/>
  <c i="5" r="BK151"/>
  <c r="J109"/>
  <c i="6" r="BK196"/>
  <c r="J206"/>
  <c r="J184"/>
  <c r="BK179"/>
  <c i="7" r="J98"/>
  <c i="8" r="J113"/>
  <c r="J121"/>
  <c i="9" r="J182"/>
  <c r="BK172"/>
  <c r="J95"/>
  <c r="BK114"/>
  <c i="10" r="J97"/>
  <c i="2" r="J114"/>
  <c r="BK192"/>
  <c i="3" r="J171"/>
  <c r="BK115"/>
  <c r="BK132"/>
  <c r="J110"/>
  <c r="BK196"/>
  <c i="5" r="BK154"/>
  <c r="BK169"/>
  <c i="6" r="BK121"/>
  <c r="J125"/>
  <c r="J104"/>
  <c r="BK164"/>
  <c r="J176"/>
  <c i="7" r="BK95"/>
  <c i="8" r="BK171"/>
  <c r="BK97"/>
  <c r="J100"/>
  <c i="9" r="J190"/>
  <c r="BK147"/>
  <c r="J121"/>
  <c i="2" r="BK187"/>
  <c r="BK132"/>
  <c r="BK94"/>
  <c r="BK119"/>
  <c i="3" r="BK176"/>
  <c r="J163"/>
  <c r="BK210"/>
  <c r="J183"/>
  <c r="BK122"/>
  <c i="4" r="BK94"/>
  <c i="5" r="BK128"/>
  <c r="J116"/>
  <c r="BK162"/>
  <c r="J102"/>
  <c i="6" r="J101"/>
  <c r="BK213"/>
  <c r="BK206"/>
  <c i="8" r="BK113"/>
  <c r="BK103"/>
  <c i="9" r="BK192"/>
  <c r="BK131"/>
  <c r="BK101"/>
  <c r="BK118"/>
  <c i="2" r="BK128"/>
  <c r="BK176"/>
  <c i="3" r="J191"/>
  <c i="4" r="J101"/>
  <c i="5" r="J158"/>
  <c r="BK140"/>
  <c i="6" r="J135"/>
  <c i="7" r="J96"/>
  <c i="8" r="BK176"/>
  <c r="J160"/>
  <c i="9" r="BK167"/>
  <c r="BK180"/>
  <c i="10" r="BK98"/>
  <c r="BK104"/>
  <c i="2" r="J101"/>
  <c i="3" r="BK107"/>
  <c r="BK163"/>
  <c i="4" r="BK97"/>
  <c i="5" r="BK109"/>
  <c i="6" r="J164"/>
  <c r="J199"/>
  <c r="BK104"/>
  <c i="7" r="BK97"/>
  <c i="8" r="BK100"/>
  <c r="J156"/>
  <c i="9" r="J155"/>
  <c r="J147"/>
  <c i="2" r="J144"/>
  <c r="J180"/>
  <c r="J172"/>
  <c i="3" r="BK205"/>
  <c r="J104"/>
  <c i="4" r="J94"/>
  <c i="5" r="J164"/>
  <c i="6" r="J151"/>
  <c r="BK135"/>
  <c i="7" r="BK107"/>
  <c i="8" r="BK160"/>
  <c r="BK112"/>
  <c i="9" r="BK139"/>
  <c r="BK107"/>
  <c i="2" r="J182"/>
  <c i="1" r="AS63"/>
  <c i="6" r="BK101"/>
  <c r="J143"/>
  <c i="7" r="BK94"/>
  <c i="8" r="J169"/>
  <c i="9" r="BK104"/>
  <c r="J162"/>
  <c i="10" r="BK95"/>
  <c i="2" r="BK185"/>
  <c r="BK144"/>
  <c i="3" r="J186"/>
  <c r="J148"/>
  <c r="J144"/>
  <c i="5" r="BK116"/>
  <c i="6" r="BK95"/>
  <c r="BK98"/>
  <c r="J209"/>
  <c i="8" r="J107"/>
  <c r="BK125"/>
  <c i="9" r="J107"/>
  <c r="BK151"/>
  <c i="2" r="J167"/>
  <c r="BK167"/>
  <c i="3" r="BK119"/>
  <c r="J107"/>
  <c i="4" r="J107"/>
  <c i="5" r="J124"/>
  <c r="J148"/>
  <c i="6" r="BK125"/>
  <c i="7" r="BK101"/>
  <c i="8" r="BK107"/>
  <c i="9" r="J165"/>
  <c r="BK190"/>
  <c r="BK160"/>
  <c i="2" r="J176"/>
  <c i="3" r="J119"/>
  <c i="4" r="J95"/>
  <c i="5" r="J94"/>
  <c r="J132"/>
  <c i="6" r="J181"/>
  <c i="8" r="J171"/>
  <c r="J111"/>
  <c r="J125"/>
  <c i="9" r="BK182"/>
  <c r="BK98"/>
  <c i="10" r="BK101"/>
  <c r="J101"/>
  <c i="2" r="J159"/>
  <c r="BK140"/>
  <c i="3" r="BK193"/>
  <c r="J156"/>
  <c i="5" r="J128"/>
  <c r="J140"/>
  <c i="6" r="J107"/>
  <c r="BK143"/>
  <c r="BK186"/>
  <c i="7" r="BK104"/>
  <c i="8" r="J164"/>
  <c r="J117"/>
  <c i="9" r="J98"/>
  <c r="J199"/>
  <c i="2" r="J119"/>
  <c r="BK118"/>
  <c i="3" r="J126"/>
  <c i="5" r="BK132"/>
  <c i="6" r="J179"/>
  <c i="7" r="BK96"/>
  <c i="8" r="BK178"/>
  <c i="9" r="BK95"/>
  <c r="BK128"/>
  <c i="2" r="BK114"/>
  <c i="3" r="J166"/>
  <c r="BK203"/>
  <c r="BK95"/>
  <c i="5" r="J151"/>
  <c i="6" r="BK147"/>
  <c r="J196"/>
  <c i="8" r="J181"/>
  <c i="9" r="J125"/>
  <c i="10" r="J94"/>
  <c i="3" r="BK136"/>
  <c r="BK166"/>
  <c i="4" r="J104"/>
  <c i="5" r="BK158"/>
  <c i="6" r="BK151"/>
  <c r="J139"/>
  <c i="8" r="BK164"/>
  <c i="9" r="BK185"/>
  <c i="2" r="J163"/>
  <c r="J94"/>
  <c i="3" r="BK188"/>
  <c i="5" r="BK120"/>
  <c i="6" r="J131"/>
  <c r="J95"/>
  <c i="7" r="J97"/>
  <c i="8" r="J129"/>
  <c i="9" r="J195"/>
  <c i="3" r="J193"/>
  <c i="5" r="J169"/>
  <c i="6" r="BK191"/>
  <c i="7" r="BK98"/>
  <c i="8" r="BK174"/>
  <c i="9" r="J204"/>
  <c r="BK110"/>
  <c r="J131"/>
  <c i="10" r="BK97"/>
  <c r="J95"/>
  <c i="2" r="J124"/>
  <c r="BK107"/>
  <c i="3" r="J115"/>
  <c i="5" r="J172"/>
  <c i="6" r="J203"/>
  <c r="BK189"/>
  <c r="J128"/>
  <c r="BK155"/>
  <c i="7" r="J94"/>
  <c i="8" r="BK152"/>
  <c i="9" r="J110"/>
  <c r="BK125"/>
  <c r="J167"/>
  <c i="2" r="BK182"/>
  <c r="BK136"/>
  <c i="3" r="J205"/>
  <c r="BK200"/>
  <c i="4" r="BK101"/>
  <c i="5" r="BK105"/>
  <c i="6" r="J118"/>
  <c r="J110"/>
  <c i="9" r="BK187"/>
  <c r="BK121"/>
  <c i="2" r="J140"/>
  <c r="J120"/>
  <c i="3" r="J129"/>
  <c r="J98"/>
  <c i="5" r="BK167"/>
  <c i="6" r="BK107"/>
  <c i="8" r="BK181"/>
  <c r="J133"/>
  <c i="9" r="BK195"/>
  <c i="10" r="J98"/>
  <c i="2" r="BK104"/>
  <c i="3" r="J196"/>
  <c r="BK186"/>
  <c i="6" r="BK168"/>
  <c r="BK181"/>
  <c i="7" r="J104"/>
  <c i="8" r="J97"/>
  <c i="9" r="J192"/>
  <c i="2" r="J185"/>
  <c i="1" r="AS55"/>
  <c i="5" r="BK164"/>
  <c i="6" r="J213"/>
  <c r="J155"/>
  <c i="8" r="BK129"/>
  <c i="9" r="J101"/>
  <c i="2" r="BK124"/>
  <c i="3" r="J95"/>
  <c i="5" r="BK94"/>
  <c i="6" r="BK118"/>
  <c i="8" r="BK156"/>
  <c r="J103"/>
  <c i="9" r="BK175"/>
  <c r="BK165"/>
  <c i="10" r="J96"/>
  <c r="BK96"/>
  <c i="2" r="BK98"/>
  <c i="3" r="BK181"/>
  <c i="4" r="BK98"/>
  <c i="5" r="J136"/>
  <c i="6" r="BK209"/>
  <c r="J168"/>
  <c i="8" r="BK111"/>
  <c r="J137"/>
  <c i="9" r="J128"/>
  <c r="BK177"/>
  <c r="J187"/>
  <c i="4" l="1" r="P99"/>
  <c i="7" r="T99"/>
  <c i="4" r="T99"/>
  <c i="2" r="P158"/>
  <c r="T171"/>
  <c i="3" r="T121"/>
  <c i="5" r="R93"/>
  <c i="6" r="T94"/>
  <c r="T163"/>
  <c i="8" r="T93"/>
  <c r="T92"/>
  <c r="T91"/>
  <c r="T151"/>
  <c r="T168"/>
  <c i="9" r="R94"/>
  <c r="P120"/>
  <c r="P134"/>
  <c r="T134"/>
  <c r="T159"/>
  <c i="10" r="P93"/>
  <c r="P92"/>
  <c r="P91"/>
  <c i="1" r="AU66"/>
  <c i="2" r="R93"/>
  <c r="BK171"/>
  <c r="J171"/>
  <c r="J67"/>
  <c r="T179"/>
  <c i="3" r="BK94"/>
  <c r="BK160"/>
  <c r="J160"/>
  <c r="J68"/>
  <c r="R199"/>
  <c i="4" r="BK93"/>
  <c r="J93"/>
  <c r="J65"/>
  <c i="5" r="P147"/>
  <c i="6" r="R134"/>
  <c i="10" r="BK93"/>
  <c r="J93"/>
  <c r="J65"/>
  <c i="2" r="T93"/>
  <c i="3" r="R94"/>
  <c r="R121"/>
  <c r="P135"/>
  <c r="R160"/>
  <c r="T199"/>
  <c i="4" r="T93"/>
  <c r="T92"/>
  <c i="5" r="P93"/>
  <c r="BK147"/>
  <c r="J147"/>
  <c r="J66"/>
  <c r="R161"/>
  <c i="6" r="BK94"/>
  <c r="J94"/>
  <c r="J65"/>
  <c r="BK120"/>
  <c r="J120"/>
  <c r="J66"/>
  <c r="T120"/>
  <c r="P134"/>
  <c r="T134"/>
  <c r="BK202"/>
  <c r="J202"/>
  <c r="J69"/>
  <c r="T202"/>
  <c i="7" r="T93"/>
  <c r="T92"/>
  <c r="T91"/>
  <c i="8" r="R93"/>
  <c r="R151"/>
  <c r="BK168"/>
  <c r="J168"/>
  <c r="J68"/>
  <c r="P168"/>
  <c i="9" r="P94"/>
  <c r="BK120"/>
  <c r="J120"/>
  <c r="J66"/>
  <c r="BK134"/>
  <c r="J134"/>
  <c r="J67"/>
  <c r="R134"/>
  <c r="R159"/>
  <c i="2" r="BK158"/>
  <c r="J158"/>
  <c r="J66"/>
  <c r="BK179"/>
  <c r="J179"/>
  <c r="J68"/>
  <c i="3" r="T94"/>
  <c r="T135"/>
  <c r="BK199"/>
  <c r="J199"/>
  <c r="J69"/>
  <c i="5" r="T93"/>
  <c r="T147"/>
  <c r="P161"/>
  <c i="6" r="R94"/>
  <c r="R120"/>
  <c r="BK134"/>
  <c r="J134"/>
  <c r="J67"/>
  <c r="P163"/>
  <c r="P202"/>
  <c i="7" r="BK93"/>
  <c r="J93"/>
  <c r="J65"/>
  <c r="R93"/>
  <c r="R92"/>
  <c r="R91"/>
  <c i="8" r="P93"/>
  <c r="P92"/>
  <c r="P91"/>
  <c i="1" r="AU64"/>
  <c i="8" r="P151"/>
  <c r="R168"/>
  <c i="2" r="P93"/>
  <c r="P92"/>
  <c r="P91"/>
  <c i="1" r="AU56"/>
  <c i="2" r="R158"/>
  <c r="P171"/>
  <c r="P179"/>
  <c i="3" r="BK121"/>
  <c r="J121"/>
  <c r="J66"/>
  <c r="R135"/>
  <c r="T160"/>
  <c i="4" r="P93"/>
  <c r="P92"/>
  <c r="P91"/>
  <c i="1" r="AU58"/>
  <c i="5" r="T161"/>
  <c i="6" r="P94"/>
  <c r="R163"/>
  <c i="9" r="T94"/>
  <c r="T120"/>
  <c r="P159"/>
  <c i="10" r="T93"/>
  <c r="T92"/>
  <c r="T91"/>
  <c i="2" r="BK93"/>
  <c r="J93"/>
  <c r="J65"/>
  <c r="T158"/>
  <c r="R171"/>
  <c r="R179"/>
  <c i="3" r="P94"/>
  <c r="P121"/>
  <c r="BK135"/>
  <c r="J135"/>
  <c r="J67"/>
  <c r="P160"/>
  <c r="P199"/>
  <c i="4" r="R93"/>
  <c r="R92"/>
  <c r="R91"/>
  <c i="5" r="BK93"/>
  <c r="R147"/>
  <c r="BK161"/>
  <c r="J161"/>
  <c r="J68"/>
  <c i="6" r="P120"/>
  <c r="BK163"/>
  <c r="J163"/>
  <c r="J68"/>
  <c r="R202"/>
  <c i="7" r="P93"/>
  <c r="P92"/>
  <c r="P91"/>
  <c i="1" r="AU62"/>
  <c i="8" r="BK93"/>
  <c r="BK151"/>
  <c r="J151"/>
  <c r="J66"/>
  <c i="9" r="BK94"/>
  <c r="R120"/>
  <c r="BK159"/>
  <c r="J159"/>
  <c r="J68"/>
  <c i="10" r="R93"/>
  <c r="R92"/>
  <c r="R91"/>
  <c i="4" r="BK103"/>
  <c r="J103"/>
  <c r="J68"/>
  <c i="5" r="BK157"/>
  <c r="J157"/>
  <c r="J67"/>
  <c i="4" r="BK100"/>
  <c r="BK106"/>
  <c r="J106"/>
  <c r="J69"/>
  <c i="5" r="BK171"/>
  <c r="J171"/>
  <c r="J69"/>
  <c i="6" r="BK212"/>
  <c r="J212"/>
  <c r="J70"/>
  <c i="7" r="BK103"/>
  <c r="J103"/>
  <c r="J68"/>
  <c i="8" r="BK163"/>
  <c r="J163"/>
  <c r="J67"/>
  <c i="2" r="BK191"/>
  <c r="J191"/>
  <c r="J69"/>
  <c i="3" r="BK209"/>
  <c r="J209"/>
  <c r="J70"/>
  <c i="7" r="BK100"/>
  <c r="J100"/>
  <c r="J67"/>
  <c r="BK106"/>
  <c r="J106"/>
  <c r="J69"/>
  <c i="8" r="BK180"/>
  <c r="J180"/>
  <c r="J69"/>
  <c i="9" r="BK198"/>
  <c r="J198"/>
  <c r="J69"/>
  <c r="BK203"/>
  <c r="J203"/>
  <c r="J70"/>
  <c i="10" r="BK100"/>
  <c r="J100"/>
  <c r="J67"/>
  <c r="BK103"/>
  <c r="J103"/>
  <c r="J68"/>
  <c r="BK106"/>
  <c r="J106"/>
  <c r="J69"/>
  <c i="9" r="J94"/>
  <c r="J65"/>
  <c i="10" r="J58"/>
  <c r="E79"/>
  <c r="F59"/>
  <c r="BE94"/>
  <c r="BE96"/>
  <c r="BE97"/>
  <c r="BE98"/>
  <c r="J56"/>
  <c r="BE95"/>
  <c r="BE101"/>
  <c r="BE104"/>
  <c r="BE107"/>
  <c i="9" r="E50"/>
  <c r="BE131"/>
  <c r="BE135"/>
  <c r="BE151"/>
  <c r="BE160"/>
  <c r="BE162"/>
  <c r="BE175"/>
  <c r="BE177"/>
  <c i="8" r="J93"/>
  <c r="J65"/>
  <c i="9" r="F89"/>
  <c r="BE121"/>
  <c r="BE155"/>
  <c r="BE167"/>
  <c r="BE192"/>
  <c r="J58"/>
  <c r="J86"/>
  <c r="BE104"/>
  <c r="BE107"/>
  <c r="BE170"/>
  <c r="BE187"/>
  <c r="BE95"/>
  <c r="BE98"/>
  <c r="BE101"/>
  <c r="BE110"/>
  <c r="BE125"/>
  <c r="BE143"/>
  <c r="BE147"/>
  <c r="BE180"/>
  <c r="BE182"/>
  <c r="BE190"/>
  <c r="BE195"/>
  <c r="BE204"/>
  <c r="BE114"/>
  <c r="BE118"/>
  <c r="BE128"/>
  <c r="BE139"/>
  <c r="BE165"/>
  <c r="BE172"/>
  <c r="BE185"/>
  <c r="BE199"/>
  <c i="8" r="E50"/>
  <c r="J85"/>
  <c r="BE94"/>
  <c r="BE112"/>
  <c r="BE137"/>
  <c r="BE160"/>
  <c r="BE113"/>
  <c r="BE117"/>
  <c r="BE121"/>
  <c r="BE152"/>
  <c i="7" r="BK99"/>
  <c r="J99"/>
  <c r="J66"/>
  <c i="8" r="F59"/>
  <c r="BE97"/>
  <c r="BE100"/>
  <c r="BE103"/>
  <c r="BE107"/>
  <c r="BE111"/>
  <c r="BE125"/>
  <c r="BE129"/>
  <c r="BE144"/>
  <c r="BE164"/>
  <c r="BE174"/>
  <c r="BE176"/>
  <c r="BE181"/>
  <c r="J58"/>
  <c r="BE133"/>
  <c r="BE156"/>
  <c r="BE169"/>
  <c r="BE171"/>
  <c r="BE178"/>
  <c i="6" r="BK93"/>
  <c r="J93"/>
  <c r="J64"/>
  <c i="7" r="J56"/>
  <c r="J58"/>
  <c r="F59"/>
  <c r="E79"/>
  <c r="BE94"/>
  <c r="BE95"/>
  <c r="BE96"/>
  <c r="BE97"/>
  <c r="BE98"/>
  <c r="BE101"/>
  <c r="BE107"/>
  <c r="BE104"/>
  <c i="5" r="J93"/>
  <c r="J65"/>
  <c i="6" r="F59"/>
  <c r="BE107"/>
  <c r="BE131"/>
  <c r="BE135"/>
  <c r="BE147"/>
  <c r="BE168"/>
  <c r="BE199"/>
  <c r="E50"/>
  <c r="BE101"/>
  <c r="BE114"/>
  <c r="BE121"/>
  <c r="BE125"/>
  <c r="BE139"/>
  <c r="BE151"/>
  <c r="BE171"/>
  <c r="BE176"/>
  <c r="BE186"/>
  <c r="BE189"/>
  <c r="BE196"/>
  <c r="BE209"/>
  <c r="J56"/>
  <c r="J88"/>
  <c r="BE110"/>
  <c r="BE159"/>
  <c r="BE164"/>
  <c r="BE174"/>
  <c r="BE181"/>
  <c r="BE191"/>
  <c r="BE98"/>
  <c r="BE184"/>
  <c r="BE95"/>
  <c r="BE179"/>
  <c r="BE194"/>
  <c r="BE203"/>
  <c r="BE206"/>
  <c r="BE213"/>
  <c r="BE104"/>
  <c r="BE118"/>
  <c r="BE128"/>
  <c r="BE143"/>
  <c r="BE155"/>
  <c i="4" r="BK92"/>
  <c r="J92"/>
  <c r="J64"/>
  <c r="J100"/>
  <c r="J67"/>
  <c i="5" r="E50"/>
  <c r="J87"/>
  <c r="BE98"/>
  <c r="BE102"/>
  <c r="BE120"/>
  <c r="BE140"/>
  <c r="BE154"/>
  <c r="BE172"/>
  <c r="BE124"/>
  <c r="BE151"/>
  <c r="BE94"/>
  <c r="BE109"/>
  <c r="BE112"/>
  <c r="BE164"/>
  <c r="BE167"/>
  <c r="J56"/>
  <c r="BE105"/>
  <c r="BE116"/>
  <c r="BE128"/>
  <c r="BE136"/>
  <c r="BE148"/>
  <c r="BE158"/>
  <c r="BE169"/>
  <c r="F88"/>
  <c r="BE132"/>
  <c r="BE162"/>
  <c i="4" r="J56"/>
  <c i="3" r="J94"/>
  <c r="J65"/>
  <c i="4" r="J58"/>
  <c r="E50"/>
  <c r="F59"/>
  <c r="BE95"/>
  <c r="BE96"/>
  <c r="BE97"/>
  <c r="BE98"/>
  <c r="BE101"/>
  <c r="BE104"/>
  <c r="BE107"/>
  <c r="BE94"/>
  <c i="3" r="BE104"/>
  <c r="BE163"/>
  <c r="BE188"/>
  <c r="E80"/>
  <c r="BE126"/>
  <c r="BE148"/>
  <c r="BE168"/>
  <c r="J56"/>
  <c r="J88"/>
  <c r="BE95"/>
  <c r="BE98"/>
  <c r="BE110"/>
  <c r="BE129"/>
  <c r="BE132"/>
  <c r="BE140"/>
  <c r="BE166"/>
  <c r="BE181"/>
  <c r="BE186"/>
  <c r="BE200"/>
  <c r="BE203"/>
  <c r="BE107"/>
  <c r="BE115"/>
  <c r="BE119"/>
  <c r="BE161"/>
  <c r="BE101"/>
  <c r="BE122"/>
  <c r="BE136"/>
  <c r="BE156"/>
  <c r="BE171"/>
  <c r="BE173"/>
  <c r="BE183"/>
  <c r="BE193"/>
  <c r="F59"/>
  <c r="BE144"/>
  <c r="BE152"/>
  <c r="BE176"/>
  <c r="BE178"/>
  <c r="BE191"/>
  <c r="BE196"/>
  <c r="BE205"/>
  <c r="BE210"/>
  <c i="2" r="J56"/>
  <c r="E79"/>
  <c r="BE104"/>
  <c r="BE167"/>
  <c r="BE172"/>
  <c r="BE192"/>
  <c r="J87"/>
  <c r="BE94"/>
  <c r="BE114"/>
  <c r="BE118"/>
  <c r="BE120"/>
  <c r="BE132"/>
  <c r="BE136"/>
  <c r="BE98"/>
  <c r="BE107"/>
  <c r="BE110"/>
  <c r="BE119"/>
  <c r="BE140"/>
  <c r="BE176"/>
  <c r="F59"/>
  <c r="BE101"/>
  <c r="BE124"/>
  <c r="BE128"/>
  <c r="BE144"/>
  <c r="BE151"/>
  <c r="BE159"/>
  <c r="BE163"/>
  <c r="BE180"/>
  <c r="BE182"/>
  <c r="BE185"/>
  <c r="BE187"/>
  <c r="BE189"/>
  <c i="6" r="F38"/>
  <c i="1" r="BC61"/>
  <c i="9" r="J36"/>
  <c i="1" r="AW65"/>
  <c r="AS54"/>
  <c i="4" r="F38"/>
  <c i="1" r="BC58"/>
  <c i="7" r="F36"/>
  <c i="1" r="BA62"/>
  <c i="7" r="F38"/>
  <c i="1" r="BC62"/>
  <c i="10" r="F38"/>
  <c i="1" r="BC66"/>
  <c i="2" r="J36"/>
  <c i="1" r="AW56"/>
  <c i="4" r="F37"/>
  <c i="1" r="BB58"/>
  <c i="10" r="F37"/>
  <c i="1" r="BB66"/>
  <c i="2" r="F38"/>
  <c i="1" r="BC56"/>
  <c i="2" r="F36"/>
  <c i="1" r="BA56"/>
  <c i="9" r="F36"/>
  <c i="1" r="BA65"/>
  <c i="4" r="J36"/>
  <c i="1" r="AW58"/>
  <c i="7" r="F37"/>
  <c i="1" r="BB62"/>
  <c i="2" r="F37"/>
  <c i="1" r="BB56"/>
  <c i="8" r="F37"/>
  <c i="1" r="BB64"/>
  <c i="8" r="J36"/>
  <c i="1" r="AW64"/>
  <c i="5" r="F36"/>
  <c i="1" r="BA60"/>
  <c i="3" r="F37"/>
  <c i="1" r="BB57"/>
  <c i="2" r="F39"/>
  <c i="1" r="BD56"/>
  <c i="7" r="J36"/>
  <c i="1" r="AW62"/>
  <c i="9" r="F39"/>
  <c i="1" r="BD65"/>
  <c i="9" r="F38"/>
  <c i="1" r="BC65"/>
  <c i="9" r="F37"/>
  <c i="1" r="BB65"/>
  <c i="10" r="J36"/>
  <c i="1" r="AW66"/>
  <c i="4" r="F39"/>
  <c i="1" r="BD58"/>
  <c i="6" r="J36"/>
  <c i="1" r="AW61"/>
  <c i="5" r="F38"/>
  <c i="1" r="BC60"/>
  <c i="3" r="F36"/>
  <c i="1" r="BA57"/>
  <c i="8" r="F38"/>
  <c i="1" r="BC64"/>
  <c i="3" r="F38"/>
  <c i="1" r="BC57"/>
  <c i="8" r="F36"/>
  <c i="1" r="BA64"/>
  <c i="6" r="F37"/>
  <c i="1" r="BB61"/>
  <c i="5" r="J36"/>
  <c i="1" r="AW60"/>
  <c i="7" r="F39"/>
  <c i="1" r="BD62"/>
  <c i="8" r="F39"/>
  <c i="1" r="BD64"/>
  <c i="5" r="F39"/>
  <c i="1" r="BD60"/>
  <c i="5" r="F37"/>
  <c i="1" r="BB60"/>
  <c i="10" r="F36"/>
  <c i="1" r="BA66"/>
  <c i="3" r="J36"/>
  <c i="1" r="AW57"/>
  <c i="10" r="F39"/>
  <c i="1" r="BD66"/>
  <c i="3" r="F39"/>
  <c i="1" r="BD57"/>
  <c i="6" r="F36"/>
  <c i="1" r="BA61"/>
  <c i="4" r="F36"/>
  <c i="1" r="BA58"/>
  <c i="6" r="F39"/>
  <c i="1" r="BD61"/>
  <c i="2" l="1" r="R92"/>
  <c r="R91"/>
  <c i="9" r="T93"/>
  <c r="T92"/>
  <c i="6" r="P93"/>
  <c r="P92"/>
  <c i="1" r="AU61"/>
  <c i="2" r="T92"/>
  <c r="T91"/>
  <c i="6" r="R93"/>
  <c r="R92"/>
  <c i="3" r="T93"/>
  <c r="T92"/>
  <c i="6" r="T93"/>
  <c r="T92"/>
  <c i="5" r="BK92"/>
  <c r="BK91"/>
  <c r="J91"/>
  <c i="3" r="P93"/>
  <c r="P92"/>
  <c i="1" r="AU57"/>
  <c i="5" r="T92"/>
  <c r="T91"/>
  <c r="R92"/>
  <c r="R91"/>
  <c i="8" r="BK92"/>
  <c r="J92"/>
  <c r="J64"/>
  <c i="9" r="P93"/>
  <c r="P92"/>
  <c i="1" r="AU65"/>
  <c i="9" r="R93"/>
  <c r="R92"/>
  <c i="4" r="BK99"/>
  <c r="J99"/>
  <c r="J66"/>
  <c i="8" r="R92"/>
  <c r="R91"/>
  <c i="3" r="BK93"/>
  <c r="J93"/>
  <c r="J64"/>
  <c i="9" r="BK93"/>
  <c r="BK92"/>
  <c r="J92"/>
  <c r="J63"/>
  <c i="5" r="P92"/>
  <c r="P91"/>
  <c i="1" r="AU60"/>
  <c i="3" r="R93"/>
  <c r="R92"/>
  <c i="4" r="T91"/>
  <c i="7" r="BK92"/>
  <c r="J92"/>
  <c r="J64"/>
  <c i="2" r="BK92"/>
  <c r="J92"/>
  <c r="J64"/>
  <c i="10" r="BK92"/>
  <c r="J92"/>
  <c r="J64"/>
  <c r="BK99"/>
  <c r="J99"/>
  <c r="J66"/>
  <c i="7" r="BK91"/>
  <c r="J91"/>
  <c i="6" r="BK92"/>
  <c r="J92"/>
  <c r="J63"/>
  <c i="4" r="BK91"/>
  <c r="J91"/>
  <c i="1" r="AU63"/>
  <c i="6" r="J35"/>
  <c i="1" r="AV61"/>
  <c r="AT61"/>
  <c r="AU55"/>
  <c i="4" r="J35"/>
  <c i="1" r="AV58"/>
  <c r="AT58"/>
  <c r="BD59"/>
  <c r="BB59"/>
  <c r="AX59"/>
  <c i="9" r="J35"/>
  <c i="1" r="AV65"/>
  <c r="AT65"/>
  <c r="BD55"/>
  <c i="10" r="F35"/>
  <c i="1" r="AZ66"/>
  <c i="5" r="J32"/>
  <c i="1" r="AG60"/>
  <c r="BB55"/>
  <c r="AX55"/>
  <c r="BA63"/>
  <c r="AW63"/>
  <c i="4" r="F35"/>
  <c i="1" r="AZ58"/>
  <c r="BD63"/>
  <c r="BB63"/>
  <c r="AX63"/>
  <c r="BC63"/>
  <c r="AY63"/>
  <c i="3" r="F35"/>
  <c i="1" r="AZ57"/>
  <c i="2" r="F35"/>
  <c i="1" r="AZ56"/>
  <c i="5" r="F35"/>
  <c i="1" r="AZ60"/>
  <c i="10" r="J35"/>
  <c i="1" r="AV66"/>
  <c r="AT66"/>
  <c r="BA55"/>
  <c i="6" r="F35"/>
  <c i="1" r="AZ61"/>
  <c i="5" r="J35"/>
  <c i="1" r="AV60"/>
  <c r="AT60"/>
  <c r="AN60"/>
  <c i="9" r="F35"/>
  <c i="1" r="AZ65"/>
  <c r="BC55"/>
  <c r="AY55"/>
  <c r="BA59"/>
  <c r="AW59"/>
  <c i="8" r="F35"/>
  <c i="1" r="AZ64"/>
  <c i="3" r="J35"/>
  <c i="1" r="AV57"/>
  <c r="AT57"/>
  <c i="7" r="J35"/>
  <c i="1" r="AV62"/>
  <c r="AT62"/>
  <c i="7" r="F35"/>
  <c i="1" r="AZ62"/>
  <c i="4" r="J32"/>
  <c i="1" r="AG58"/>
  <c i="8" r="J35"/>
  <c i="1" r="AV64"/>
  <c r="AT64"/>
  <c r="BC59"/>
  <c r="AY59"/>
  <c i="2" r="J35"/>
  <c i="1" r="AV56"/>
  <c r="AT56"/>
  <c i="7" r="J32"/>
  <c i="1" r="AG62"/>
  <c i="2" l="1" r="BK91"/>
  <c r="J91"/>
  <c r="J63"/>
  <c i="5" r="J92"/>
  <c r="J64"/>
  <c i="8" r="BK91"/>
  <c r="J91"/>
  <c r="J63"/>
  <c i="10" r="BK91"/>
  <c r="J91"/>
  <c r="J63"/>
  <c i="5" r="J63"/>
  <c i="3" r="BK92"/>
  <c r="J92"/>
  <c r="J63"/>
  <c i="9" r="J93"/>
  <c r="J64"/>
  <c i="1" r="AN62"/>
  <c i="7" r="J63"/>
  <c r="J41"/>
  <c i="1" r="AN58"/>
  <c i="4" r="J63"/>
  <c i="5" r="J41"/>
  <c i="4" r="J41"/>
  <c i="1" r="AU59"/>
  <c r="BC54"/>
  <c r="W32"/>
  <c r="AZ55"/>
  <c r="AV55"/>
  <c r="BB54"/>
  <c r="W31"/>
  <c r="AW55"/>
  <c i="6" r="J32"/>
  <c i="1" r="AG61"/>
  <c r="AG59"/>
  <c r="BA54"/>
  <c r="AW54"/>
  <c r="AK30"/>
  <c i="9" r="J32"/>
  <c i="1" r="AG65"/>
  <c r="BD54"/>
  <c r="W33"/>
  <c r="AZ63"/>
  <c r="AV63"/>
  <c r="AT63"/>
  <c r="AZ59"/>
  <c r="AV59"/>
  <c r="AT59"/>
  <c i="9" l="1" r="J41"/>
  <c i="1" r="AN59"/>
  <c i="6" r="J41"/>
  <c i="1" r="AN61"/>
  <c r="AN65"/>
  <c r="AU54"/>
  <c r="AT55"/>
  <c i="8" r="J32"/>
  <c i="1" r="AG64"/>
  <c r="AN64"/>
  <c i="3" r="J32"/>
  <c i="1" r="AG57"/>
  <c r="AN57"/>
  <c r="AX54"/>
  <c i="2" r="J32"/>
  <c i="1" r="AG56"/>
  <c r="AZ54"/>
  <c r="W29"/>
  <c i="10" r="J32"/>
  <c i="1" r="AG66"/>
  <c r="W30"/>
  <c r="AY54"/>
  <c i="3" l="1" r="J41"/>
  <c i="8" r="J41"/>
  <c i="2" r="J41"/>
  <c i="10" r="J41"/>
  <c i="1" r="AN56"/>
  <c r="AN66"/>
  <c r="AV54"/>
  <c r="AK29"/>
  <c r="AG63"/>
  <c r="AG55"/>
  <c r="AG54"/>
  <c r="AK26"/>
  <c l="1" r="AN63"/>
  <c r="AN55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<sst xmlns="http://schemas.openxmlformats.org/spreadsheetml/2006/main">
  <si>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</si>
  <si>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</si>
  <si>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</si>
  <si>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</si>
  <si>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</si>
  <si>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{1ddd942e-a6fd-44ff-8027-874ae04c352b}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</si>
  <si>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</si>
  <si>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</si>
  <si>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</si>
  <si>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</si>
  <si>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</si>
  <si>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</si>
  <si>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</si>
  <si>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</si>
  <si>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2024_05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</si>
  <si>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</si>
  <si>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</si>
  <si>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kanalizace v ulici Na Kabátě - Kritické úseky</t>
  </si>
  <si>
    <t>KSO:</t>
  </si>
  <si>
    <t/>
  </si>
  <si>
    <t>CC-CZ:</t>
  </si>
  <si>
    <t>Místo:</t>
  </si>
  <si>
    <t>Masarykova nemocnice</t>
  </si>
  <si>
    <t>Datum:</t>
  </si>
  <si>
    <t>4. 4. 2024</t>
  </si>
  <si>
    <t>Zadavatel:</t>
  </si>
  <si>
    <t>IČ:</t>
  </si>
  <si>
    <t>25488627</t>
  </si>
  <si>
    <t>Krajská zdravotní a.s.</t>
  </si>
  <si>
    <t>DIČ:</t>
  </si>
  <si>
    <t>CZ25488627</t>
  </si>
  <si>
    <t>Uchazeč:</t>
  </si>
  <si>
    <t>Vyplň údaj</t>
  </si>
  <si>
    <t>Projektant:</t>
  </si>
  <si>
    <t xml:space="preserve"> </t>
  </si>
  <si>
    <t>True</t>
  </si>
  <si>
    <t>Zpracovatel:</t>
  </si>
  <si>
    <t>64650685</t>
  </si>
  <si>
    <t>Milan Křehla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</si>
  <si>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</si>
  <si>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</si>
  <si>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</si>
  <si>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</si>
  <si>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</si>
  <si>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</si>
  <si>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</si>
  <si>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</si>
  <si>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</si>
  <si>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</si>
  <si>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</si>
  <si>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</si>
  <si>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</si>
  <si>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</si>
  <si>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</si>
  <si>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</si>
  <si>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</si>
  <si>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</si>
  <si>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</si>
  <si>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</si>
  <si>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</si>
  <si>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</si>
  <si>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</si>
  <si>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</si>
  <si>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</si>
  <si>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</si>
  <si>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</si>
  <si>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</si>
  <si>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</si>
  <si>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</si>
  <si>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</si>
  <si>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</si>
  <si>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</si>
  <si>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</si>
  <si>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</si>
  <si>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</si>
  <si>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</si>
  <si>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</si>
  <si>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</si>
  <si>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</si>
  <si>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</si>
  <si>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Oprava úseku mezi Š1-3 a Š35</t>
  </si>
  <si>
    <t>STA</t>
  </si>
  <si>
    <t>{0ccc6fa4-b71b-49b9-ab06-572140672dcb}</t>
  </si>
  <si>
    <t>2</t>
  </si>
  <si>
    <t>/</t>
  </si>
  <si>
    <t>1.1</t>
  </si>
  <si>
    <t>Bourací práce</t>
  </si>
  <si>
    <t>Soupis</t>
  </si>
  <si>
    <t>{c6cbc9c3-a7c5-4f53-897c-b6912c4a833c}</t>
  </si>
  <si>
    <t>1.2</t>
  </si>
  <si>
    <t>Stavební úpravy</t>
  </si>
  <si>
    <t>{aef5f955-0abe-4fc4-911c-3e7dcb6dd6f7}</t>
  </si>
  <si>
    <t>99</t>
  </si>
  <si>
    <t>Vedlejší a ostatní náklady</t>
  </si>
  <si>
    <t>{108312f4-111b-4a09-a222-0f3ec816076e}</t>
  </si>
  <si>
    <t>Oprava šachty Š37</t>
  </si>
  <si>
    <t>{dd26a866-b6a2-4532-9c4f-99f8dab0da8f}</t>
  </si>
  <si>
    <t>2.1</t>
  </si>
  <si>
    <t>{5d315065-fa41-457a-ba13-179b70a7dcfd}</t>
  </si>
  <si>
    <t>2.2</t>
  </si>
  <si>
    <t>{6243d5e6-ce36-45ac-86d1-b670a9d19853}</t>
  </si>
  <si>
    <t>{2b1d13ab-1161-4234-8161-e7f77e79ae37}</t>
  </si>
  <si>
    <t>3</t>
  </si>
  <si>
    <t>Oprava úseku mezi šachtami Š22 a Š21</t>
  </si>
  <si>
    <t>{5480317f-49f5-46a5-bf4d-276cf9a65aee}</t>
  </si>
  <si>
    <t>3.1</t>
  </si>
  <si>
    <t>{37d8bd6f-311e-470d-ab91-3f5059516e20}</t>
  </si>
  <si>
    <t>3.2</t>
  </si>
  <si>
    <t>{5d4a254c-1f50-44c8-92f4-2d9eea9ad239}</t>
  </si>
  <si>
    <t>{8d10897f-aa3d-4fec-a2bc-b3b9cc6ef163}</t>
  </si>
  <si>
    <t>KRYCÍ LIST SOUPISU PRACÍ</t>
  </si>
  <si>
    <t>Objekt:</t>
  </si>
  <si>
    <t>1 - Oprava úseku mezi Š1-3 a Š35</t>
  </si>
  <si>
    <t>Soupis:</t>
  </si>
  <si>
    <t>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</si>
  <si>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</si>
  <si>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</si>
  <si>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</si>
  <si>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</si>
  <si>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</si>
  <si>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</si>
  <si>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</si>
  <si>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</si>
  <si>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</si>
  <si>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</si>
  <si>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</si>
  <si>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</si>
  <si>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</si>
  <si>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</si>
  <si>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</si>
  <si>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</si>
  <si>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</si>
  <si>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</si>
  <si>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</si>
  <si>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</si>
  <si>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</si>
  <si>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</si>
  <si>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</si>
  <si>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</si>
  <si>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</si>
  <si>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</si>
  <si>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</si>
  <si>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</si>
  <si>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</si>
  <si>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</si>
  <si>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m2</t>
  </si>
  <si>
    <t>CS ÚRS 2024 01</t>
  </si>
  <si>
    <t>4</t>
  </si>
  <si>
    <t>-1987766913</t>
  </si>
  <si>
    <t>Online PSC</t>
  </si>
  <si>
    <t>https://podminky.urs.cz/item/CS_URS_2024_01/113106123</t>
  </si>
  <si>
    <t>VV</t>
  </si>
  <si>
    <t>"částečné rozebrání stáv. chodníku"</t>
  </si>
  <si>
    <t>2,0*1,0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</si>
  <si>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</si>
  <si>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</si>
  <si>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-1946236045</t>
  </si>
  <si>
    <t>https://podminky.urs.cz/item/CS_URS_2024_01/113107164</t>
  </si>
  <si>
    <t>32,5*2,0</t>
  </si>
  <si>
    <t>113107182</t>
  </si>
  <si>
    <t>Odstranění podkladů nebo krytů strojně plochy jednotlivě přes 50 m2 do 200 m2 s přemístěním hmot na skládku na vzdálenost do 20 m nebo s naložením na dopravní prostředek živičných, o tl. vrstvy přes 50 do 100 mm</t>
  </si>
  <si>
    <t>1829619956</t>
  </si>
  <si>
    <t>https://podminky.urs.cz/item/CS_URS_2024_01/113107182</t>
  </si>
  <si>
    <t>113154123</t>
  </si>
  <si>
    <t>Frézování živičného podkladu nebo krytu s naložením na dopravní prostředek plochy do 500 m2 bez překážek v trase pruhu šířky přes 0,5 m do 1 m, tloušťky vrstvy 50 mm</t>
  </si>
  <si>
    <t>612732194</t>
  </si>
  <si>
    <t>https://podminky.urs.cz/item/CS_URS_2024_01/113154123</t>
  </si>
  <si>
    <t>5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</si>
  <si>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</si>
  <si>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</si>
  <si>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</si>
  <si>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352610300</t>
  </si>
  <si>
    <t>https://podminky.urs.cz/item/CS_URS_2024_01/113202111</t>
  </si>
  <si>
    <t xml:space="preserve">"Codník"   2,0</t>
  </si>
  <si>
    <t>6</t>
  </si>
  <si>
    <t>115001105</t>
  </si>
  <si>
    <t>Převedení vody potrubím průměru DN přes 300 do 600</t>
  </si>
  <si>
    <t>-1486909296</t>
  </si>
  <si>
    <t>https://podminky.urs.cz/item/CS_URS_2024_01/115001105</t>
  </si>
  <si>
    <t>"pro udržení splaškové kanalizace v provozu"</t>
  </si>
  <si>
    <t>41,0</t>
  </si>
  <si>
    <t>7</t>
  </si>
  <si>
    <t>115101202</t>
  </si>
  <si>
    <t>Čerpání vody na dopravní výšku do 10 m s uvažovaným průměrným přítokem přes 500 do 1 000 l/min</t>
  </si>
  <si>
    <t>hod</t>
  </si>
  <si>
    <t>1220539757</t>
  </si>
  <si>
    <t>https://podminky.urs.cz/item/CS_URS_2024_01/115101202</t>
  </si>
  <si>
    <t>24*14</t>
  </si>
  <si>
    <t>8</t>
  </si>
  <si>
    <t>119_01R</t>
  </si>
  <si>
    <t>Pomocné konstrukce při zabezpečení výkopu vodorovné pojízdné z ocelového mostku šířky výkopu do 2 m zřízení</t>
  </si>
  <si>
    <t>soubor</t>
  </si>
  <si>
    <t>520962406</t>
  </si>
  <si>
    <t>9</t>
  </si>
  <si>
    <t>119_02R</t>
  </si>
  <si>
    <t>Pomocné konstrukce při zabezpečení výkopu vodorovné pojízdné z ocelového mostku šířky výkopu do 2 m odstranění</t>
  </si>
  <si>
    <t>-242075201</t>
  </si>
  <si>
    <t>10</t>
  </si>
  <si>
    <t>119003211</t>
  </si>
  <si>
    <t>Pomocné konstrukce při zabezpečení výkopu svislé ocelové mobilní oplocení, výšky do 1,5 m panely s reflexními signalizačními pruhy zřízení</t>
  </si>
  <si>
    <t>838255232</t>
  </si>
  <si>
    <t>https://podminky.urs.cz/item/CS_URS_2024_01/119003211</t>
  </si>
  <si>
    <t>"pro kanalizaci splaškovou Š1-3 až Š35"</t>
  </si>
  <si>
    <t>43,0*2</t>
  </si>
  <si>
    <t>11</t>
  </si>
  <si>
    <t>119003212</t>
  </si>
  <si>
    <t>Pomocné konstrukce při zabezpečení výkopu svislé ocelové mobilní oplocení, výšky do 1,5 m panely s reflexními signalizačními pruhy odstranění</t>
  </si>
  <si>
    <t>-569888707</t>
  </si>
  <si>
    <t>https://podminky.urs.cz/item/CS_URS_2024_01/119003212</t>
  </si>
  <si>
    <t>132212221</t>
  </si>
  <si>
    <t>Hloubení zapažených rýh šířky přes 800 do 2 000 mm ručně s urovnáním dna do předepsaného profilu a spádu v hornině třídy těžitelnosti I skupiny 3 soudržných</t>
  </si>
  <si>
    <t>m3</t>
  </si>
  <si>
    <t>-1700367749</t>
  </si>
  <si>
    <t>https://podminky.urs.cz/item/CS_URS_2024_01/132212221</t>
  </si>
  <si>
    <t>2,0*0,6*41,0</t>
  </si>
  <si>
    <t>13</t>
  </si>
  <si>
    <t>132254204</t>
  </si>
  <si>
    <t>Hloubení zapažených rýh šířky přes 800 do 2 000 mm strojně s urovnáním dna do předepsaného profilu a spádu v hornině třídy těžitelnosti I skupiny 3 přes 100 do 500 m3</t>
  </si>
  <si>
    <t>-276317729</t>
  </si>
  <si>
    <t>https://podminky.urs.cz/item/CS_URS_2024_01/132254204</t>
  </si>
  <si>
    <t>2,0*2,0*41,0</t>
  </si>
  <si>
    <t>14</t>
  </si>
  <si>
    <t>151201102</t>
  </si>
  <si>
    <t>Zřízení pažení a rozepření stěn rýh pro podzemní vedení zátažné, hloubky přes 2 do 4 m</t>
  </si>
  <si>
    <t>-1717464899</t>
  </si>
  <si>
    <t>https://podminky.urs.cz/item/CS_URS_2024_01/151201102</t>
  </si>
  <si>
    <t>(2,6*41,0)*2</t>
  </si>
  <si>
    <t>15</t>
  </si>
  <si>
    <t>151201112</t>
  </si>
  <si>
    <t>Odstranění pažení a rozepření stěn rýh pro podzemní vedení s uložením materiálu na vzdálenost do 3 m od kraje výkopu zátažné, hloubky přes 2 do 4 m</t>
  </si>
  <si>
    <t>-115854191</t>
  </si>
  <si>
    <t>https://podminky.urs.cz/item/CS_URS_2024_01/151201112</t>
  </si>
  <si>
    <t>16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</si>
  <si>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</si>
  <si>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</si>
  <si>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-704518039</t>
  </si>
  <si>
    <t>https://podminky.urs.cz/item/CS_URS_2024_01/162351103</t>
  </si>
  <si>
    <t>"Zemina"</t>
  </si>
  <si>
    <t>49,2+164,0</t>
  </si>
  <si>
    <t>"Kamenivo"</t>
  </si>
  <si>
    <t>65,0*0,3</t>
  </si>
  <si>
    <t>Součet</t>
  </si>
  <si>
    <t>17</t>
  </si>
  <si>
    <t>171251201</t>
  </si>
  <si>
    <t>Uložení sypaniny na skládky nebo meziskládky bez hutnění s upravením uložené sypaniny do předepsaného tvaru</t>
  </si>
  <si>
    <t>101801712</t>
  </si>
  <si>
    <t>https://podminky.urs.cz/item/CS_URS_2024_01/171251201</t>
  </si>
  <si>
    <t>Trubní vedení</t>
  </si>
  <si>
    <t>18</t>
  </si>
  <si>
    <t>830391811</t>
  </si>
  <si>
    <t>Bourání stávajícího potrubí z kameninových trub v otevřeném výkopu DN přes 250 do 400</t>
  </si>
  <si>
    <t>3069740</t>
  </si>
  <si>
    <t>https://podminky.urs.cz/item/CS_URS_2024_01/830391811</t>
  </si>
  <si>
    <t>19</t>
  </si>
  <si>
    <t>890451851</t>
  </si>
  <si>
    <t>Bourání šachet a jímek strojně velikosti obestavěného prostoru přes 3 do 5 m3 z prefabrikovaných skruží</t>
  </si>
  <si>
    <t>-42285518</t>
  </si>
  <si>
    <t>https://podminky.urs.cz/item/CS_URS_2024_01/890451851</t>
  </si>
  <si>
    <t>"Splašková kanalizace Š1-3 a Š35 - průměrná hl. 3,0m"</t>
  </si>
  <si>
    <t>(PI*0,6*0,6*3,0)*2</t>
  </si>
  <si>
    <t>20</t>
  </si>
  <si>
    <t>899102211</t>
  </si>
  <si>
    <t>Demontáž poklopů litinových a ocelových včetně rámů, hmotnosti jednotlivě přes 50 do 100 Kg</t>
  </si>
  <si>
    <t>kus</t>
  </si>
  <si>
    <t>2129238897</t>
  </si>
  <si>
    <t>https://podminky.urs.cz/item/CS_URS_2024_01/899102211</t>
  </si>
  <si>
    <t xml:space="preserve">"Splašková kanalizace"  2</t>
  </si>
  <si>
    <t>Ostatní konstrukce a práce, bourání</t>
  </si>
  <si>
    <t>919735113</t>
  </si>
  <si>
    <t>Řezání stávajícího živičného krytu nebo podkladu hloubky přes 100 do 150 mm</t>
  </si>
  <si>
    <t>1713846343</t>
  </si>
  <si>
    <t>https://podminky.urs.cz/item/CS_URS_2024_01/919735113</t>
  </si>
  <si>
    <t>32,5*2+2,0</t>
  </si>
  <si>
    <t>22</t>
  </si>
  <si>
    <t>966072811</t>
  </si>
  <si>
    <t>Rozebrání oplocení z dílců rámových na ocelové sloupky, výšky přes 1 do 2 m</t>
  </si>
  <si>
    <t>-1521619109</t>
  </si>
  <si>
    <t>https://podminky.urs.cz/item/CS_URS_2024_01/966072811</t>
  </si>
  <si>
    <t>6,0</t>
  </si>
  <si>
    <t>997</t>
  </si>
  <si>
    <t>Přesun sutě</t>
  </si>
  <si>
    <t>23</t>
  </si>
  <si>
    <t>997013501</t>
  </si>
  <si>
    <t>Odvoz suti a vybouraných hmot na skládku nebo meziskládku se složením, na vzdálenost do 1 km</t>
  </si>
  <si>
    <t>t</t>
  </si>
  <si>
    <t>143174068</t>
  </si>
  <si>
    <t>https://podminky.urs.cz/item/CS_URS_2024_01/997013501</t>
  </si>
  <si>
    <t>24</t>
  </si>
  <si>
    <t>997013509</t>
  </si>
  <si>
    <t>Odvoz suti a vybouraných hmot na skládku nebo meziskládku se složením, na vzdálenost Příplatek k ceně za každý další započatý 1 km přes 1 km, t.j. 6km</t>
  </si>
  <si>
    <t>437930203</t>
  </si>
  <si>
    <t>https://podminky.urs.cz/item/CS_URS_2024_01/997013509</t>
  </si>
  <si>
    <t>69,458*6 'Přepočtené koeficientem množství</t>
  </si>
  <si>
    <t>25</t>
  </si>
  <si>
    <t>997013602</t>
  </si>
  <si>
    <t>Poplatek za uložení stavebního odpadu na skládce (skládkovné) z armovaného betonu zatříděného do Katalogu odpadů pod kódem 17 01 01</t>
  </si>
  <si>
    <t>1689379088</t>
  </si>
  <si>
    <t>https://podminky.urs.cz/item/CS_URS_2024_01/997013602</t>
  </si>
  <si>
    <t>26</t>
  </si>
  <si>
    <t>997013631</t>
  </si>
  <si>
    <t>Poplatek za uložení stavebního odpadu na skládce (skládkovné) směsného stavebního a demoličního zatříděného do Katalogu odpadů pod kódem 17 09 04</t>
  </si>
  <si>
    <t>-1922069381</t>
  </si>
  <si>
    <t>https://podminky.urs.cz/item/CS_URS_2024_01/997013631</t>
  </si>
  <si>
    <t>27</t>
  </si>
  <si>
    <t>997013645</t>
  </si>
  <si>
    <t>Poplatek za uložení stavebního odpadu na skládce (skládkovné) asfaltového bez obsahu dehtu zatříděného do Katalogu odpadů pod kódem 17 03 02</t>
  </si>
  <si>
    <t>-771749873</t>
  </si>
  <si>
    <t>https://podminky.urs.cz/item/CS_URS_2024_01/997013645</t>
  </si>
  <si>
    <t>998</t>
  </si>
  <si>
    <t>Přesun hmot</t>
  </si>
  <si>
    <t>28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</si>
  <si>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</si>
  <si>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</si>
  <si>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1818797391</t>
  </si>
  <si>
    <t>https://podminky.urs.cz/item/CS_URS_2024_01/998011001</t>
  </si>
  <si>
    <t>1.2 - Stavební úpravy</t>
  </si>
  <si>
    <t xml:space="preserve">    4 - Vodorovné konstrukce</t>
  </si>
  <si>
    <t xml:space="preserve">    5 - Komunikace pozemní</t>
  </si>
  <si>
    <t>1782528014</t>
  </si>
  <si>
    <t>106,0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</si>
  <si>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</si>
  <si>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</si>
  <si>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747444160</t>
  </si>
  <si>
    <t>https://podminky.urs.cz/item/CS_URS_2024_01/162751114</t>
  </si>
  <si>
    <t>232,7-106,6</t>
  </si>
  <si>
    <t>167151111</t>
  </si>
  <si>
    <t>Nakládání, skládání a překládání neulehlého výkopku nebo sypaniny strojně nakládání, množství přes 100 m3, z hornin třídy těžitelnosti I, skupiny 1 až 3</t>
  </si>
  <si>
    <t>-1799229678</t>
  </si>
  <si>
    <t>https://podminky.urs.cz/item/CS_URS_2024_01/167151111</t>
  </si>
  <si>
    <t>106,6+126,1</t>
  </si>
  <si>
    <t>171201221</t>
  </si>
  <si>
    <t>Poplatek za uložení stavebního odpadu na skládce (skládkovné) zeminy a kamení zatříděného do Katalogu odpadů pod kódem 17 05 04</t>
  </si>
  <si>
    <t>-175344531</t>
  </si>
  <si>
    <t>https://podminky.urs.cz/item/CS_URS_2024_01/171201221</t>
  </si>
  <si>
    <t>126,1*1,9</t>
  </si>
  <si>
    <t>-1415820355</t>
  </si>
  <si>
    <t>126,1</t>
  </si>
  <si>
    <t>174151101</t>
  </si>
  <si>
    <t>Zásyp sypaninou z jakékoliv horniny strojně s uložením výkopku ve vrstvách se zhutněním jam, šachet, rýh nebo kolem objektů v těchto vykopávkách</t>
  </si>
  <si>
    <t>-1373883802</t>
  </si>
  <si>
    <t>https://podminky.urs.cz/item/CS_URS_2024_01/174151101</t>
  </si>
  <si>
    <t>"pro kanalizaci splaškovou u budovy Š1-3 - Š35"</t>
  </si>
  <si>
    <t>2,0*1,3*41,0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</si>
  <si>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</si>
  <si>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</si>
  <si>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31369682</t>
  </si>
  <si>
    <t>https://podminky.urs.cz/item/CS_URS_2024_01/175111101</t>
  </si>
  <si>
    <t>2,0*0,8*41,0-(PI*0,25*0,25*41,0)</t>
  </si>
  <si>
    <t>M</t>
  </si>
  <si>
    <t>58331200</t>
  </si>
  <si>
    <t>štěrkopísek netříděný</t>
  </si>
  <si>
    <t>-1330673315</t>
  </si>
  <si>
    <t>57,550*1,7</t>
  </si>
  <si>
    <t>Vodorovné konstrukce</t>
  </si>
  <si>
    <t>451573111</t>
  </si>
  <si>
    <t>Lože pod potrubí, stoky a drobné objekty v otevřeném výkopu z písku a štěrkopísku do 63 mm</t>
  </si>
  <si>
    <t>-1056546502</t>
  </si>
  <si>
    <t>https://podminky.urs.cz/item/CS_URS_2024_01/451573111</t>
  </si>
  <si>
    <t>"pro kanalizaci splaškovou u budovy Š1-3 až Š35"</t>
  </si>
  <si>
    <t>2,0*0,15*41,0</t>
  </si>
  <si>
    <t>452311141</t>
  </si>
  <si>
    <t>Podkladní a zajišťovací konstrukce z betonu prostého v otevřeném výkopu bez zvýšených nároků na prostředí desky pod potrubí, stoky a drobné objekty z betonu tř. C 16/20</t>
  </si>
  <si>
    <t>-394448768</t>
  </si>
  <si>
    <t>https://podminky.urs.cz/item/CS_URS_2024_01/452311141</t>
  </si>
  <si>
    <t xml:space="preserve">"Splašková kanalizace Š1-3 a Š35"     (1,5*1,5*0,1)*2</t>
  </si>
  <si>
    <t>452351111</t>
  </si>
  <si>
    <t>Bednění podkladních a zajišťovacích konstrukcí v otevřeném výkopu desek nebo sedlových loží pod potrubí, stoky a drobné objekty zřízení</t>
  </si>
  <si>
    <t>855572209</t>
  </si>
  <si>
    <t>https://podminky.urs.cz/item/CS_URS_2024_01/452351111</t>
  </si>
  <si>
    <t xml:space="preserve">"Splašková kanalizace Š1-3 a Š35"     ((1,5+1,5)*2*0,1)*2</t>
  </si>
  <si>
    <t>452351112</t>
  </si>
  <si>
    <t>Bednění podkladních a zajišťovacích konstrukcí v otevřeném výkopu desek nebo sedlových loží pod potrubí, stoky a drobné objekty odstranění</t>
  </si>
  <si>
    <t>-122880297</t>
  </si>
  <si>
    <t>https://podminky.urs.cz/item/CS_URS_2024_01/452351112</t>
  </si>
  <si>
    <t>Komunikace pozemní</t>
  </si>
  <si>
    <t>564760001</t>
  </si>
  <si>
    <t>Podklad nebo kryt z kameniva hrubého drceného vel. 8-16 mm s rozprostřením a zhutněním plochy jednotlivě do 100 m2, po zhutnění tl. 200 mm</t>
  </si>
  <si>
    <t>725599386</t>
  </si>
  <si>
    <t>https://podminky.urs.cz/item/CS_URS_2024_01/564760001</t>
  </si>
  <si>
    <t>"pro chodník"</t>
  </si>
  <si>
    <t>564861111</t>
  </si>
  <si>
    <t>Podklad ze štěrkodrti ŠD s rozprostřením a zhutněním plochy přes 100 m2, po zhutnění tl. 200 mm</t>
  </si>
  <si>
    <t>-2038150477</t>
  </si>
  <si>
    <t>https://podminky.urs.cz/item/CS_URS_2024_01/564861111</t>
  </si>
  <si>
    <t>"pod komunikací"</t>
  </si>
  <si>
    <t>565175121</t>
  </si>
  <si>
    <t>Asfaltový beton vrstva podkladní ACP 16 (obalované kamenivo střednězrnné - OKS) s rozprostřením a zhutněním v pruhu šířky přes 3 m, po zhutnění tl. 100 mm</t>
  </si>
  <si>
    <t>-1035950098</t>
  </si>
  <si>
    <t>https://podminky.urs.cz/item/CS_URS_2024_01/565175121</t>
  </si>
  <si>
    <t>567121114</t>
  </si>
  <si>
    <t>Podklad ze směsi stmelené cementem SC bez dilatačních spár, s rozprostřením a zhutněním SC C 3/4 (SC I), po zhutnění tl. 150 mm</t>
  </si>
  <si>
    <t>887894309</t>
  </si>
  <si>
    <t>https://podminky.urs.cz/item/CS_URS_2024_01/567121114</t>
  </si>
  <si>
    <t>573231106</t>
  </si>
  <si>
    <t>Postřik spojovací PS bez posypu kamenivem ze silniční emulze, v množství 0,30 kg/m2</t>
  </si>
  <si>
    <t>1893101391</t>
  </si>
  <si>
    <t>https://podminky.urs.cz/item/CS_URS_2024_01/573231106</t>
  </si>
  <si>
    <t>577144121</t>
  </si>
  <si>
    <t>Asfaltový beton vrstva obrusná ACO 11 (ABS) s rozprostřením a se zhutněním z nemodifikovaného asfaltu v pruhu šířky přes 3 m tř. I (ACO 11+), po zhutnění tl. 50 mm</t>
  </si>
  <si>
    <t>1849162115</t>
  </si>
  <si>
    <t>https://podminky.urs.cz/item/CS_URS_2024_01/577144121</t>
  </si>
  <si>
    <t>8_01R</t>
  </si>
  <si>
    <t>přepojování stávajících kanalizací (přípojek)</t>
  </si>
  <si>
    <t>-2032420616</t>
  </si>
  <si>
    <t xml:space="preserve">"Splašková kanalizace Š1-3-Š35"     3</t>
  </si>
  <si>
    <t>871420320</t>
  </si>
  <si>
    <t>Montáž kanalizačního potrubí z polypropylenu PP hladkého plnostěnného SN 12 DN 500</t>
  </si>
  <si>
    <t>133570487</t>
  </si>
  <si>
    <t>https://podminky.urs.cz/item/CS_URS_2024_01/871420320</t>
  </si>
  <si>
    <t xml:space="preserve">"Splašková kanalizace"      41,0</t>
  </si>
  <si>
    <t>28617042</t>
  </si>
  <si>
    <t>trubka kanalizační PP plnostěnná třívrstvá DN 500x6000mm SN12</t>
  </si>
  <si>
    <t>-1974342855</t>
  </si>
  <si>
    <t>892421111</t>
  </si>
  <si>
    <t>Tlakové zkoušky vodou na potrubí DN 400 nebo 500</t>
  </si>
  <si>
    <t>-1714854306</t>
  </si>
  <si>
    <t>https://podminky.urs.cz/item/CS_URS_2024_01/892421111</t>
  </si>
  <si>
    <t xml:space="preserve">"Splašková kanalizace DN500"      41,0</t>
  </si>
  <si>
    <t>892442111</t>
  </si>
  <si>
    <t>Tlakové zkoušky vodou zabezpečení konců potrubí při tlakových zkouškách DN přes 300 do 600</t>
  </si>
  <si>
    <t>-886178462</t>
  </si>
  <si>
    <t>https://podminky.urs.cz/item/CS_URS_2024_01/892442111</t>
  </si>
  <si>
    <t>894410101</t>
  </si>
  <si>
    <t>Osazení betonových dílců šachet kanalizačních dno DN 1000, výšky 600 mm</t>
  </si>
  <si>
    <t>962438794</t>
  </si>
  <si>
    <t>https://podminky.urs.cz/item/CS_URS_2024_01/894410101</t>
  </si>
  <si>
    <t xml:space="preserve">"Splašková kanalizace Š1-3-Š35"    2</t>
  </si>
  <si>
    <t>59224337</t>
  </si>
  <si>
    <t>dno betonové šachty DN 1000 kanalizační výšky 60cm</t>
  </si>
  <si>
    <t>-1457088909</t>
  </si>
  <si>
    <t>894410212</t>
  </si>
  <si>
    <t>Osazení betonových dílců šachet kanalizačních skruž rovná DN 1000, výšky 500 mm</t>
  </si>
  <si>
    <t>-1097979026</t>
  </si>
  <si>
    <t>https://podminky.urs.cz/item/CS_URS_2024_01/894410212</t>
  </si>
  <si>
    <t xml:space="preserve">"Splašková kanalizace Š1-3-Š35"    6</t>
  </si>
  <si>
    <t>59224067</t>
  </si>
  <si>
    <t>skruž betonová DN 1000x500 100x50x12cm</t>
  </si>
  <si>
    <t>-1039116666</t>
  </si>
  <si>
    <t>894410302</t>
  </si>
  <si>
    <t>Osazení betonových dílců šachet kanalizačních deska zákrytová DN 1000</t>
  </si>
  <si>
    <t>-1850231859</t>
  </si>
  <si>
    <t>https://podminky.urs.cz/item/CS_URS_2024_01/894410302</t>
  </si>
  <si>
    <t>29</t>
  </si>
  <si>
    <t>59224315</t>
  </si>
  <si>
    <t>deska betonová zákrytová pro kruhové šachty 100/62,5x16,5cm</t>
  </si>
  <si>
    <t>1034590555</t>
  </si>
  <si>
    <t>30</t>
  </si>
  <si>
    <t>899104112</t>
  </si>
  <si>
    <t>Osazení poklopů litinových, ocelových nebo železobetonových včetně rámů pro třídu zatížení D400, E600</t>
  </si>
  <si>
    <t>198817049</t>
  </si>
  <si>
    <t>https://podminky.urs.cz/item/CS_URS_2024_01/899104112</t>
  </si>
  <si>
    <t>31</t>
  </si>
  <si>
    <t>55241406</t>
  </si>
  <si>
    <t>poklop šachtový s rámem DN 600 třída D400 s odvětráním</t>
  </si>
  <si>
    <t>75943582</t>
  </si>
  <si>
    <t>32</t>
  </si>
  <si>
    <t>899501221</t>
  </si>
  <si>
    <t>Stupadla do šachet a drobných objektů ocelová s PE povlakem vidlicová pro přímé zabudování do hmoždinek</t>
  </si>
  <si>
    <t>-1105818601</t>
  </si>
  <si>
    <t>https://podminky.urs.cz/item/CS_URS_2024_01/899501221</t>
  </si>
  <si>
    <t xml:space="preserve">"Splašková kanalizace Š1-3 a Š35"     2*5</t>
  </si>
  <si>
    <t>33</t>
  </si>
  <si>
    <t>899722114</t>
  </si>
  <si>
    <t>Krytí potrubí z plastů výstražnou fólií z PVC šířky přes 34 do 40 cm</t>
  </si>
  <si>
    <t>-1871494907</t>
  </si>
  <si>
    <t>https://podminky.urs.cz/item/CS_URS_2024_01/899722114</t>
  </si>
  <si>
    <t>34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</si>
  <si>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</si>
  <si>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</si>
  <si>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-1019541682</t>
  </si>
  <si>
    <t>https://podminky.urs.cz/item/CS_URS_2024_01/916131213</t>
  </si>
  <si>
    <t xml:space="preserve">"chodník"    2,0</t>
  </si>
  <si>
    <t>35</t>
  </si>
  <si>
    <t>59217031</t>
  </si>
  <si>
    <t>obrubník silniční betonový 1000x150x250mm</t>
  </si>
  <si>
    <t>1683461904</t>
  </si>
  <si>
    <t>36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</si>
  <si>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</si>
  <si>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</si>
  <si>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1897355874</t>
  </si>
  <si>
    <t>https://podminky.urs.cz/item/CS_URS_2024_01/919732211</t>
  </si>
  <si>
    <t>37</t>
  </si>
  <si>
    <t>998276101</t>
  </si>
  <si>
    <t>Přesun hmot pro trubní vedení hloubené z trub z plastických hmot nebo sklolaminátových pro vodovody, kanalizace, teplovody, produktovody v otevřeném výkopu dopravní vzdálenost do 15 m</t>
  </si>
  <si>
    <t>891720880</t>
  </si>
  <si>
    <t>https://podminky.urs.cz/item/CS_URS_2024_01/998276101</t>
  </si>
  <si>
    <t>99 - Vedlejší a ostatní náklady</t>
  </si>
  <si>
    <t>Ostatní - Ostatní</t>
  </si>
  <si>
    <t xml:space="preserve">    ON - Ostatní náklady</t>
  </si>
  <si>
    <t>VRN - Vedlejší rozpočtové náklady</t>
  </si>
  <si>
    <t xml:space="preserve">    VRN3 - Zařízení staveniště</t>
  </si>
  <si>
    <t xml:space="preserve">    VRN6 - Územní vlivy</t>
  </si>
  <si>
    <t xml:space="preserve">    VRN7 - Provozní vlivy</t>
  </si>
  <si>
    <t>Ostatní</t>
  </si>
  <si>
    <t>ON</t>
  </si>
  <si>
    <t>Ostatní náklady</t>
  </si>
  <si>
    <t xml:space="preserve">00525  R</t>
  </si>
  <si>
    <t>Geodetické zaměření</t>
  </si>
  <si>
    <t>262144</t>
  </si>
  <si>
    <t>13963254</t>
  </si>
  <si>
    <t xml:space="preserve">00526  R</t>
  </si>
  <si>
    <t>Dokumentace skutečného provedení</t>
  </si>
  <si>
    <t>1790175470</t>
  </si>
  <si>
    <t xml:space="preserve">00527  R</t>
  </si>
  <si>
    <t>Náklady na vytyčení stávajícíchí IS</t>
  </si>
  <si>
    <t>-1091172416</t>
  </si>
  <si>
    <t xml:space="preserve">00528  R</t>
  </si>
  <si>
    <t>Náklady na ochranu stávajících IS</t>
  </si>
  <si>
    <t>-999230416</t>
  </si>
  <si>
    <t xml:space="preserve">00529  R</t>
  </si>
  <si>
    <t>Zkoušky hutnění</t>
  </si>
  <si>
    <t>1129867772</t>
  </si>
  <si>
    <t>VRN</t>
  </si>
  <si>
    <t>Vedlejší rozpočtové náklady</t>
  </si>
  <si>
    <t>VRN3</t>
  </si>
  <si>
    <t>Zařízení staveniště</t>
  </si>
  <si>
    <t>030001000</t>
  </si>
  <si>
    <t>3,0%</t>
  </si>
  <si>
    <t>1024</t>
  </si>
  <si>
    <t>-1545144374</t>
  </si>
  <si>
    <t>https://podminky.urs.cz/item/CS_URS_2024_01/030001000</t>
  </si>
  <si>
    <t>VRN6</t>
  </si>
  <si>
    <t>Územní vlivy</t>
  </si>
  <si>
    <t>060001000</t>
  </si>
  <si>
    <t>2,0%</t>
  </si>
  <si>
    <t>1278442444</t>
  </si>
  <si>
    <t>https://podminky.urs.cz/item/CS_URS_2024_01/060001000</t>
  </si>
  <si>
    <t>VRN7</t>
  </si>
  <si>
    <t>Provozní vlivy</t>
  </si>
  <si>
    <t>070001000</t>
  </si>
  <si>
    <t>1875383852</t>
  </si>
  <si>
    <t>https://podminky.urs.cz/item/CS_URS_2024_01/070001000</t>
  </si>
  <si>
    <t>2 - Oprava šachty Š37</t>
  </si>
  <si>
    <t>2.1 - Bourací práce</t>
  </si>
  <si>
    <t>-155531426</t>
  </si>
  <si>
    <t>0,5*10,0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</si>
  <si>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</si>
  <si>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</si>
  <si>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1939050408</t>
  </si>
  <si>
    <t>https://podminky.urs.cz/item/CS_URS_2024_01/113106171</t>
  </si>
  <si>
    <t>10,0*1,0</t>
  </si>
  <si>
    <t>113107324</t>
  </si>
  <si>
    <t>Odstranění podkladů nebo krytů strojně plochy jednotlivě do 50 m2 s přemístěním hmot na skládku na vzdálenost do 3 m nebo s naložením na dopravní prostředek z kameniva hrubého drceného, o tl. vrstvy přes 300 do 400 mm</t>
  </si>
  <si>
    <t>34897171</t>
  </si>
  <si>
    <t>https://podminky.urs.cz/item/CS_URS_2024_01/113107324</t>
  </si>
  <si>
    <t xml:space="preserve">"pod komunikací"   10,0*2,0</t>
  </si>
  <si>
    <t>113107343</t>
  </si>
  <si>
    <t>Odstranění podkladů nebo krytů strojně plochy jednotlivě do 50 m2 s přemístěním hmot na skládku na vzdálenost do 3 m nebo s naložením na dopravní prostředek živičných, o tl. vrstvy přes 100 do 150 mm</t>
  </si>
  <si>
    <t>1967124143</t>
  </si>
  <si>
    <t>https://podminky.urs.cz/item/CS_URS_2024_01/113107343</t>
  </si>
  <si>
    <t>-1330640029</t>
  </si>
  <si>
    <t>10,0</t>
  </si>
  <si>
    <t>1540341038</t>
  </si>
  <si>
    <t>33,0</t>
  </si>
  <si>
    <t>-813205755</t>
  </si>
  <si>
    <t>-1208678931</t>
  </si>
  <si>
    <t>"pro kanalizaci splaškovou Š37"</t>
  </si>
  <si>
    <t>12,0*2</t>
  </si>
  <si>
    <t>-909479454</t>
  </si>
  <si>
    <t>132254202</t>
  </si>
  <si>
    <t>Hloubení zapažených rýh šířky přes 800 do 2 000 mm strojně s urovnáním dna do předepsaného profilu a spádu v hornině třídy těžitelnosti I skupiny 3 přes 20 do 50 m3</t>
  </si>
  <si>
    <t>-842170960</t>
  </si>
  <si>
    <t>https://podminky.urs.cz/item/CS_URS_2024_01/132254202</t>
  </si>
  <si>
    <t>"pro kanalizaci splaškovou u budovy Š37"</t>
  </si>
  <si>
    <t>2,0*2,5*10,0</t>
  </si>
  <si>
    <t>-239120129</t>
  </si>
  <si>
    <t>(2,5*10,0)*2</t>
  </si>
  <si>
    <t>-1827957451</t>
  </si>
  <si>
    <t>1850361702</t>
  </si>
  <si>
    <t>50,0</t>
  </si>
  <si>
    <t>10,0*0,3</t>
  </si>
  <si>
    <t>871395811</t>
  </si>
  <si>
    <t>Bourání stávajícího potrubí z PVC nebo polypropylenu PP v otevřeném výkopu DN přes 250 do 400</t>
  </si>
  <si>
    <t>-1431480891</t>
  </si>
  <si>
    <t>https://podminky.urs.cz/item/CS_URS_2024_01/871395811</t>
  </si>
  <si>
    <t xml:space="preserve">"Splašková kanalizace"     10,0</t>
  </si>
  <si>
    <t>890811851</t>
  </si>
  <si>
    <t>Bourání šachet a jímek strojně velikosti obestavěného prostoru do 1,5 m3 z plastu</t>
  </si>
  <si>
    <t>942478357</t>
  </si>
  <si>
    <t>https://podminky.urs.cz/item/CS_URS_2024_01/890811851</t>
  </si>
  <si>
    <t>(PI*0,2*0,2*2,9)*1</t>
  </si>
  <si>
    <t>-1008510425</t>
  </si>
  <si>
    <t xml:space="preserve">"Splašková kanalizace"  1</t>
  </si>
  <si>
    <t>-236914891</t>
  </si>
  <si>
    <t xml:space="preserve">"pro kanalizaci splaškovou"     10+2+2</t>
  </si>
  <si>
    <t>-607080350</t>
  </si>
  <si>
    <t>1769922222</t>
  </si>
  <si>
    <t>21,576*6 'Přepočtené koeficientem množství</t>
  </si>
  <si>
    <t>800879774</t>
  </si>
  <si>
    <t>1783438939</t>
  </si>
  <si>
    <t>-1778242709</t>
  </si>
  <si>
    <t>2.2 - Stavební úpravy</t>
  </si>
  <si>
    <t>-870668467</t>
  </si>
  <si>
    <t>38,0</t>
  </si>
  <si>
    <t>1731867793</t>
  </si>
  <si>
    <t>12,0</t>
  </si>
  <si>
    <t>-1599041814</t>
  </si>
  <si>
    <t>38,0+12,0</t>
  </si>
  <si>
    <t>-478365538</t>
  </si>
  <si>
    <t>12,0*1,9</t>
  </si>
  <si>
    <t>-1231051269</t>
  </si>
  <si>
    <t>-30789300</t>
  </si>
  <si>
    <t>2,0*1,9*10,0</t>
  </si>
  <si>
    <t>1491578548</t>
  </si>
  <si>
    <t>2,0*0,6*10,0-(PI*0,15*0,15*10,0)</t>
  </si>
  <si>
    <t>403270190</t>
  </si>
  <si>
    <t>11,293*1,7</t>
  </si>
  <si>
    <t>1773456623</t>
  </si>
  <si>
    <t>2,0*0,15*10,0</t>
  </si>
  <si>
    <t>1009132830</t>
  </si>
  <si>
    <t xml:space="preserve">"Splašková kanalizace Š37"     (1,5*1,5*0,1)*1</t>
  </si>
  <si>
    <t>-798458072</t>
  </si>
  <si>
    <t xml:space="preserve">"Splašková kanalizace Š37"     ((1,5+1,5)*2*0,1)*1</t>
  </si>
  <si>
    <t>125495955</t>
  </si>
  <si>
    <t>1563109678</t>
  </si>
  <si>
    <t>-579890526</t>
  </si>
  <si>
    <t>10,0*2,0</t>
  </si>
  <si>
    <t>-398578072</t>
  </si>
  <si>
    <t>1553015520</t>
  </si>
  <si>
    <t>-2056479513</t>
  </si>
  <si>
    <t>-737282597</t>
  </si>
  <si>
    <t>596211111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</si>
  <si>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50 do 100 m2</t>
  </si>
  <si>
    <t>1300964248</t>
  </si>
  <si>
    <t>https://podminky.urs.cz/item/CS_URS_2024_01/596211111</t>
  </si>
  <si>
    <t>871370320</t>
  </si>
  <si>
    <t>Montáž kanalizačního potrubí z polypropylenu PP hladkého plnostěnného SN 12 DN 300</t>
  </si>
  <si>
    <t>1891294281</t>
  </si>
  <si>
    <t>https://podminky.urs.cz/item/CS_URS_2024_01/871370320</t>
  </si>
  <si>
    <t xml:space="preserve">"Splašková kanalizace"      10,0</t>
  </si>
  <si>
    <t>10*1,1 'Přepočtené koeficientem množství</t>
  </si>
  <si>
    <t>28617040</t>
  </si>
  <si>
    <t>trubka kanalizační PP plnostěnná třívrstvá DN 300x6000mm SN12</t>
  </si>
  <si>
    <t>1373741465</t>
  </si>
  <si>
    <t>10*1,015 'Přepočtené koeficientem množství</t>
  </si>
  <si>
    <t>892381111</t>
  </si>
  <si>
    <t>Tlakové zkoušky vodou na potrubí DN 250, 300 nebo 350</t>
  </si>
  <si>
    <t>-762944047</t>
  </si>
  <si>
    <t>https://podminky.urs.cz/item/CS_URS_2024_01/892381111</t>
  </si>
  <si>
    <t xml:space="preserve">"Splašková kanalizace DN350"      63,0</t>
  </si>
  <si>
    <t>1461935577</t>
  </si>
  <si>
    <t>844237525</t>
  </si>
  <si>
    <t xml:space="preserve">"Splašková kanalizace Š37"     1</t>
  </si>
  <si>
    <t>672409010</t>
  </si>
  <si>
    <t>-1401869258</t>
  </si>
  <si>
    <t xml:space="preserve">"Splašková kanalizace Š37"     4</t>
  </si>
  <si>
    <t>1587597027</t>
  </si>
  <si>
    <t>303352527</t>
  </si>
  <si>
    <t>-1242684317</t>
  </si>
  <si>
    <t>6202993</t>
  </si>
  <si>
    <t>1922442461</t>
  </si>
  <si>
    <t>941807841</t>
  </si>
  <si>
    <t xml:space="preserve">"Splašková kanalizace Š37"     7</t>
  </si>
  <si>
    <t>-1793008015</t>
  </si>
  <si>
    <t>515117059</t>
  </si>
  <si>
    <t>257432468</t>
  </si>
  <si>
    <t>10*1,02 'Přepočtené koeficientem množství</t>
  </si>
  <si>
    <t>-1892178528</t>
  </si>
  <si>
    <t>10,0+2,0+2,0</t>
  </si>
  <si>
    <t>-1963084729</t>
  </si>
  <si>
    <t>3 - Oprava úseku mezi šachtami Š22 a Š21</t>
  </si>
  <si>
    <t>3.1 - Bourací práce</t>
  </si>
  <si>
    <t>50*2,0</t>
  </si>
  <si>
    <t>80,0</t>
  </si>
  <si>
    <t>61427078</t>
  </si>
  <si>
    <t>1168571616</t>
  </si>
  <si>
    <t>-1985430181</t>
  </si>
  <si>
    <t>52,0*2</t>
  </si>
  <si>
    <t>1621876802</t>
  </si>
  <si>
    <t>"pro kanalizaci splaškovou Š22 až Š21"</t>
  </si>
  <si>
    <t>2,0*0,6*50,0</t>
  </si>
  <si>
    <t>2,0*2,4*50,0</t>
  </si>
  <si>
    <t>(2,6*50,0)*2</t>
  </si>
  <si>
    <t>60,0+240,0</t>
  </si>
  <si>
    <t>100,0*0,3</t>
  </si>
  <si>
    <t>830361811</t>
  </si>
  <si>
    <t>Bourání stávajícího potrubí z kameninových trub v otevřeném výkopu DN přes 150 do 250</t>
  </si>
  <si>
    <t>https://podminky.urs.cz/item/CS_URS_2024_01/830361811</t>
  </si>
  <si>
    <t>46,0</t>
  </si>
  <si>
    <t>"Splašková kanalizace Š22, Š22a, Š21 - průměrná hl. 3,5m"</t>
  </si>
  <si>
    <t>(PI*0,6*0,6*3,5)*3</t>
  </si>
  <si>
    <t xml:space="preserve">"Splašková kanalizace"  3</t>
  </si>
  <si>
    <t>50,0*2+2,0*2</t>
  </si>
  <si>
    <t>99,065*6 'Přepočtené koeficientem množství</t>
  </si>
  <si>
    <t>3.2 - Stavební úpravy</t>
  </si>
  <si>
    <t>160,0</t>
  </si>
  <si>
    <t>330,0-160,0</t>
  </si>
  <si>
    <t>160,0+170,0</t>
  </si>
  <si>
    <t>170,0*1,9</t>
  </si>
  <si>
    <t>170,0</t>
  </si>
  <si>
    <t>"pro kanalizaci splaškovou u budovy Š22 - Š21"</t>
  </si>
  <si>
    <t>2,0*1,6*50,0</t>
  </si>
  <si>
    <t>2,0*0,8*46,0-(PI*0,25*0,25*46,0)</t>
  </si>
  <si>
    <t>64,568*1,7</t>
  </si>
  <si>
    <t>"pro kanalizaci splaškovou u budovy Š22 až Š21"</t>
  </si>
  <si>
    <t>2,0*0,15*50,0</t>
  </si>
  <si>
    <t xml:space="preserve">"Splašková kanalizace Š22 až Š21"     (1,5*1,5*0,1)*3</t>
  </si>
  <si>
    <t xml:space="preserve">"Splašková kanalizace Š22 až Š21"     ((1,5+1,5)*2*0,1)*3</t>
  </si>
  <si>
    <t>50,0*2,0</t>
  </si>
  <si>
    <t>596211110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</si>
  <si>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</si>
  <si>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1527860729</t>
  </si>
  <si>
    <t>https://podminky.urs.cz/item/CS_URS_2024_01/596211110</t>
  </si>
  <si>
    <t xml:space="preserve">"Splašková kanalizace Š22-Š21"     3</t>
  </si>
  <si>
    <t xml:space="preserve">"Splašková kanalizace"     46,0</t>
  </si>
  <si>
    <t xml:space="preserve">"Splašková kanalizace"      46,0</t>
  </si>
  <si>
    <t xml:space="preserve">"Splašková kanalizace DN500"      46,0</t>
  </si>
  <si>
    <t xml:space="preserve">"Splašková kanalizace Š22 - Š21"    3</t>
  </si>
  <si>
    <t xml:space="preserve">"Splašková kanalizace Š22 - Š21"    12</t>
  </si>
  <si>
    <t xml:space="preserve">"Splašková kanalizace Š22 - Š21"       3*8</t>
  </si>
  <si>
    <t xml:space="preserve">"Splašková kanalizace Š22 - Š21"   </t>
  </si>
  <si>
    <t>SEZNAM FIGUR</t>
  </si>
  <si>
    <t>Výměra</t>
  </si>
  <si>
    <t xml:space="preserve"> 1/ 1.1</t>
  </si>
  <si>
    <t>F01</t>
  </si>
  <si>
    <t>objem rýhy ručně</t>
  </si>
  <si>
    <t xml:space="preserve"> 2/ 2.1</t>
  </si>
  <si>
    <t xml:space="preserve"> 2/ 2.2</t>
  </si>
  <si>
    <t>Objem zásypu</t>
  </si>
  <si>
    <t xml:space="preserve"> 3/ 3.1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</si>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</sst>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7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/>
    </xf>
    <xf numFmtId="167" fontId="40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7164" TargetMode="External" /><Relationship Id="rId3" Type="http://schemas.openxmlformats.org/officeDocument/2006/relationships/hyperlink" Target="https://podminky.urs.cz/item/CS_URS_2024_01/113107182" TargetMode="External" /><Relationship Id="rId4" Type="http://schemas.openxmlformats.org/officeDocument/2006/relationships/hyperlink" Target="https://podminky.urs.cz/item/CS_URS_2024_01/113154123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5001105" TargetMode="External" /><Relationship Id="rId7" Type="http://schemas.openxmlformats.org/officeDocument/2006/relationships/hyperlink" Target="https://podminky.urs.cz/item/CS_URS_2024_01/115101202" TargetMode="External" /><Relationship Id="rId8" Type="http://schemas.openxmlformats.org/officeDocument/2006/relationships/hyperlink" Target="https://podminky.urs.cz/item/CS_URS_2024_01/119003211" TargetMode="External" /><Relationship Id="rId9" Type="http://schemas.openxmlformats.org/officeDocument/2006/relationships/hyperlink" Target="https://podminky.urs.cz/item/CS_URS_2024_01/119003212" TargetMode="External" /><Relationship Id="rId10" Type="http://schemas.openxmlformats.org/officeDocument/2006/relationships/hyperlink" Target="https://podminky.urs.cz/item/CS_URS_2024_01/132212221" TargetMode="External" /><Relationship Id="rId11" Type="http://schemas.openxmlformats.org/officeDocument/2006/relationships/hyperlink" Target="https://podminky.urs.cz/item/CS_URS_2024_01/132254204" TargetMode="External" /><Relationship Id="rId12" Type="http://schemas.openxmlformats.org/officeDocument/2006/relationships/hyperlink" Target="https://podminky.urs.cz/item/CS_URS_2024_01/151201102" TargetMode="External" /><Relationship Id="rId13" Type="http://schemas.openxmlformats.org/officeDocument/2006/relationships/hyperlink" Target="https://podminky.urs.cz/item/CS_URS_2024_01/151201112" TargetMode="External" /><Relationship Id="rId14" Type="http://schemas.openxmlformats.org/officeDocument/2006/relationships/hyperlink" Target="https://podminky.urs.cz/item/CS_URS_2024_01/162351103" TargetMode="External" /><Relationship Id="rId15" Type="http://schemas.openxmlformats.org/officeDocument/2006/relationships/hyperlink" Target="https://podminky.urs.cz/item/CS_URS_2024_01/171251201" TargetMode="External" /><Relationship Id="rId16" Type="http://schemas.openxmlformats.org/officeDocument/2006/relationships/hyperlink" Target="https://podminky.urs.cz/item/CS_URS_2024_01/830391811" TargetMode="External" /><Relationship Id="rId17" Type="http://schemas.openxmlformats.org/officeDocument/2006/relationships/hyperlink" Target="https://podminky.urs.cz/item/CS_URS_2024_01/890451851" TargetMode="External" /><Relationship Id="rId18" Type="http://schemas.openxmlformats.org/officeDocument/2006/relationships/hyperlink" Target="https://podminky.urs.cz/item/CS_URS_2024_01/899102211" TargetMode="External" /><Relationship Id="rId19" Type="http://schemas.openxmlformats.org/officeDocument/2006/relationships/hyperlink" Target="https://podminky.urs.cz/item/CS_URS_2024_01/919735113" TargetMode="External" /><Relationship Id="rId20" Type="http://schemas.openxmlformats.org/officeDocument/2006/relationships/hyperlink" Target="https://podminky.urs.cz/item/CS_URS_2024_01/966072811" TargetMode="External" /><Relationship Id="rId21" Type="http://schemas.openxmlformats.org/officeDocument/2006/relationships/hyperlink" Target="https://podminky.urs.cz/item/CS_URS_2024_01/997013501" TargetMode="External" /><Relationship Id="rId22" Type="http://schemas.openxmlformats.org/officeDocument/2006/relationships/hyperlink" Target="https://podminky.urs.cz/item/CS_URS_2024_01/997013509" TargetMode="External" /><Relationship Id="rId23" Type="http://schemas.openxmlformats.org/officeDocument/2006/relationships/hyperlink" Target="https://podminky.urs.cz/item/CS_URS_2024_01/997013602" TargetMode="External" /><Relationship Id="rId24" Type="http://schemas.openxmlformats.org/officeDocument/2006/relationships/hyperlink" Target="https://podminky.urs.cz/item/CS_URS_2024_01/997013631" TargetMode="External" /><Relationship Id="rId25" Type="http://schemas.openxmlformats.org/officeDocument/2006/relationships/hyperlink" Target="https://podminky.urs.cz/item/CS_URS_2024_01/997013645" TargetMode="External" /><Relationship Id="rId26" Type="http://schemas.openxmlformats.org/officeDocument/2006/relationships/hyperlink" Target="https://podminky.urs.cz/item/CS_URS_2024_01/998011001" TargetMode="External" /><Relationship Id="rId27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76000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65175121" TargetMode="External" /><Relationship Id="rId15" Type="http://schemas.openxmlformats.org/officeDocument/2006/relationships/hyperlink" Target="https://podminky.urs.cz/item/CS_URS_2024_01/567121114" TargetMode="External" /><Relationship Id="rId16" Type="http://schemas.openxmlformats.org/officeDocument/2006/relationships/hyperlink" Target="https://podminky.urs.cz/item/CS_URS_2024_01/573231106" TargetMode="External" /><Relationship Id="rId17" Type="http://schemas.openxmlformats.org/officeDocument/2006/relationships/hyperlink" Target="https://podminky.urs.cz/item/CS_URS_2024_01/577144121" TargetMode="External" /><Relationship Id="rId18" Type="http://schemas.openxmlformats.org/officeDocument/2006/relationships/hyperlink" Target="https://podminky.urs.cz/item/CS_URS_2024_01/871420320" TargetMode="External" /><Relationship Id="rId19" Type="http://schemas.openxmlformats.org/officeDocument/2006/relationships/hyperlink" Target="https://podminky.urs.cz/item/CS_URS_2024_01/892421111" TargetMode="External" /><Relationship Id="rId20" Type="http://schemas.openxmlformats.org/officeDocument/2006/relationships/hyperlink" Target="https://podminky.urs.cz/item/CS_URS_2024_01/892442111" TargetMode="External" /><Relationship Id="rId21" Type="http://schemas.openxmlformats.org/officeDocument/2006/relationships/hyperlink" Target="https://podminky.urs.cz/item/CS_URS_2024_01/894410101" TargetMode="External" /><Relationship Id="rId22" Type="http://schemas.openxmlformats.org/officeDocument/2006/relationships/hyperlink" Target="https://podminky.urs.cz/item/CS_URS_2024_01/894410212" TargetMode="External" /><Relationship Id="rId23" Type="http://schemas.openxmlformats.org/officeDocument/2006/relationships/hyperlink" Target="https://podminky.urs.cz/item/CS_URS_2024_01/89441030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501221" TargetMode="External" /><Relationship Id="rId26" Type="http://schemas.openxmlformats.org/officeDocument/2006/relationships/hyperlink" Target="https://podminky.urs.cz/item/CS_URS_2024_01/899722114" TargetMode="External" /><Relationship Id="rId27" Type="http://schemas.openxmlformats.org/officeDocument/2006/relationships/hyperlink" Target="https://podminky.urs.cz/item/CS_URS_2024_01/916131213" TargetMode="External" /><Relationship Id="rId28" Type="http://schemas.openxmlformats.org/officeDocument/2006/relationships/hyperlink" Target="https://podminky.urs.cz/item/CS_URS_2024_01/919732211" TargetMode="External" /><Relationship Id="rId29" Type="http://schemas.openxmlformats.org/officeDocument/2006/relationships/hyperlink" Target="https://podminky.urs.cz/item/CS_URS_2024_01/998276101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6123" TargetMode="External" /><Relationship Id="rId2" Type="http://schemas.openxmlformats.org/officeDocument/2006/relationships/hyperlink" Target="https://podminky.urs.cz/item/CS_URS_2024_01/113106171" TargetMode="External" /><Relationship Id="rId3" Type="http://schemas.openxmlformats.org/officeDocument/2006/relationships/hyperlink" Target="https://podminky.urs.cz/item/CS_URS_2024_01/113107324" TargetMode="External" /><Relationship Id="rId4" Type="http://schemas.openxmlformats.org/officeDocument/2006/relationships/hyperlink" Target="https://podminky.urs.cz/item/CS_URS_2024_01/113107343" TargetMode="External" /><Relationship Id="rId5" Type="http://schemas.openxmlformats.org/officeDocument/2006/relationships/hyperlink" Target="https://podminky.urs.cz/item/CS_URS_2024_01/113202111" TargetMode="External" /><Relationship Id="rId6" Type="http://schemas.openxmlformats.org/officeDocument/2006/relationships/hyperlink" Target="https://podminky.urs.cz/item/CS_URS_2024_01/115001105" TargetMode="External" /><Relationship Id="rId7" Type="http://schemas.openxmlformats.org/officeDocument/2006/relationships/hyperlink" Target="https://podminky.urs.cz/item/CS_URS_2024_01/115101202" TargetMode="External" /><Relationship Id="rId8" Type="http://schemas.openxmlformats.org/officeDocument/2006/relationships/hyperlink" Target="https://podminky.urs.cz/item/CS_URS_2024_01/119003211" TargetMode="External" /><Relationship Id="rId9" Type="http://schemas.openxmlformats.org/officeDocument/2006/relationships/hyperlink" Target="https://podminky.urs.cz/item/CS_URS_2024_01/119003212" TargetMode="External" /><Relationship Id="rId10" Type="http://schemas.openxmlformats.org/officeDocument/2006/relationships/hyperlink" Target="https://podminky.urs.cz/item/CS_URS_2024_01/132254202" TargetMode="External" /><Relationship Id="rId11" Type="http://schemas.openxmlformats.org/officeDocument/2006/relationships/hyperlink" Target="https://podminky.urs.cz/item/CS_URS_2024_01/151201102" TargetMode="External" /><Relationship Id="rId12" Type="http://schemas.openxmlformats.org/officeDocument/2006/relationships/hyperlink" Target="https://podminky.urs.cz/item/CS_URS_2024_01/151201112" TargetMode="External" /><Relationship Id="rId13" Type="http://schemas.openxmlformats.org/officeDocument/2006/relationships/hyperlink" Target="https://podminky.urs.cz/item/CS_URS_2024_01/162351103" TargetMode="External" /><Relationship Id="rId14" Type="http://schemas.openxmlformats.org/officeDocument/2006/relationships/hyperlink" Target="https://podminky.urs.cz/item/CS_URS_2024_01/871395811" TargetMode="External" /><Relationship Id="rId15" Type="http://schemas.openxmlformats.org/officeDocument/2006/relationships/hyperlink" Target="https://podminky.urs.cz/item/CS_URS_2024_01/890811851" TargetMode="External" /><Relationship Id="rId16" Type="http://schemas.openxmlformats.org/officeDocument/2006/relationships/hyperlink" Target="https://podminky.urs.cz/item/CS_URS_2024_01/899102211" TargetMode="External" /><Relationship Id="rId17" Type="http://schemas.openxmlformats.org/officeDocument/2006/relationships/hyperlink" Target="https://podminky.urs.cz/item/CS_URS_2024_01/9197351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31" TargetMode="External" /><Relationship Id="rId21" Type="http://schemas.openxmlformats.org/officeDocument/2006/relationships/hyperlink" Target="https://podminky.urs.cz/item/CS_URS_2024_01/997013645" TargetMode="External" /><Relationship Id="rId22" Type="http://schemas.openxmlformats.org/officeDocument/2006/relationships/hyperlink" Target="https://podminky.urs.cz/item/CS_URS_2024_01/99801100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76000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67121114" TargetMode="External" /><Relationship Id="rId15" Type="http://schemas.openxmlformats.org/officeDocument/2006/relationships/hyperlink" Target="https://podminky.urs.cz/item/CS_URS_2024_01/573231106" TargetMode="External" /><Relationship Id="rId16" Type="http://schemas.openxmlformats.org/officeDocument/2006/relationships/hyperlink" Target="https://podminky.urs.cz/item/CS_URS_2024_01/577144121" TargetMode="External" /><Relationship Id="rId17" Type="http://schemas.openxmlformats.org/officeDocument/2006/relationships/hyperlink" Target="https://podminky.urs.cz/item/CS_URS_2024_01/565175121" TargetMode="External" /><Relationship Id="rId18" Type="http://schemas.openxmlformats.org/officeDocument/2006/relationships/hyperlink" Target="https://podminky.urs.cz/item/CS_URS_2024_01/596211111" TargetMode="External" /><Relationship Id="rId19" Type="http://schemas.openxmlformats.org/officeDocument/2006/relationships/hyperlink" Target="https://podminky.urs.cz/item/CS_URS_2024_01/871370320" TargetMode="External" /><Relationship Id="rId20" Type="http://schemas.openxmlformats.org/officeDocument/2006/relationships/hyperlink" Target="https://podminky.urs.cz/item/CS_URS_2024_01/892381111" TargetMode="External" /><Relationship Id="rId21" Type="http://schemas.openxmlformats.org/officeDocument/2006/relationships/hyperlink" Target="https://podminky.urs.cz/item/CS_URS_2024_01/892442111" TargetMode="External" /><Relationship Id="rId22" Type="http://schemas.openxmlformats.org/officeDocument/2006/relationships/hyperlink" Target="https://podminky.urs.cz/item/CS_URS_2024_01/894410101" TargetMode="External" /><Relationship Id="rId23" Type="http://schemas.openxmlformats.org/officeDocument/2006/relationships/hyperlink" Target="https://podminky.urs.cz/item/CS_URS_2024_01/894410212" TargetMode="External" /><Relationship Id="rId24" Type="http://schemas.openxmlformats.org/officeDocument/2006/relationships/hyperlink" Target="https://podminky.urs.cz/item/CS_URS_2024_01/894410302" TargetMode="External" /><Relationship Id="rId25" Type="http://schemas.openxmlformats.org/officeDocument/2006/relationships/hyperlink" Target="https://podminky.urs.cz/item/CS_URS_2024_01/899104112" TargetMode="External" /><Relationship Id="rId26" Type="http://schemas.openxmlformats.org/officeDocument/2006/relationships/hyperlink" Target="https://podminky.urs.cz/item/CS_URS_2024_01/899501221" TargetMode="External" /><Relationship Id="rId27" Type="http://schemas.openxmlformats.org/officeDocument/2006/relationships/hyperlink" Target="https://podminky.urs.cz/item/CS_URS_2024_01/899722114" TargetMode="External" /><Relationship Id="rId28" Type="http://schemas.openxmlformats.org/officeDocument/2006/relationships/hyperlink" Target="https://podminky.urs.cz/item/CS_URS_2024_01/916131213" TargetMode="External" /><Relationship Id="rId29" Type="http://schemas.openxmlformats.org/officeDocument/2006/relationships/hyperlink" Target="https://podminky.urs.cz/item/CS_URS_2024_01/919732211" TargetMode="External" /><Relationship Id="rId30" Type="http://schemas.openxmlformats.org/officeDocument/2006/relationships/hyperlink" Target="https://podminky.urs.cz/item/CS_URS_2024_01/998276101" TargetMode="External" /><Relationship Id="rId3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164" TargetMode="External" /><Relationship Id="rId2" Type="http://schemas.openxmlformats.org/officeDocument/2006/relationships/hyperlink" Target="https://podminky.urs.cz/item/CS_URS_2024_01/113107182" TargetMode="External" /><Relationship Id="rId3" Type="http://schemas.openxmlformats.org/officeDocument/2006/relationships/hyperlink" Target="https://podminky.urs.cz/item/CS_URS_2024_01/113154123" TargetMode="External" /><Relationship Id="rId4" Type="http://schemas.openxmlformats.org/officeDocument/2006/relationships/hyperlink" Target="https://podminky.urs.cz/item/CS_URS_2024_01/115001105" TargetMode="External" /><Relationship Id="rId5" Type="http://schemas.openxmlformats.org/officeDocument/2006/relationships/hyperlink" Target="https://podminky.urs.cz/item/CS_URS_2024_01/115101202" TargetMode="External" /><Relationship Id="rId6" Type="http://schemas.openxmlformats.org/officeDocument/2006/relationships/hyperlink" Target="https://podminky.urs.cz/item/CS_URS_2024_01/119003211" TargetMode="External" /><Relationship Id="rId7" Type="http://schemas.openxmlformats.org/officeDocument/2006/relationships/hyperlink" Target="https://podminky.urs.cz/item/CS_URS_2024_01/119003212" TargetMode="External" /><Relationship Id="rId8" Type="http://schemas.openxmlformats.org/officeDocument/2006/relationships/hyperlink" Target="https://podminky.urs.cz/item/CS_URS_2024_01/132212221" TargetMode="External" /><Relationship Id="rId9" Type="http://schemas.openxmlformats.org/officeDocument/2006/relationships/hyperlink" Target="https://podminky.urs.cz/item/CS_URS_2024_01/132254204" TargetMode="External" /><Relationship Id="rId10" Type="http://schemas.openxmlformats.org/officeDocument/2006/relationships/hyperlink" Target="https://podminky.urs.cz/item/CS_URS_2024_01/151201102" TargetMode="External" /><Relationship Id="rId11" Type="http://schemas.openxmlformats.org/officeDocument/2006/relationships/hyperlink" Target="https://podminky.urs.cz/item/CS_URS_2024_01/151201112" TargetMode="External" /><Relationship Id="rId12" Type="http://schemas.openxmlformats.org/officeDocument/2006/relationships/hyperlink" Target="https://podminky.urs.cz/item/CS_URS_2024_01/162351103" TargetMode="External" /><Relationship Id="rId13" Type="http://schemas.openxmlformats.org/officeDocument/2006/relationships/hyperlink" Target="https://podminky.urs.cz/item/CS_URS_2024_01/171251201" TargetMode="External" /><Relationship Id="rId14" Type="http://schemas.openxmlformats.org/officeDocument/2006/relationships/hyperlink" Target="https://podminky.urs.cz/item/CS_URS_2024_01/830361811" TargetMode="External" /><Relationship Id="rId15" Type="http://schemas.openxmlformats.org/officeDocument/2006/relationships/hyperlink" Target="https://podminky.urs.cz/item/CS_URS_2024_01/890451851" TargetMode="External" /><Relationship Id="rId16" Type="http://schemas.openxmlformats.org/officeDocument/2006/relationships/hyperlink" Target="https://podminky.urs.cz/item/CS_URS_2024_01/899102211" TargetMode="External" /><Relationship Id="rId17" Type="http://schemas.openxmlformats.org/officeDocument/2006/relationships/hyperlink" Target="https://podminky.urs.cz/item/CS_URS_2024_01/919735113" TargetMode="External" /><Relationship Id="rId18" Type="http://schemas.openxmlformats.org/officeDocument/2006/relationships/hyperlink" Target="https://podminky.urs.cz/item/CS_URS_2024_01/997013501" TargetMode="External" /><Relationship Id="rId19" Type="http://schemas.openxmlformats.org/officeDocument/2006/relationships/hyperlink" Target="https://podminky.urs.cz/item/CS_URS_2024_01/997013509" TargetMode="External" /><Relationship Id="rId20" Type="http://schemas.openxmlformats.org/officeDocument/2006/relationships/hyperlink" Target="https://podminky.urs.cz/item/CS_URS_2024_01/997013602" TargetMode="External" /><Relationship Id="rId21" Type="http://schemas.openxmlformats.org/officeDocument/2006/relationships/hyperlink" Target="https://podminky.urs.cz/item/CS_URS_2024_01/997013631" TargetMode="External" /><Relationship Id="rId22" Type="http://schemas.openxmlformats.org/officeDocument/2006/relationships/hyperlink" Target="https://podminky.urs.cz/item/CS_URS_2024_01/997013645" TargetMode="External" /><Relationship Id="rId23" Type="http://schemas.openxmlformats.org/officeDocument/2006/relationships/hyperlink" Target="https://podminky.urs.cz/item/CS_URS_2024_01/998011001" TargetMode="External" /><Relationship Id="rId24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351103" TargetMode="External" /><Relationship Id="rId2" Type="http://schemas.openxmlformats.org/officeDocument/2006/relationships/hyperlink" Target="https://podminky.urs.cz/item/CS_URS_2024_01/162751114" TargetMode="External" /><Relationship Id="rId3" Type="http://schemas.openxmlformats.org/officeDocument/2006/relationships/hyperlink" Target="https://podminky.urs.cz/item/CS_URS_2024_01/167151111" TargetMode="External" /><Relationship Id="rId4" Type="http://schemas.openxmlformats.org/officeDocument/2006/relationships/hyperlink" Target="https://podminky.urs.cz/item/CS_URS_2024_01/171201221" TargetMode="External" /><Relationship Id="rId5" Type="http://schemas.openxmlformats.org/officeDocument/2006/relationships/hyperlink" Target="https://podminky.urs.cz/item/CS_URS_2024_01/171251201" TargetMode="External" /><Relationship Id="rId6" Type="http://schemas.openxmlformats.org/officeDocument/2006/relationships/hyperlink" Target="https://podminky.urs.cz/item/CS_URS_2024_01/174151101" TargetMode="External" /><Relationship Id="rId7" Type="http://schemas.openxmlformats.org/officeDocument/2006/relationships/hyperlink" Target="https://podminky.urs.cz/item/CS_URS_2024_01/175111101" TargetMode="External" /><Relationship Id="rId8" Type="http://schemas.openxmlformats.org/officeDocument/2006/relationships/hyperlink" Target="https://podminky.urs.cz/item/CS_URS_2024_01/451573111" TargetMode="External" /><Relationship Id="rId9" Type="http://schemas.openxmlformats.org/officeDocument/2006/relationships/hyperlink" Target="https://podminky.urs.cz/item/CS_URS_2024_01/452311141" TargetMode="External" /><Relationship Id="rId10" Type="http://schemas.openxmlformats.org/officeDocument/2006/relationships/hyperlink" Target="https://podminky.urs.cz/item/CS_URS_2024_01/452351111" TargetMode="External" /><Relationship Id="rId11" Type="http://schemas.openxmlformats.org/officeDocument/2006/relationships/hyperlink" Target="https://podminky.urs.cz/item/CS_URS_2024_01/452351112" TargetMode="External" /><Relationship Id="rId12" Type="http://schemas.openxmlformats.org/officeDocument/2006/relationships/hyperlink" Target="https://podminky.urs.cz/item/CS_URS_2024_01/564861111" TargetMode="External" /><Relationship Id="rId13" Type="http://schemas.openxmlformats.org/officeDocument/2006/relationships/hyperlink" Target="https://podminky.urs.cz/item/CS_URS_2024_01/565175121" TargetMode="External" /><Relationship Id="rId14" Type="http://schemas.openxmlformats.org/officeDocument/2006/relationships/hyperlink" Target="https://podminky.urs.cz/item/CS_URS_2024_01/567121114" TargetMode="External" /><Relationship Id="rId15" Type="http://schemas.openxmlformats.org/officeDocument/2006/relationships/hyperlink" Target="https://podminky.urs.cz/item/CS_URS_2024_01/573231106" TargetMode="External" /><Relationship Id="rId16" Type="http://schemas.openxmlformats.org/officeDocument/2006/relationships/hyperlink" Target="https://podminky.urs.cz/item/CS_URS_2024_01/577144121" TargetMode="External" /><Relationship Id="rId17" Type="http://schemas.openxmlformats.org/officeDocument/2006/relationships/hyperlink" Target="https://podminky.urs.cz/item/CS_URS_2024_01/596211110" TargetMode="External" /><Relationship Id="rId18" Type="http://schemas.openxmlformats.org/officeDocument/2006/relationships/hyperlink" Target="https://podminky.urs.cz/item/CS_URS_2024_01/871420320" TargetMode="External" /><Relationship Id="rId19" Type="http://schemas.openxmlformats.org/officeDocument/2006/relationships/hyperlink" Target="https://podminky.urs.cz/item/CS_URS_2024_01/892421111" TargetMode="External" /><Relationship Id="rId20" Type="http://schemas.openxmlformats.org/officeDocument/2006/relationships/hyperlink" Target="https://podminky.urs.cz/item/CS_URS_2024_01/892442111" TargetMode="External" /><Relationship Id="rId21" Type="http://schemas.openxmlformats.org/officeDocument/2006/relationships/hyperlink" Target="https://podminky.urs.cz/item/CS_URS_2024_01/894410101" TargetMode="External" /><Relationship Id="rId22" Type="http://schemas.openxmlformats.org/officeDocument/2006/relationships/hyperlink" Target="https://podminky.urs.cz/item/CS_URS_2024_01/894410212" TargetMode="External" /><Relationship Id="rId23" Type="http://schemas.openxmlformats.org/officeDocument/2006/relationships/hyperlink" Target="https://podminky.urs.cz/item/CS_URS_2024_01/894410302" TargetMode="External" /><Relationship Id="rId24" Type="http://schemas.openxmlformats.org/officeDocument/2006/relationships/hyperlink" Target="https://podminky.urs.cz/item/CS_URS_2024_01/899104112" TargetMode="External" /><Relationship Id="rId25" Type="http://schemas.openxmlformats.org/officeDocument/2006/relationships/hyperlink" Target="https://podminky.urs.cz/item/CS_URS_2024_01/899501221" TargetMode="External" /><Relationship Id="rId26" Type="http://schemas.openxmlformats.org/officeDocument/2006/relationships/hyperlink" Target="https://podminky.urs.cz/item/CS_URS_2024_01/899722114" TargetMode="External" /><Relationship Id="rId27" Type="http://schemas.openxmlformats.org/officeDocument/2006/relationships/hyperlink" Target="https://podminky.urs.cz/item/CS_URS_2024_01/919732211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hyperlink" Target="https://podminky.urs.cz/item/CS_URS_2024_01/060001000" TargetMode="External" /><Relationship Id="rId3" Type="http://schemas.openxmlformats.org/officeDocument/2006/relationships/hyperlink" Target="https://podminky.urs.cz/item/CS_URS_2024_01/070001000" TargetMode="External" /><Relationship Id="rId4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37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38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39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40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41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42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43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44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45</v>
      </c>
      <c r="E29" s="49"/>
      <c r="F29" s="34" t="s">
        <v>46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47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48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49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50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51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52</v>
      </c>
      <c r="U35" s="56"/>
      <c r="V35" s="56"/>
      <c r="W35" s="56"/>
      <c r="X35" s="58" t="s">
        <v>53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54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2024_05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Oprava kanalizace v ulici Na Kabátě - Kritické úseky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Masarykova nemocnice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4. 4. 2024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Krajská zdravotní a.s.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55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Milan Křehla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56</v>
      </c>
      <c r="D52" s="89"/>
      <c r="E52" s="89"/>
      <c r="F52" s="89"/>
      <c r="G52" s="89"/>
      <c r="H52" s="90"/>
      <c r="I52" s="91" t="s">
        <v>57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58</v>
      </c>
      <c r="AH52" s="89"/>
      <c r="AI52" s="89"/>
      <c r="AJ52" s="89"/>
      <c r="AK52" s="89"/>
      <c r="AL52" s="89"/>
      <c r="AM52" s="89"/>
      <c r="AN52" s="91" t="s">
        <v>59</v>
      </c>
      <c r="AO52" s="89"/>
      <c r="AP52" s="89"/>
      <c r="AQ52" s="93" t="s">
        <v>60</v>
      </c>
      <c r="AR52" s="46"/>
      <c r="AS52" s="94" t="s">
        <v>61</v>
      </c>
      <c r="AT52" s="95" t="s">
        <v>62</v>
      </c>
      <c r="AU52" s="95" t="s">
        <v>63</v>
      </c>
      <c r="AV52" s="95" t="s">
        <v>64</v>
      </c>
      <c r="AW52" s="95" t="s">
        <v>65</v>
      </c>
      <c r="AX52" s="95" t="s">
        <v>66</v>
      </c>
      <c r="AY52" s="95" t="s">
        <v>67</v>
      </c>
      <c r="AZ52" s="95" t="s">
        <v>68</v>
      </c>
      <c r="BA52" s="95" t="s">
        <v>69</v>
      </c>
      <c r="BB52" s="95" t="s">
        <v>70</v>
      </c>
      <c r="BC52" s="95" t="s">
        <v>71</v>
      </c>
      <c r="BD52" s="96" t="s">
        <v>72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73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ROUND(AG55+AG59+AG63,2)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ROUND(AS55+AS59+AS63,2)</f>
        <v>0</v>
      </c>
      <c r="AT54" s="108">
        <f>ROUND(SUM(AV54:AW54),2)</f>
        <v>0</v>
      </c>
      <c r="AU54" s="109">
        <f>ROUND(AU55+AU59+AU63,5)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ROUND(AZ55+AZ59+AZ63,2)</f>
        <v>0</v>
      </c>
      <c r="BA54" s="108">
        <f>ROUND(BA55+BA59+BA63,2)</f>
        <v>0</v>
      </c>
      <c r="BB54" s="108">
        <f>ROUND(BB55+BB59+BB63,2)</f>
        <v>0</v>
      </c>
      <c r="BC54" s="108">
        <f>ROUND(BC55+BC59+BC63,2)</f>
        <v>0</v>
      </c>
      <c r="BD54" s="110">
        <f>ROUND(BD55+BD59+BD63,2)</f>
        <v>0</v>
      </c>
      <c r="BE54" s="6"/>
      <c r="BS54" s="111" t="s">
        <v>74</v>
      </c>
      <c r="BT54" s="111" t="s">
        <v>75</v>
      </c>
      <c r="BU54" s="112" t="s">
        <v>76</v>
      </c>
      <c r="BV54" s="111" t="s">
        <v>77</v>
      </c>
      <c r="BW54" s="111" t="s">
        <v>5</v>
      </c>
      <c r="BX54" s="111" t="s">
        <v>78</v>
      </c>
      <c r="CL54" s="111" t="s">
        <v>19</v>
      </c>
    </row>
    <row r="55" s="7" customFormat="1" ht="16.5" customHeight="1">
      <c r="A55" s="7"/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ROUND(SUM(AG56:AG58),2)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81</v>
      </c>
      <c r="AR55" s="120"/>
      <c r="AS55" s="121">
        <f>ROUND(SUM(AS56:AS58),2)</f>
        <v>0</v>
      </c>
      <c r="AT55" s="122">
        <f>ROUND(SUM(AV55:AW55),2)</f>
        <v>0</v>
      </c>
      <c r="AU55" s="123">
        <f>ROUND(SUM(AU56:AU58),5)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ROUND(SUM(AZ56:AZ58),2)</f>
        <v>0</v>
      </c>
      <c r="BA55" s="122">
        <f>ROUND(SUM(BA56:BA58),2)</f>
        <v>0</v>
      </c>
      <c r="BB55" s="122">
        <f>ROUND(SUM(BB56:BB58),2)</f>
        <v>0</v>
      </c>
      <c r="BC55" s="122">
        <f>ROUND(SUM(BC56:BC58),2)</f>
        <v>0</v>
      </c>
      <c r="BD55" s="124">
        <f>ROUND(SUM(BD56:BD58),2)</f>
        <v>0</v>
      </c>
      <c r="BE55" s="7"/>
      <c r="BS55" s="125" t="s">
        <v>74</v>
      </c>
      <c r="BT55" s="125" t="s">
        <v>79</v>
      </c>
      <c r="BU55" s="125" t="s">
        <v>76</v>
      </c>
      <c r="BV55" s="125" t="s">
        <v>77</v>
      </c>
      <c r="BW55" s="125" t="s">
        <v>82</v>
      </c>
      <c r="BX55" s="125" t="s">
        <v>5</v>
      </c>
      <c r="CL55" s="125" t="s">
        <v>19</v>
      </c>
      <c r="CM55" s="125" t="s">
        <v>83</v>
      </c>
    </row>
    <row r="56" s="4" customFormat="1" ht="16.5" customHeight="1">
      <c r="A56" s="126" t="s">
        <v>84</v>
      </c>
      <c r="B56" s="65"/>
      <c r="C56" s="127"/>
      <c r="D56" s="127"/>
      <c r="E56" s="128" t="s">
        <v>85</v>
      </c>
      <c r="F56" s="128"/>
      <c r="G56" s="128"/>
      <c r="H56" s="128"/>
      <c r="I56" s="128"/>
      <c r="J56" s="127"/>
      <c r="K56" s="128" t="s">
        <v>86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'1.1 - Bourací práce'!J32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87</v>
      </c>
      <c r="AR56" s="67"/>
      <c r="AS56" s="131">
        <v>0</v>
      </c>
      <c r="AT56" s="132">
        <f>ROUND(SUM(AV56:AW56),2)</f>
        <v>0</v>
      </c>
      <c r="AU56" s="133">
        <f>'1.1 - Bourací práce'!P91</f>
        <v>0</v>
      </c>
      <c r="AV56" s="132">
        <f>'1.1 - Bourací práce'!J35</f>
        <v>0</v>
      </c>
      <c r="AW56" s="132">
        <f>'1.1 - Bourací práce'!J36</f>
        <v>0</v>
      </c>
      <c r="AX56" s="132">
        <f>'1.1 - Bourací práce'!J37</f>
        <v>0</v>
      </c>
      <c r="AY56" s="132">
        <f>'1.1 - Bourací práce'!J38</f>
        <v>0</v>
      </c>
      <c r="AZ56" s="132">
        <f>'1.1 - Bourací práce'!F35</f>
        <v>0</v>
      </c>
      <c r="BA56" s="132">
        <f>'1.1 - Bourací práce'!F36</f>
        <v>0</v>
      </c>
      <c r="BB56" s="132">
        <f>'1.1 - Bourací práce'!F37</f>
        <v>0</v>
      </c>
      <c r="BC56" s="132">
        <f>'1.1 - Bourací práce'!F38</f>
        <v>0</v>
      </c>
      <c r="BD56" s="134">
        <f>'1.1 - Bourací práce'!F39</f>
        <v>0</v>
      </c>
      <c r="BE56" s="4"/>
      <c r="BT56" s="135" t="s">
        <v>83</v>
      </c>
      <c r="BV56" s="135" t="s">
        <v>77</v>
      </c>
      <c r="BW56" s="135" t="s">
        <v>88</v>
      </c>
      <c r="BX56" s="135" t="s">
        <v>82</v>
      </c>
      <c r="CL56" s="135" t="s">
        <v>19</v>
      </c>
    </row>
    <row r="57" s="4" customFormat="1" ht="16.5" customHeight="1">
      <c r="A57" s="126" t="s">
        <v>84</v>
      </c>
      <c r="B57" s="65"/>
      <c r="C57" s="127"/>
      <c r="D57" s="127"/>
      <c r="E57" s="128" t="s">
        <v>89</v>
      </c>
      <c r="F57" s="128"/>
      <c r="G57" s="128"/>
      <c r="H57" s="128"/>
      <c r="I57" s="128"/>
      <c r="J57" s="127"/>
      <c r="K57" s="128" t="s">
        <v>90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'1.2 - Stavební úpravy'!J32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87</v>
      </c>
      <c r="AR57" s="67"/>
      <c r="AS57" s="131">
        <v>0</v>
      </c>
      <c r="AT57" s="132">
        <f>ROUND(SUM(AV57:AW57),2)</f>
        <v>0</v>
      </c>
      <c r="AU57" s="133">
        <f>'1.2 - Stavební úpravy'!P92</f>
        <v>0</v>
      </c>
      <c r="AV57" s="132">
        <f>'1.2 - Stavební úpravy'!J35</f>
        <v>0</v>
      </c>
      <c r="AW57" s="132">
        <f>'1.2 - Stavební úpravy'!J36</f>
        <v>0</v>
      </c>
      <c r="AX57" s="132">
        <f>'1.2 - Stavební úpravy'!J37</f>
        <v>0</v>
      </c>
      <c r="AY57" s="132">
        <f>'1.2 - Stavební úpravy'!J38</f>
        <v>0</v>
      </c>
      <c r="AZ57" s="132">
        <f>'1.2 - Stavební úpravy'!F35</f>
        <v>0</v>
      </c>
      <c r="BA57" s="132">
        <f>'1.2 - Stavební úpravy'!F36</f>
        <v>0</v>
      </c>
      <c r="BB57" s="132">
        <f>'1.2 - Stavební úpravy'!F37</f>
        <v>0</v>
      </c>
      <c r="BC57" s="132">
        <f>'1.2 - Stavební úpravy'!F38</f>
        <v>0</v>
      </c>
      <c r="BD57" s="134">
        <f>'1.2 - Stavební úpravy'!F39</f>
        <v>0</v>
      </c>
      <c r="BE57" s="4"/>
      <c r="BT57" s="135" t="s">
        <v>83</v>
      </c>
      <c r="BV57" s="135" t="s">
        <v>77</v>
      </c>
      <c r="BW57" s="135" t="s">
        <v>91</v>
      </c>
      <c r="BX57" s="135" t="s">
        <v>82</v>
      </c>
      <c r="CL57" s="135" t="s">
        <v>19</v>
      </c>
    </row>
    <row r="58" s="4" customFormat="1" ht="16.5" customHeight="1">
      <c r="A58" s="126" t="s">
        <v>84</v>
      </c>
      <c r="B58" s="65"/>
      <c r="C58" s="127"/>
      <c r="D58" s="127"/>
      <c r="E58" s="128" t="s">
        <v>92</v>
      </c>
      <c r="F58" s="128"/>
      <c r="G58" s="128"/>
      <c r="H58" s="128"/>
      <c r="I58" s="128"/>
      <c r="J58" s="127"/>
      <c r="K58" s="128" t="s">
        <v>93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'99 - Vedlejší a ostatní n...'!J32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87</v>
      </c>
      <c r="AR58" s="67"/>
      <c r="AS58" s="131">
        <v>0</v>
      </c>
      <c r="AT58" s="132">
        <f>ROUND(SUM(AV58:AW58),2)</f>
        <v>0</v>
      </c>
      <c r="AU58" s="133">
        <f>'99 - Vedlejší a ostatní n...'!P91</f>
        <v>0</v>
      </c>
      <c r="AV58" s="132">
        <f>'99 - Vedlejší a ostatní n...'!J35</f>
        <v>0</v>
      </c>
      <c r="AW58" s="132">
        <f>'99 - Vedlejší a ostatní n...'!J36</f>
        <v>0</v>
      </c>
      <c r="AX58" s="132">
        <f>'99 - Vedlejší a ostatní n...'!J37</f>
        <v>0</v>
      </c>
      <c r="AY58" s="132">
        <f>'99 - Vedlejší a ostatní n...'!J38</f>
        <v>0</v>
      </c>
      <c r="AZ58" s="132">
        <f>'99 - Vedlejší a ostatní n...'!F35</f>
        <v>0</v>
      </c>
      <c r="BA58" s="132">
        <f>'99 - Vedlejší a ostatní n...'!F36</f>
        <v>0</v>
      </c>
      <c r="BB58" s="132">
        <f>'99 - Vedlejší a ostatní n...'!F37</f>
        <v>0</v>
      </c>
      <c r="BC58" s="132">
        <f>'99 - Vedlejší a ostatní n...'!F38</f>
        <v>0</v>
      </c>
      <c r="BD58" s="134">
        <f>'99 - Vedlejší a ostatní n...'!F39</f>
        <v>0</v>
      </c>
      <c r="BE58" s="4"/>
      <c r="BT58" s="135" t="s">
        <v>83</v>
      </c>
      <c r="BV58" s="135" t="s">
        <v>77</v>
      </c>
      <c r="BW58" s="135" t="s">
        <v>94</v>
      </c>
      <c r="BX58" s="135" t="s">
        <v>82</v>
      </c>
      <c r="CL58" s="135" t="s">
        <v>19</v>
      </c>
    </row>
    <row r="59" s="7" customFormat="1" ht="16.5" customHeight="1">
      <c r="A59" s="7"/>
      <c r="B59" s="113"/>
      <c r="C59" s="114"/>
      <c r="D59" s="115" t="s">
        <v>83</v>
      </c>
      <c r="E59" s="115"/>
      <c r="F59" s="115"/>
      <c r="G59" s="115"/>
      <c r="H59" s="115"/>
      <c r="I59" s="116"/>
      <c r="J59" s="115" t="s">
        <v>95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ROUND(SUM(AG60:AG62),2)</f>
        <v>0</v>
      </c>
      <c r="AH59" s="116"/>
      <c r="AI59" s="116"/>
      <c r="AJ59" s="116"/>
      <c r="AK59" s="116"/>
      <c r="AL59" s="116"/>
      <c r="AM59" s="116"/>
      <c r="AN59" s="118">
        <f>SUM(AG59,AT59)</f>
        <v>0</v>
      </c>
      <c r="AO59" s="116"/>
      <c r="AP59" s="116"/>
      <c r="AQ59" s="119" t="s">
        <v>81</v>
      </c>
      <c r="AR59" s="120"/>
      <c r="AS59" s="121">
        <f>ROUND(SUM(AS60:AS62),2)</f>
        <v>0</v>
      </c>
      <c r="AT59" s="122">
        <f>ROUND(SUM(AV59:AW59),2)</f>
        <v>0</v>
      </c>
      <c r="AU59" s="123">
        <f>ROUND(SUM(AU60:AU62),5)</f>
        <v>0</v>
      </c>
      <c r="AV59" s="122">
        <f>ROUND(AZ59*L29,2)</f>
        <v>0</v>
      </c>
      <c r="AW59" s="122">
        <f>ROUND(BA59*L30,2)</f>
        <v>0</v>
      </c>
      <c r="AX59" s="122">
        <f>ROUND(BB59*L29,2)</f>
        <v>0</v>
      </c>
      <c r="AY59" s="122">
        <f>ROUND(BC59*L30,2)</f>
        <v>0</v>
      </c>
      <c r="AZ59" s="122">
        <f>ROUND(SUM(AZ60:AZ62),2)</f>
        <v>0</v>
      </c>
      <c r="BA59" s="122">
        <f>ROUND(SUM(BA60:BA62),2)</f>
        <v>0</v>
      </c>
      <c r="BB59" s="122">
        <f>ROUND(SUM(BB60:BB62),2)</f>
        <v>0</v>
      </c>
      <c r="BC59" s="122">
        <f>ROUND(SUM(BC60:BC62),2)</f>
        <v>0</v>
      </c>
      <c r="BD59" s="124">
        <f>ROUND(SUM(BD60:BD62),2)</f>
        <v>0</v>
      </c>
      <c r="BE59" s="7"/>
      <c r="BS59" s="125" t="s">
        <v>74</v>
      </c>
      <c r="BT59" s="125" t="s">
        <v>79</v>
      </c>
      <c r="BU59" s="125" t="s">
        <v>76</v>
      </c>
      <c r="BV59" s="125" t="s">
        <v>77</v>
      </c>
      <c r="BW59" s="125" t="s">
        <v>96</v>
      </c>
      <c r="BX59" s="125" t="s">
        <v>5</v>
      </c>
      <c r="CL59" s="125" t="s">
        <v>19</v>
      </c>
      <c r="CM59" s="125" t="s">
        <v>83</v>
      </c>
    </row>
    <row r="60" s="4" customFormat="1" ht="16.5" customHeight="1">
      <c r="A60" s="126" t="s">
        <v>84</v>
      </c>
      <c r="B60" s="65"/>
      <c r="C60" s="127"/>
      <c r="D60" s="127"/>
      <c r="E60" s="128" t="s">
        <v>97</v>
      </c>
      <c r="F60" s="128"/>
      <c r="G60" s="128"/>
      <c r="H60" s="128"/>
      <c r="I60" s="128"/>
      <c r="J60" s="127"/>
      <c r="K60" s="128" t="s">
        <v>86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'2.1 - Bourací práce'!J32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87</v>
      </c>
      <c r="AR60" s="67"/>
      <c r="AS60" s="131">
        <v>0</v>
      </c>
      <c r="AT60" s="132">
        <f>ROUND(SUM(AV60:AW60),2)</f>
        <v>0</v>
      </c>
      <c r="AU60" s="133">
        <f>'2.1 - Bourací práce'!P91</f>
        <v>0</v>
      </c>
      <c r="AV60" s="132">
        <f>'2.1 - Bourací práce'!J35</f>
        <v>0</v>
      </c>
      <c r="AW60" s="132">
        <f>'2.1 - Bourací práce'!J36</f>
        <v>0</v>
      </c>
      <c r="AX60" s="132">
        <f>'2.1 - Bourací práce'!J37</f>
        <v>0</v>
      </c>
      <c r="AY60" s="132">
        <f>'2.1 - Bourací práce'!J38</f>
        <v>0</v>
      </c>
      <c r="AZ60" s="132">
        <f>'2.1 - Bourací práce'!F35</f>
        <v>0</v>
      </c>
      <c r="BA60" s="132">
        <f>'2.1 - Bourací práce'!F36</f>
        <v>0</v>
      </c>
      <c r="BB60" s="132">
        <f>'2.1 - Bourací práce'!F37</f>
        <v>0</v>
      </c>
      <c r="BC60" s="132">
        <f>'2.1 - Bourací práce'!F38</f>
        <v>0</v>
      </c>
      <c r="BD60" s="134">
        <f>'2.1 - Bourací práce'!F39</f>
        <v>0</v>
      </c>
      <c r="BE60" s="4"/>
      <c r="BT60" s="135" t="s">
        <v>83</v>
      </c>
      <c r="BV60" s="135" t="s">
        <v>77</v>
      </c>
      <c r="BW60" s="135" t="s">
        <v>98</v>
      </c>
      <c r="BX60" s="135" t="s">
        <v>96</v>
      </c>
      <c r="CL60" s="135" t="s">
        <v>19</v>
      </c>
    </row>
    <row r="61" s="4" customFormat="1" ht="16.5" customHeight="1">
      <c r="A61" s="126" t="s">
        <v>84</v>
      </c>
      <c r="B61" s="65"/>
      <c r="C61" s="127"/>
      <c r="D61" s="127"/>
      <c r="E61" s="128" t="s">
        <v>99</v>
      </c>
      <c r="F61" s="128"/>
      <c r="G61" s="128"/>
      <c r="H61" s="128"/>
      <c r="I61" s="128"/>
      <c r="J61" s="127"/>
      <c r="K61" s="128" t="s">
        <v>90</v>
      </c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'2.2 - Stavební úpravy'!J32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87</v>
      </c>
      <c r="AR61" s="67"/>
      <c r="AS61" s="131">
        <v>0</v>
      </c>
      <c r="AT61" s="132">
        <f>ROUND(SUM(AV61:AW61),2)</f>
        <v>0</v>
      </c>
      <c r="AU61" s="133">
        <f>'2.2 - Stavební úpravy'!P92</f>
        <v>0</v>
      </c>
      <c r="AV61" s="132">
        <f>'2.2 - Stavební úpravy'!J35</f>
        <v>0</v>
      </c>
      <c r="AW61" s="132">
        <f>'2.2 - Stavební úpravy'!J36</f>
        <v>0</v>
      </c>
      <c r="AX61" s="132">
        <f>'2.2 - Stavební úpravy'!J37</f>
        <v>0</v>
      </c>
      <c r="AY61" s="132">
        <f>'2.2 - Stavební úpravy'!J38</f>
        <v>0</v>
      </c>
      <c r="AZ61" s="132">
        <f>'2.2 - Stavební úpravy'!F35</f>
        <v>0</v>
      </c>
      <c r="BA61" s="132">
        <f>'2.2 - Stavební úpravy'!F36</f>
        <v>0</v>
      </c>
      <c r="BB61" s="132">
        <f>'2.2 - Stavební úpravy'!F37</f>
        <v>0</v>
      </c>
      <c r="BC61" s="132">
        <f>'2.2 - Stavební úpravy'!F38</f>
        <v>0</v>
      </c>
      <c r="BD61" s="134">
        <f>'2.2 - Stavební úpravy'!F39</f>
        <v>0</v>
      </c>
      <c r="BE61" s="4"/>
      <c r="BT61" s="135" t="s">
        <v>83</v>
      </c>
      <c r="BV61" s="135" t="s">
        <v>77</v>
      </c>
      <c r="BW61" s="135" t="s">
        <v>100</v>
      </c>
      <c r="BX61" s="135" t="s">
        <v>96</v>
      </c>
      <c r="CL61" s="135" t="s">
        <v>19</v>
      </c>
    </row>
    <row r="62" s="4" customFormat="1" ht="16.5" customHeight="1">
      <c r="A62" s="126" t="s">
        <v>84</v>
      </c>
      <c r="B62" s="65"/>
      <c r="C62" s="127"/>
      <c r="D62" s="127"/>
      <c r="E62" s="128" t="s">
        <v>92</v>
      </c>
      <c r="F62" s="128"/>
      <c r="G62" s="128"/>
      <c r="H62" s="128"/>
      <c r="I62" s="128"/>
      <c r="J62" s="127"/>
      <c r="K62" s="128" t="s">
        <v>93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'99 - Vedlejší a ostatní n..._01'!J32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87</v>
      </c>
      <c r="AR62" s="67"/>
      <c r="AS62" s="131">
        <v>0</v>
      </c>
      <c r="AT62" s="132">
        <f>ROUND(SUM(AV62:AW62),2)</f>
        <v>0</v>
      </c>
      <c r="AU62" s="133">
        <f>'99 - Vedlejší a ostatní n..._01'!P91</f>
        <v>0</v>
      </c>
      <c r="AV62" s="132">
        <f>'99 - Vedlejší a ostatní n..._01'!J35</f>
        <v>0</v>
      </c>
      <c r="AW62" s="132">
        <f>'99 - Vedlejší a ostatní n..._01'!J36</f>
        <v>0</v>
      </c>
      <c r="AX62" s="132">
        <f>'99 - Vedlejší a ostatní n..._01'!J37</f>
        <v>0</v>
      </c>
      <c r="AY62" s="132">
        <f>'99 - Vedlejší a ostatní n..._01'!J38</f>
        <v>0</v>
      </c>
      <c r="AZ62" s="132">
        <f>'99 - Vedlejší a ostatní n..._01'!F35</f>
        <v>0</v>
      </c>
      <c r="BA62" s="132">
        <f>'99 - Vedlejší a ostatní n..._01'!F36</f>
        <v>0</v>
      </c>
      <c r="BB62" s="132">
        <f>'99 - Vedlejší a ostatní n..._01'!F37</f>
        <v>0</v>
      </c>
      <c r="BC62" s="132">
        <f>'99 - Vedlejší a ostatní n..._01'!F38</f>
        <v>0</v>
      </c>
      <c r="BD62" s="134">
        <f>'99 - Vedlejší a ostatní n..._01'!F39</f>
        <v>0</v>
      </c>
      <c r="BE62" s="4"/>
      <c r="BT62" s="135" t="s">
        <v>83</v>
      </c>
      <c r="BV62" s="135" t="s">
        <v>77</v>
      </c>
      <c r="BW62" s="135" t="s">
        <v>101</v>
      </c>
      <c r="BX62" s="135" t="s">
        <v>96</v>
      </c>
      <c r="CL62" s="135" t="s">
        <v>19</v>
      </c>
    </row>
    <row r="63" s="7" customFormat="1" ht="24.75" customHeight="1">
      <c r="A63" s="7"/>
      <c r="B63" s="113"/>
      <c r="C63" s="114"/>
      <c r="D63" s="115" t="s">
        <v>102</v>
      </c>
      <c r="E63" s="115"/>
      <c r="F63" s="115"/>
      <c r="G63" s="115"/>
      <c r="H63" s="115"/>
      <c r="I63" s="116"/>
      <c r="J63" s="115" t="s">
        <v>103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ROUND(SUM(AG64:AG66),2)</f>
        <v>0</v>
      </c>
      <c r="AH63" s="116"/>
      <c r="AI63" s="116"/>
      <c r="AJ63" s="116"/>
      <c r="AK63" s="116"/>
      <c r="AL63" s="116"/>
      <c r="AM63" s="116"/>
      <c r="AN63" s="118">
        <f>SUM(AG63,AT63)</f>
        <v>0</v>
      </c>
      <c r="AO63" s="116"/>
      <c r="AP63" s="116"/>
      <c r="AQ63" s="119" t="s">
        <v>81</v>
      </c>
      <c r="AR63" s="120"/>
      <c r="AS63" s="121">
        <f>ROUND(SUM(AS64:AS66),2)</f>
        <v>0</v>
      </c>
      <c r="AT63" s="122">
        <f>ROUND(SUM(AV63:AW63),2)</f>
        <v>0</v>
      </c>
      <c r="AU63" s="123">
        <f>ROUND(SUM(AU64:AU66),5)</f>
        <v>0</v>
      </c>
      <c r="AV63" s="122">
        <f>ROUND(AZ63*L29,2)</f>
        <v>0</v>
      </c>
      <c r="AW63" s="122">
        <f>ROUND(BA63*L30,2)</f>
        <v>0</v>
      </c>
      <c r="AX63" s="122">
        <f>ROUND(BB63*L29,2)</f>
        <v>0</v>
      </c>
      <c r="AY63" s="122">
        <f>ROUND(BC63*L30,2)</f>
        <v>0</v>
      </c>
      <c r="AZ63" s="122">
        <f>ROUND(SUM(AZ64:AZ66),2)</f>
        <v>0</v>
      </c>
      <c r="BA63" s="122">
        <f>ROUND(SUM(BA64:BA66),2)</f>
        <v>0</v>
      </c>
      <c r="BB63" s="122">
        <f>ROUND(SUM(BB64:BB66),2)</f>
        <v>0</v>
      </c>
      <c r="BC63" s="122">
        <f>ROUND(SUM(BC64:BC66),2)</f>
        <v>0</v>
      </c>
      <c r="BD63" s="124">
        <f>ROUND(SUM(BD64:BD66),2)</f>
        <v>0</v>
      </c>
      <c r="BE63" s="7"/>
      <c r="BS63" s="125" t="s">
        <v>74</v>
      </c>
      <c r="BT63" s="125" t="s">
        <v>79</v>
      </c>
      <c r="BU63" s="125" t="s">
        <v>76</v>
      </c>
      <c r="BV63" s="125" t="s">
        <v>77</v>
      </c>
      <c r="BW63" s="125" t="s">
        <v>104</v>
      </c>
      <c r="BX63" s="125" t="s">
        <v>5</v>
      </c>
      <c r="CL63" s="125" t="s">
        <v>19</v>
      </c>
      <c r="CM63" s="125" t="s">
        <v>83</v>
      </c>
    </row>
    <row r="64" s="4" customFormat="1" ht="16.5" customHeight="1">
      <c r="A64" s="126" t="s">
        <v>84</v>
      </c>
      <c r="B64" s="65"/>
      <c r="C64" s="127"/>
      <c r="D64" s="127"/>
      <c r="E64" s="128" t="s">
        <v>105</v>
      </c>
      <c r="F64" s="128"/>
      <c r="G64" s="128"/>
      <c r="H64" s="128"/>
      <c r="I64" s="128"/>
      <c r="J64" s="127"/>
      <c r="K64" s="128" t="s">
        <v>86</v>
      </c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'3.1 - Bourací práce'!J32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87</v>
      </c>
      <c r="AR64" s="67"/>
      <c r="AS64" s="131">
        <v>0</v>
      </c>
      <c r="AT64" s="132">
        <f>ROUND(SUM(AV64:AW64),2)</f>
        <v>0</v>
      </c>
      <c r="AU64" s="133">
        <f>'3.1 - Bourací práce'!P91</f>
        <v>0</v>
      </c>
      <c r="AV64" s="132">
        <f>'3.1 - Bourací práce'!J35</f>
        <v>0</v>
      </c>
      <c r="AW64" s="132">
        <f>'3.1 - Bourací práce'!J36</f>
        <v>0</v>
      </c>
      <c r="AX64" s="132">
        <f>'3.1 - Bourací práce'!J37</f>
        <v>0</v>
      </c>
      <c r="AY64" s="132">
        <f>'3.1 - Bourací práce'!J38</f>
        <v>0</v>
      </c>
      <c r="AZ64" s="132">
        <f>'3.1 - Bourací práce'!F35</f>
        <v>0</v>
      </c>
      <c r="BA64" s="132">
        <f>'3.1 - Bourací práce'!F36</f>
        <v>0</v>
      </c>
      <c r="BB64" s="132">
        <f>'3.1 - Bourací práce'!F37</f>
        <v>0</v>
      </c>
      <c r="BC64" s="132">
        <f>'3.1 - Bourací práce'!F38</f>
        <v>0</v>
      </c>
      <c r="BD64" s="134">
        <f>'3.1 - Bourací práce'!F39</f>
        <v>0</v>
      </c>
      <c r="BE64" s="4"/>
      <c r="BT64" s="135" t="s">
        <v>83</v>
      </c>
      <c r="BV64" s="135" t="s">
        <v>77</v>
      </c>
      <c r="BW64" s="135" t="s">
        <v>106</v>
      </c>
      <c r="BX64" s="135" t="s">
        <v>104</v>
      </c>
      <c r="CL64" s="135" t="s">
        <v>19</v>
      </c>
    </row>
    <row r="65" s="4" customFormat="1" ht="16.5" customHeight="1">
      <c r="A65" s="126" t="s">
        <v>84</v>
      </c>
      <c r="B65" s="65"/>
      <c r="C65" s="127"/>
      <c r="D65" s="127"/>
      <c r="E65" s="128" t="s">
        <v>107</v>
      </c>
      <c r="F65" s="128"/>
      <c r="G65" s="128"/>
      <c r="H65" s="128"/>
      <c r="I65" s="128"/>
      <c r="J65" s="127"/>
      <c r="K65" s="128" t="s">
        <v>90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'3.2 - Stavební úpravy'!J32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87</v>
      </c>
      <c r="AR65" s="67"/>
      <c r="AS65" s="131">
        <v>0</v>
      </c>
      <c r="AT65" s="132">
        <f>ROUND(SUM(AV65:AW65),2)</f>
        <v>0</v>
      </c>
      <c r="AU65" s="133">
        <f>'3.2 - Stavební úpravy'!P92</f>
        <v>0</v>
      </c>
      <c r="AV65" s="132">
        <f>'3.2 - Stavební úpravy'!J35</f>
        <v>0</v>
      </c>
      <c r="AW65" s="132">
        <f>'3.2 - Stavební úpravy'!J36</f>
        <v>0</v>
      </c>
      <c r="AX65" s="132">
        <f>'3.2 - Stavební úpravy'!J37</f>
        <v>0</v>
      </c>
      <c r="AY65" s="132">
        <f>'3.2 - Stavební úpravy'!J38</f>
        <v>0</v>
      </c>
      <c r="AZ65" s="132">
        <f>'3.2 - Stavební úpravy'!F35</f>
        <v>0</v>
      </c>
      <c r="BA65" s="132">
        <f>'3.2 - Stavební úpravy'!F36</f>
        <v>0</v>
      </c>
      <c r="BB65" s="132">
        <f>'3.2 - Stavební úpravy'!F37</f>
        <v>0</v>
      </c>
      <c r="BC65" s="132">
        <f>'3.2 - Stavební úpravy'!F38</f>
        <v>0</v>
      </c>
      <c r="BD65" s="134">
        <f>'3.2 - Stavební úpravy'!F39</f>
        <v>0</v>
      </c>
      <c r="BE65" s="4"/>
      <c r="BT65" s="135" t="s">
        <v>83</v>
      </c>
      <c r="BV65" s="135" t="s">
        <v>77</v>
      </c>
      <c r="BW65" s="135" t="s">
        <v>108</v>
      </c>
      <c r="BX65" s="135" t="s">
        <v>104</v>
      </c>
      <c r="CL65" s="135" t="s">
        <v>19</v>
      </c>
    </row>
    <row r="66" s="4" customFormat="1" ht="16.5" customHeight="1">
      <c r="A66" s="126" t="s">
        <v>84</v>
      </c>
      <c r="B66" s="65"/>
      <c r="C66" s="127"/>
      <c r="D66" s="127"/>
      <c r="E66" s="128" t="s">
        <v>92</v>
      </c>
      <c r="F66" s="128"/>
      <c r="G66" s="128"/>
      <c r="H66" s="128"/>
      <c r="I66" s="128"/>
      <c r="J66" s="127"/>
      <c r="K66" s="128" t="s">
        <v>93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'99 - Vedlejší a ostatní n..._02'!J32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87</v>
      </c>
      <c r="AR66" s="67"/>
      <c r="AS66" s="136">
        <v>0</v>
      </c>
      <c r="AT66" s="137">
        <f>ROUND(SUM(AV66:AW66),2)</f>
        <v>0</v>
      </c>
      <c r="AU66" s="138">
        <f>'99 - Vedlejší a ostatní n..._02'!P91</f>
        <v>0</v>
      </c>
      <c r="AV66" s="137">
        <f>'99 - Vedlejší a ostatní n..._02'!J35</f>
        <v>0</v>
      </c>
      <c r="AW66" s="137">
        <f>'99 - Vedlejší a ostatní n..._02'!J36</f>
        <v>0</v>
      </c>
      <c r="AX66" s="137">
        <f>'99 - Vedlejší a ostatní n..._02'!J37</f>
        <v>0</v>
      </c>
      <c r="AY66" s="137">
        <f>'99 - Vedlejší a ostatní n..._02'!J38</f>
        <v>0</v>
      </c>
      <c r="AZ66" s="137">
        <f>'99 - Vedlejší a ostatní n..._02'!F35</f>
        <v>0</v>
      </c>
      <c r="BA66" s="137">
        <f>'99 - Vedlejší a ostatní n..._02'!F36</f>
        <v>0</v>
      </c>
      <c r="BB66" s="137">
        <f>'99 - Vedlejší a ostatní n..._02'!F37</f>
        <v>0</v>
      </c>
      <c r="BC66" s="137">
        <f>'99 - Vedlejší a ostatní n..._02'!F38</f>
        <v>0</v>
      </c>
      <c r="BD66" s="139">
        <f>'99 - Vedlejší a ostatní n..._02'!F39</f>
        <v>0</v>
      </c>
      <c r="BE66" s="4"/>
      <c r="BT66" s="135" t="s">
        <v>83</v>
      </c>
      <c r="BV66" s="135" t="s">
        <v>77</v>
      </c>
      <c r="BW66" s="135" t="s">
        <v>109</v>
      </c>
      <c r="BX66" s="135" t="s">
        <v>104</v>
      </c>
      <c r="CL66" s="135" t="s">
        <v>19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ns/LqQvQyXOCDpT5vV62Q879s+cjhG1am5KSWbB8fV4qRje1pKjn9DUS9bh8ubFJjKP5bvzlwPdBmloFbkTm/w==" hashValue="JAo8t4COPRAFXTk+JYU6rzP+KQreQYhmlvofVvmeDOce48tfeKi0NAfiDVFg5aERLmDGAVbhD1m/jO3XkvSOcQ==" algorithmName="SHA-512" password="CC35"/>
  <mergeCells count="86">
    <mergeCell ref="C52:G52"/>
    <mergeCell ref="D63:H63"/>
    <mergeCell ref="D55:H55"/>
    <mergeCell ref="D59:H59"/>
    <mergeCell ref="E61:I61"/>
    <mergeCell ref="E64:I64"/>
    <mergeCell ref="E57:I57"/>
    <mergeCell ref="E56:I56"/>
    <mergeCell ref="E62:I62"/>
    <mergeCell ref="E58:I58"/>
    <mergeCell ref="E60:I60"/>
    <mergeCell ref="I52:AF52"/>
    <mergeCell ref="J55:AF55"/>
    <mergeCell ref="J63:AF63"/>
    <mergeCell ref="J59:AF59"/>
    <mergeCell ref="K60:AF60"/>
    <mergeCell ref="K56:AF56"/>
    <mergeCell ref="K61:AF61"/>
    <mergeCell ref="K58:AF58"/>
    <mergeCell ref="K64:AF64"/>
    <mergeCell ref="K62:AF62"/>
    <mergeCell ref="K57:AF57"/>
    <mergeCell ref="L45:AO45"/>
    <mergeCell ref="E65:I65"/>
    <mergeCell ref="K65:AF65"/>
    <mergeCell ref="E66:I66"/>
    <mergeCell ref="K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62:AM62"/>
    <mergeCell ref="AG63:AM63"/>
    <mergeCell ref="AG60:AM60"/>
    <mergeCell ref="AG61:AM61"/>
    <mergeCell ref="AG64:AM64"/>
    <mergeCell ref="AG58:AM58"/>
    <mergeCell ref="AG57:AM57"/>
    <mergeCell ref="AG56:AM56"/>
    <mergeCell ref="AG55:AM55"/>
    <mergeCell ref="AG59:AM59"/>
    <mergeCell ref="AG52:AM52"/>
    <mergeCell ref="AM47:AN47"/>
    <mergeCell ref="AM49:AP49"/>
    <mergeCell ref="AM50:AP50"/>
    <mergeCell ref="AN59:AP59"/>
    <mergeCell ref="AN64:AP64"/>
    <mergeCell ref="AN63:AP63"/>
    <mergeCell ref="AN52:AP52"/>
    <mergeCell ref="AN55:AP55"/>
    <mergeCell ref="AN61:AP61"/>
    <mergeCell ref="AN56:AP56"/>
    <mergeCell ref="AN60:AP60"/>
    <mergeCell ref="AN57:AP57"/>
    <mergeCell ref="AN62:AP62"/>
    <mergeCell ref="AN58:AP58"/>
    <mergeCell ref="AS49:AT51"/>
    <mergeCell ref="AN65:AP65"/>
    <mergeCell ref="AG65:AM65"/>
    <mergeCell ref="AN66:AP66"/>
    <mergeCell ref="AG66:AM66"/>
    <mergeCell ref="AN54:AP54"/>
  </mergeCells>
  <hyperlinks>
    <hyperlink ref="A56" location="'1.1 - Bourací práce'!C2" display="/"/>
    <hyperlink ref="A57" location="'1.2 - Stavební úpravy'!C2" display="/"/>
    <hyperlink ref="A58" location="'99 - Vedlejší a ostatní n...'!C2" display="/"/>
    <hyperlink ref="A60" location="'2.1 - Bourací práce'!C2" display="/"/>
    <hyperlink ref="A61" location="'2.2 - Stavební úpravy'!C2" display="/"/>
    <hyperlink ref="A62" location="'99 - Vedlejší a ostatní n..._01'!C2" display="/"/>
    <hyperlink ref="A64" location="'3.1 - Bourací práce'!C2" display="/"/>
    <hyperlink ref="A65" location="'3.2 - Stavební úpravy'!C2" display="/"/>
    <hyperlink ref="A66" location="'99 - Vedlejší a ostatní n..._0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ROUND((SUM(BE91:BE193)),  2)</f>
        <v>0</v>
      </c>
      <c r="G35" s="40"/>
      <c r="H35" s="40"/>
      <c r="I35" s="159">
        <v>0.20999999999999999</v>
      </c>
      <c r="J35" s="158">
        <f>ROUND(((SUM(BE91:BE193))*I35),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ROUND((SUM(BF91:BF193)),  2)</f>
        <v>0</v>
      </c>
      <c r="G36" s="40"/>
      <c r="H36" s="40"/>
      <c r="I36" s="159">
        <v>0.12</v>
      </c>
      <c r="J36" s="158">
        <f>ROUND(((SUM(BF91:BF193))*I36),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ROUND((SUM(BG91:BG193)),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ROUND((SUM(BH91:BH193)),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ROUND((SUM(BI91:BI193)),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J158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J171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J179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J191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1.1 -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1.3571656649999999</v>
      </c>
      <c r="S91" s="98"/>
      <c r="T91" s="196">
        <f>T92</f>
        <v>69.458460000000002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P93+P158+P171+P179+P191</f>
        <v>0</v>
      </c>
      <c r="Q92" s="206"/>
      <c r="R92" s="207">
        <f>R93+R158+R171+R179+R191</f>
        <v>1.3571656649999999</v>
      </c>
      <c r="S92" s="206"/>
      <c r="T92" s="208">
        <f>T93+T158+T171+T179+T191</f>
        <v>69.458460000000002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BK93+BK158+BK171+BK179+BK191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SUM(P94:P157)</f>
        <v>0</v>
      </c>
      <c r="Q93" s="206"/>
      <c r="R93" s="207">
        <f>SUM(R94:R157)</f>
        <v>1.357032</v>
      </c>
      <c r="S93" s="206"/>
      <c r="T93" s="208">
        <f>SUM(T94:T157)</f>
        <v>60.405000000000001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SUM(BK94:BK157)</f>
        <v>0</v>
      </c>
    </row>
    <row r="94" s="2" customFormat="1" ht="62.7" customHeight="1">
      <c r="A94" s="40"/>
      <c r="B94" s="41"/>
      <c r="C94" s="214" t="s">
        <v>79</v>
      </c>
      <c r="D94" s="214" t="s">
        <v>142</v>
      </c>
      <c r="E94" s="215" t="s">
        <v>143</v>
      </c>
      <c r="F94" s="216" t="s">
        <v>144</v>
      </c>
      <c r="G94" s="217" t="s">
        <v>145</v>
      </c>
      <c r="H94" s="218">
        <v>2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0.26000000000000001</v>
      </c>
      <c r="T94" s="224">
        <f>S94*H94</f>
        <v>0.52000000000000002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148</v>
      </c>
    </row>
    <row r="95" s="2" customFormat="1">
      <c r="A95" s="40"/>
      <c r="B95" s="41"/>
      <c r="C95" s="42"/>
      <c r="D95" s="227" t="s">
        <v>149</v>
      </c>
      <c r="E95" s="42"/>
      <c r="F95" s="228" t="s">
        <v>150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3" customFormat="1">
      <c r="A96" s="13"/>
      <c r="B96" s="232"/>
      <c r="C96" s="233"/>
      <c r="D96" s="234" t="s">
        <v>151</v>
      </c>
      <c r="E96" s="235" t="s">
        <v>19</v>
      </c>
      <c r="F96" s="236" t="s">
        <v>152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151</v>
      </c>
      <c r="AU96" s="242" t="s">
        <v>83</v>
      </c>
      <c r="AV96" s="13" t="s">
        <v>79</v>
      </c>
      <c r="AW96" s="13" t="s">
        <v>35</v>
      </c>
      <c r="AX96" s="13" t="s">
        <v>75</v>
      </c>
      <c r="AY96" s="242" t="s">
        <v>140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153</v>
      </c>
      <c r="G97" s="244"/>
      <c r="H97" s="247">
        <v>2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6.75" customHeight="1">
      <c r="A98" s="40"/>
      <c r="B98" s="41"/>
      <c r="C98" s="214" t="s">
        <v>83</v>
      </c>
      <c r="D98" s="214" t="s">
        <v>142</v>
      </c>
      <c r="E98" s="215" t="s">
        <v>154</v>
      </c>
      <c r="F98" s="216" t="s">
        <v>155</v>
      </c>
      <c r="G98" s="217" t="s">
        <v>145</v>
      </c>
      <c r="H98" s="218">
        <v>65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0.57999999999999996</v>
      </c>
      <c r="T98" s="224">
        <f>S98*H98</f>
        <v>37.699999999999996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156</v>
      </c>
    </row>
    <row r="99" s="2" customFormat="1">
      <c r="A99" s="40"/>
      <c r="B99" s="41"/>
      <c r="C99" s="42"/>
      <c r="D99" s="227" t="s">
        <v>149</v>
      </c>
      <c r="E99" s="42"/>
      <c r="F99" s="228" t="s">
        <v>157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158</v>
      </c>
      <c r="G100" s="244"/>
      <c r="H100" s="247">
        <v>65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66.75" customHeight="1">
      <c r="A101" s="40"/>
      <c r="B101" s="41"/>
      <c r="C101" s="214" t="s">
        <v>102</v>
      </c>
      <c r="D101" s="214" t="s">
        <v>142</v>
      </c>
      <c r="E101" s="215" t="s">
        <v>159</v>
      </c>
      <c r="F101" s="216" t="s">
        <v>160</v>
      </c>
      <c r="G101" s="217" t="s">
        <v>145</v>
      </c>
      <c r="H101" s="218">
        <v>65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0.22</v>
      </c>
      <c r="T101" s="224">
        <f>S101*H101</f>
        <v>14.300000000000001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161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162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158</v>
      </c>
      <c r="G103" s="244"/>
      <c r="H103" s="247">
        <v>65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9.05" customHeight="1">
      <c r="A104" s="40"/>
      <c r="B104" s="41"/>
      <c r="C104" s="214" t="s">
        <v>147</v>
      </c>
      <c r="D104" s="214" t="s">
        <v>142</v>
      </c>
      <c r="E104" s="215" t="s">
        <v>163</v>
      </c>
      <c r="F104" s="216" t="s">
        <v>164</v>
      </c>
      <c r="G104" s="217" t="s">
        <v>145</v>
      </c>
      <c r="H104" s="218">
        <v>65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5.0000000000000002E-05</v>
      </c>
      <c r="R104" s="223">
        <f>Q104*H104</f>
        <v>0.0032500000000000003</v>
      </c>
      <c r="S104" s="223">
        <v>0.11500000000000001</v>
      </c>
      <c r="T104" s="224">
        <f>S104*H104</f>
        <v>7.4750000000000005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165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166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158</v>
      </c>
      <c r="G106" s="244"/>
      <c r="H106" s="247">
        <v>65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49.05" customHeight="1">
      <c r="A107" s="40"/>
      <c r="B107" s="41"/>
      <c r="C107" s="214" t="s">
        <v>167</v>
      </c>
      <c r="D107" s="214" t="s">
        <v>142</v>
      </c>
      <c r="E107" s="215" t="s">
        <v>168</v>
      </c>
      <c r="F107" s="216" t="s">
        <v>169</v>
      </c>
      <c r="G107" s="217" t="s">
        <v>170</v>
      </c>
      <c r="H107" s="218">
        <v>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0.20499999999999999</v>
      </c>
      <c r="T107" s="224">
        <f>S107*H107</f>
        <v>0.40999999999999998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171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172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173</v>
      </c>
      <c r="G109" s="244"/>
      <c r="H109" s="247">
        <v>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21.75" customHeight="1">
      <c r="A110" s="40"/>
      <c r="B110" s="41"/>
      <c r="C110" s="214" t="s">
        <v>174</v>
      </c>
      <c r="D110" s="214" t="s">
        <v>142</v>
      </c>
      <c r="E110" s="215" t="s">
        <v>175</v>
      </c>
      <c r="F110" s="216" t="s">
        <v>176</v>
      </c>
      <c r="G110" s="217" t="s">
        <v>170</v>
      </c>
      <c r="H110" s="218">
        <v>41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0.021930000000000002</v>
      </c>
      <c r="R110" s="223">
        <f>Q110*H110</f>
        <v>0.8991300000000001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177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178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179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180</v>
      </c>
      <c r="G113" s="244"/>
      <c r="H113" s="247">
        <v>41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33" customHeight="1">
      <c r="A114" s="40"/>
      <c r="B114" s="41"/>
      <c r="C114" s="214" t="s">
        <v>181</v>
      </c>
      <c r="D114" s="214" t="s">
        <v>142</v>
      </c>
      <c r="E114" s="215" t="s">
        <v>182</v>
      </c>
      <c r="F114" s="216" t="s">
        <v>183</v>
      </c>
      <c r="G114" s="217" t="s">
        <v>184</v>
      </c>
      <c r="H114" s="218">
        <v>336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4.0000000000000003E-05</v>
      </c>
      <c r="R114" s="223">
        <f>Q114*H114</f>
        <v>0.013440000000000001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185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186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179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187</v>
      </c>
      <c r="G117" s="244"/>
      <c r="H117" s="247">
        <v>336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37.8" customHeight="1">
      <c r="A118" s="40"/>
      <c r="B118" s="41"/>
      <c r="C118" s="214" t="s">
        <v>188</v>
      </c>
      <c r="D118" s="214" t="s">
        <v>142</v>
      </c>
      <c r="E118" s="215" t="s">
        <v>189</v>
      </c>
      <c r="F118" s="216" t="s">
        <v>190</v>
      </c>
      <c r="G118" s="217" t="s">
        <v>191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46</v>
      </c>
      <c r="O118" s="86"/>
      <c r="P118" s="223">
        <f>O118*H118</f>
        <v>0</v>
      </c>
      <c r="Q118" s="223">
        <v>0.00064000000000000005</v>
      </c>
      <c r="R118" s="223">
        <f>Q118*H118</f>
        <v>0.00064000000000000005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147</v>
      </c>
      <c r="AT118" s="225" t="s">
        <v>142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192</v>
      </c>
    </row>
    <row r="119" s="2" customFormat="1" ht="37.8" customHeight="1">
      <c r="A119" s="40"/>
      <c r="B119" s="41"/>
      <c r="C119" s="214" t="s">
        <v>193</v>
      </c>
      <c r="D119" s="214" t="s">
        <v>142</v>
      </c>
      <c r="E119" s="215" t="s">
        <v>194</v>
      </c>
      <c r="F119" s="216" t="s">
        <v>195</v>
      </c>
      <c r="G119" s="217" t="s">
        <v>191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147</v>
      </c>
      <c r="AT119" s="225" t="s">
        <v>142</v>
      </c>
      <c r="AU119" s="225" t="s">
        <v>83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147</v>
      </c>
      <c r="BM119" s="225" t="s">
        <v>196</v>
      </c>
    </row>
    <row r="120" s="2" customFormat="1" ht="37.8" customHeight="1">
      <c r="A120" s="40"/>
      <c r="B120" s="41"/>
      <c r="C120" s="214" t="s">
        <v>197</v>
      </c>
      <c r="D120" s="214" t="s">
        <v>142</v>
      </c>
      <c r="E120" s="215" t="s">
        <v>198</v>
      </c>
      <c r="F120" s="216" t="s">
        <v>199</v>
      </c>
      <c r="G120" s="217" t="s">
        <v>170</v>
      </c>
      <c r="H120" s="218">
        <v>86</v>
      </c>
      <c r="I120" s="219"/>
      <c r="J120" s="220">
        <f>ROUND(I120*H120,2)</f>
        <v>0</v>
      </c>
      <c r="K120" s="216" t="s">
        <v>146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0.00013999999999999999</v>
      </c>
      <c r="R120" s="223">
        <f>Q120*H120</f>
        <v>0.012039999999999999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147</v>
      </c>
      <c r="AT120" s="225" t="s">
        <v>142</v>
      </c>
      <c r="AU120" s="225" t="s">
        <v>83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147</v>
      </c>
      <c r="BM120" s="225" t="s">
        <v>200</v>
      </c>
    </row>
    <row r="121" s="2" customFormat="1">
      <c r="A121" s="40"/>
      <c r="B121" s="41"/>
      <c r="C121" s="42"/>
      <c r="D121" s="227" t="s">
        <v>149</v>
      </c>
      <c r="E121" s="42"/>
      <c r="F121" s="228" t="s">
        <v>201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83</v>
      </c>
    </row>
    <row r="122" s="13" customFormat="1">
      <c r="A122" s="13"/>
      <c r="B122" s="232"/>
      <c r="C122" s="233"/>
      <c r="D122" s="234" t="s">
        <v>151</v>
      </c>
      <c r="E122" s="235" t="s">
        <v>19</v>
      </c>
      <c r="F122" s="236" t="s">
        <v>202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151</v>
      </c>
      <c r="AU122" s="242" t="s">
        <v>83</v>
      </c>
      <c r="AV122" s="13" t="s">
        <v>79</v>
      </c>
      <c r="AW122" s="13" t="s">
        <v>35</v>
      </c>
      <c r="AX122" s="13" t="s">
        <v>75</v>
      </c>
      <c r="AY122" s="242" t="s">
        <v>140</v>
      </c>
    </row>
    <row r="123" s="14" customFormat="1">
      <c r="A123" s="14"/>
      <c r="B123" s="243"/>
      <c r="C123" s="244"/>
      <c r="D123" s="234" t="s">
        <v>151</v>
      </c>
      <c r="E123" s="245" t="s">
        <v>19</v>
      </c>
      <c r="F123" s="246" t="s">
        <v>203</v>
      </c>
      <c r="G123" s="244"/>
      <c r="H123" s="247">
        <v>86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151</v>
      </c>
      <c r="AU123" s="253" t="s">
        <v>83</v>
      </c>
      <c r="AV123" s="14" t="s">
        <v>83</v>
      </c>
      <c r="AW123" s="14" t="s">
        <v>35</v>
      </c>
      <c r="AX123" s="14" t="s">
        <v>79</v>
      </c>
      <c r="AY123" s="253" t="s">
        <v>140</v>
      </c>
    </row>
    <row r="124" s="2" customFormat="1" ht="44.25" customHeight="1">
      <c r="A124" s="40"/>
      <c r="B124" s="41"/>
      <c r="C124" s="214" t="s">
        <v>204</v>
      </c>
      <c r="D124" s="214" t="s">
        <v>142</v>
      </c>
      <c r="E124" s="215" t="s">
        <v>205</v>
      </c>
      <c r="F124" s="216" t="s">
        <v>206</v>
      </c>
      <c r="G124" s="217" t="s">
        <v>170</v>
      </c>
      <c r="H124" s="218">
        <v>86</v>
      </c>
      <c r="I124" s="219"/>
      <c r="J124" s="220">
        <f>ROUND(I124*H124,2)</f>
        <v>0</v>
      </c>
      <c r="K124" s="216" t="s">
        <v>146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147</v>
      </c>
      <c r="AT124" s="225" t="s">
        <v>142</v>
      </c>
      <c r="AU124" s="225" t="s">
        <v>83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147</v>
      </c>
      <c r="BM124" s="225" t="s">
        <v>207</v>
      </c>
    </row>
    <row r="125" s="2" customFormat="1">
      <c r="A125" s="40"/>
      <c r="B125" s="41"/>
      <c r="C125" s="42"/>
      <c r="D125" s="227" t="s">
        <v>149</v>
      </c>
      <c r="E125" s="42"/>
      <c r="F125" s="228" t="s">
        <v>208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83</v>
      </c>
    </row>
    <row r="126" s="13" customFormat="1">
      <c r="A126" s="13"/>
      <c r="B126" s="232"/>
      <c r="C126" s="233"/>
      <c r="D126" s="234" t="s">
        <v>151</v>
      </c>
      <c r="E126" s="235" t="s">
        <v>19</v>
      </c>
      <c r="F126" s="236" t="s">
        <v>202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151</v>
      </c>
      <c r="AU126" s="242" t="s">
        <v>83</v>
      </c>
      <c r="AV126" s="13" t="s">
        <v>79</v>
      </c>
      <c r="AW126" s="13" t="s">
        <v>35</v>
      </c>
      <c r="AX126" s="13" t="s">
        <v>75</v>
      </c>
      <c r="AY126" s="242" t="s">
        <v>140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203</v>
      </c>
      <c r="G127" s="244"/>
      <c r="H127" s="247">
        <v>86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44.25" customHeight="1">
      <c r="A128" s="40"/>
      <c r="B128" s="41"/>
      <c r="C128" s="214" t="s">
        <v>8</v>
      </c>
      <c r="D128" s="214" t="s">
        <v>142</v>
      </c>
      <c r="E128" s="215" t="s">
        <v>209</v>
      </c>
      <c r="F128" s="216" t="s">
        <v>210</v>
      </c>
      <c r="G128" s="217" t="s">
        <v>211</v>
      </c>
      <c r="H128" s="218">
        <v>49.200000000000003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212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213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3" customFormat="1">
      <c r="A130" s="13"/>
      <c r="B130" s="232"/>
      <c r="C130" s="233"/>
      <c r="D130" s="234" t="s">
        <v>151</v>
      </c>
      <c r="E130" s="235" t="s">
        <v>19</v>
      </c>
      <c r="F130" s="236" t="s">
        <v>202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151</v>
      </c>
      <c r="AU130" s="242" t="s">
        <v>83</v>
      </c>
      <c r="AV130" s="13" t="s">
        <v>79</v>
      </c>
      <c r="AW130" s="13" t="s">
        <v>35</v>
      </c>
      <c r="AX130" s="13" t="s">
        <v>75</v>
      </c>
      <c r="AY130" s="242" t="s">
        <v>140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214</v>
      </c>
      <c r="G131" s="244"/>
      <c r="H131" s="247">
        <v>49.200000000000003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49.05" customHeight="1">
      <c r="A132" s="40"/>
      <c r="B132" s="41"/>
      <c r="C132" s="214" t="s">
        <v>215</v>
      </c>
      <c r="D132" s="214" t="s">
        <v>142</v>
      </c>
      <c r="E132" s="215" t="s">
        <v>216</v>
      </c>
      <c r="F132" s="216" t="s">
        <v>217</v>
      </c>
      <c r="G132" s="217" t="s">
        <v>211</v>
      </c>
      <c r="H132" s="218">
        <v>164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218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219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3" customFormat="1">
      <c r="A134" s="13"/>
      <c r="B134" s="232"/>
      <c r="C134" s="233"/>
      <c r="D134" s="234" t="s">
        <v>151</v>
      </c>
      <c r="E134" s="235" t="s">
        <v>19</v>
      </c>
      <c r="F134" s="236" t="s">
        <v>202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151</v>
      </c>
      <c r="AU134" s="242" t="s">
        <v>83</v>
      </c>
      <c r="AV134" s="13" t="s">
        <v>79</v>
      </c>
      <c r="AW134" s="13" t="s">
        <v>35</v>
      </c>
      <c r="AX134" s="13" t="s">
        <v>75</v>
      </c>
      <c r="AY134" s="242" t="s">
        <v>140</v>
      </c>
    </row>
    <row r="135" s="14" customFormat="1">
      <c r="A135" s="14"/>
      <c r="B135" s="243"/>
      <c r="C135" s="244"/>
      <c r="D135" s="234" t="s">
        <v>151</v>
      </c>
      <c r="E135" s="245" t="s">
        <v>19</v>
      </c>
      <c r="F135" s="246" t="s">
        <v>220</v>
      </c>
      <c r="G135" s="244"/>
      <c r="H135" s="247">
        <v>164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151</v>
      </c>
      <c r="AU135" s="253" t="s">
        <v>83</v>
      </c>
      <c r="AV135" s="14" t="s">
        <v>83</v>
      </c>
      <c r="AW135" s="14" t="s">
        <v>35</v>
      </c>
      <c r="AX135" s="14" t="s">
        <v>79</v>
      </c>
      <c r="AY135" s="253" t="s">
        <v>140</v>
      </c>
    </row>
    <row r="136" s="2" customFormat="1" ht="33" customHeight="1">
      <c r="A136" s="40"/>
      <c r="B136" s="41"/>
      <c r="C136" s="214" t="s">
        <v>221</v>
      </c>
      <c r="D136" s="214" t="s">
        <v>142</v>
      </c>
      <c r="E136" s="215" t="s">
        <v>222</v>
      </c>
      <c r="F136" s="216" t="s">
        <v>223</v>
      </c>
      <c r="G136" s="217" t="s">
        <v>145</v>
      </c>
      <c r="H136" s="218">
        <v>213.19999999999999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0.0020100000000000001</v>
      </c>
      <c r="R136" s="223">
        <f>Q136*H136</f>
        <v>0.42853199999999997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224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225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202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226</v>
      </c>
      <c r="G139" s="244"/>
      <c r="H139" s="247">
        <v>213.19999999999999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44.25" customHeight="1">
      <c r="A140" s="40"/>
      <c r="B140" s="41"/>
      <c r="C140" s="214" t="s">
        <v>227</v>
      </c>
      <c r="D140" s="214" t="s">
        <v>142</v>
      </c>
      <c r="E140" s="215" t="s">
        <v>228</v>
      </c>
      <c r="F140" s="216" t="s">
        <v>229</v>
      </c>
      <c r="G140" s="217" t="s">
        <v>145</v>
      </c>
      <c r="H140" s="218">
        <v>213.19999999999999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230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231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202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226</v>
      </c>
      <c r="G143" s="244"/>
      <c r="H143" s="247">
        <v>213.19999999999999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79</v>
      </c>
      <c r="AY143" s="253" t="s">
        <v>140</v>
      </c>
    </row>
    <row r="144" s="2" customFormat="1" ht="62.7" customHeight="1">
      <c r="A144" s="40"/>
      <c r="B144" s="41"/>
      <c r="C144" s="214" t="s">
        <v>232</v>
      </c>
      <c r="D144" s="214" t="s">
        <v>142</v>
      </c>
      <c r="E144" s="215" t="s">
        <v>233</v>
      </c>
      <c r="F144" s="216" t="s">
        <v>234</v>
      </c>
      <c r="G144" s="217" t="s">
        <v>211</v>
      </c>
      <c r="H144" s="218">
        <v>232.69999999999999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235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236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237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238</v>
      </c>
      <c r="G147" s="244"/>
      <c r="H147" s="247">
        <v>213.19999999999999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75</v>
      </c>
      <c r="AY147" s="253" t="s">
        <v>140</v>
      </c>
    </row>
    <row r="148" s="13" customFormat="1">
      <c r="A148" s="13"/>
      <c r="B148" s="232"/>
      <c r="C148" s="233"/>
      <c r="D148" s="234" t="s">
        <v>151</v>
      </c>
      <c r="E148" s="235" t="s">
        <v>19</v>
      </c>
      <c r="F148" s="236" t="s">
        <v>239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151</v>
      </c>
      <c r="AU148" s="242" t="s">
        <v>83</v>
      </c>
      <c r="AV148" s="13" t="s">
        <v>79</v>
      </c>
      <c r="AW148" s="13" t="s">
        <v>35</v>
      </c>
      <c r="AX148" s="13" t="s">
        <v>75</v>
      </c>
      <c r="AY148" s="242" t="s">
        <v>140</v>
      </c>
    </row>
    <row r="149" s="14" customFormat="1">
      <c r="A149" s="14"/>
      <c r="B149" s="243"/>
      <c r="C149" s="244"/>
      <c r="D149" s="234" t="s">
        <v>151</v>
      </c>
      <c r="E149" s="245" t="s">
        <v>19</v>
      </c>
      <c r="F149" s="246" t="s">
        <v>240</v>
      </c>
      <c r="G149" s="244"/>
      <c r="H149" s="247">
        <v>19.5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151</v>
      </c>
      <c r="AU149" s="253" t="s">
        <v>83</v>
      </c>
      <c r="AV149" s="14" t="s">
        <v>83</v>
      </c>
      <c r="AW149" s="14" t="s">
        <v>35</v>
      </c>
      <c r="AX149" s="14" t="s">
        <v>75</v>
      </c>
      <c r="AY149" s="253" t="s">
        <v>140</v>
      </c>
    </row>
    <row r="150" s="15" customFormat="1">
      <c r="A150" s="15"/>
      <c r="B150" s="254"/>
      <c r="C150" s="255"/>
      <c r="D150" s="234" t="s">
        <v>151</v>
      </c>
      <c r="E150" s="256" t="s">
        <v>19</v>
      </c>
      <c r="F150" s="257" t="s">
        <v>241</v>
      </c>
      <c r="G150" s="255"/>
      <c r="H150" s="258">
        <v>232.69999999999999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151</v>
      </c>
      <c r="AU150" s="264" t="s">
        <v>83</v>
      </c>
      <c r="AV150" s="15" t="s">
        <v>147</v>
      </c>
      <c r="AW150" s="15" t="s">
        <v>35</v>
      </c>
      <c r="AX150" s="15" t="s">
        <v>79</v>
      </c>
      <c r="AY150" s="264" t="s">
        <v>140</v>
      </c>
    </row>
    <row r="151" s="2" customFormat="1" ht="37.8" customHeight="1">
      <c r="A151" s="40"/>
      <c r="B151" s="41"/>
      <c r="C151" s="214" t="s">
        <v>242</v>
      </c>
      <c r="D151" s="214" t="s">
        <v>142</v>
      </c>
      <c r="E151" s="215" t="s">
        <v>243</v>
      </c>
      <c r="F151" s="216" t="s">
        <v>244</v>
      </c>
      <c r="G151" s="217" t="s">
        <v>211</v>
      </c>
      <c r="H151" s="218">
        <v>232.69999999999999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245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246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237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238</v>
      </c>
      <c r="G154" s="244"/>
      <c r="H154" s="247">
        <v>213.19999999999999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75</v>
      </c>
      <c r="AY154" s="253" t="s">
        <v>140</v>
      </c>
    </row>
    <row r="155" s="13" customFormat="1">
      <c r="A155" s="13"/>
      <c r="B155" s="232"/>
      <c r="C155" s="233"/>
      <c r="D155" s="234" t="s">
        <v>151</v>
      </c>
      <c r="E155" s="235" t="s">
        <v>19</v>
      </c>
      <c r="F155" s="236" t="s">
        <v>239</v>
      </c>
      <c r="G155" s="233"/>
      <c r="H155" s="235" t="s">
        <v>19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151</v>
      </c>
      <c r="AU155" s="242" t="s">
        <v>83</v>
      </c>
      <c r="AV155" s="13" t="s">
        <v>79</v>
      </c>
      <c r="AW155" s="13" t="s">
        <v>35</v>
      </c>
      <c r="AX155" s="13" t="s">
        <v>75</v>
      </c>
      <c r="AY155" s="242" t="s">
        <v>140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240</v>
      </c>
      <c r="G156" s="244"/>
      <c r="H156" s="247">
        <v>19.5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83</v>
      </c>
      <c r="AV156" s="14" t="s">
        <v>83</v>
      </c>
      <c r="AW156" s="14" t="s">
        <v>35</v>
      </c>
      <c r="AX156" s="14" t="s">
        <v>75</v>
      </c>
      <c r="AY156" s="253" t="s">
        <v>140</v>
      </c>
    </row>
    <row r="157" s="15" customFormat="1">
      <c r="A157" s="15"/>
      <c r="B157" s="254"/>
      <c r="C157" s="255"/>
      <c r="D157" s="234" t="s">
        <v>151</v>
      </c>
      <c r="E157" s="256" t="s">
        <v>19</v>
      </c>
      <c r="F157" s="257" t="s">
        <v>241</v>
      </c>
      <c r="G157" s="255"/>
      <c r="H157" s="258">
        <v>232.69999999999999</v>
      </c>
      <c r="I157" s="259"/>
      <c r="J157" s="255"/>
      <c r="K157" s="255"/>
      <c r="L157" s="260"/>
      <c r="M157" s="261"/>
      <c r="N157" s="262"/>
      <c r="O157" s="262"/>
      <c r="P157" s="262"/>
      <c r="Q157" s="262"/>
      <c r="R157" s="262"/>
      <c r="S157" s="262"/>
      <c r="T157" s="263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4" t="s">
        <v>151</v>
      </c>
      <c r="AU157" s="264" t="s">
        <v>83</v>
      </c>
      <c r="AV157" s="15" t="s">
        <v>147</v>
      </c>
      <c r="AW157" s="15" t="s">
        <v>35</v>
      </c>
      <c r="AX157" s="15" t="s">
        <v>79</v>
      </c>
      <c r="AY157" s="264" t="s">
        <v>140</v>
      </c>
    </row>
    <row r="158" s="12" customFormat="1" ht="22.8" customHeight="1">
      <c r="A158" s="12"/>
      <c r="B158" s="198"/>
      <c r="C158" s="199"/>
      <c r="D158" s="200" t="s">
        <v>74</v>
      </c>
      <c r="E158" s="212" t="s">
        <v>188</v>
      </c>
      <c r="F158" s="212" t="s">
        <v>247</v>
      </c>
      <c r="G158" s="199"/>
      <c r="H158" s="199"/>
      <c r="I158" s="202"/>
      <c r="J158" s="213">
        <f>BK158</f>
        <v>0</v>
      </c>
      <c r="K158" s="199"/>
      <c r="L158" s="204"/>
      <c r="M158" s="205"/>
      <c r="N158" s="206"/>
      <c r="O158" s="206"/>
      <c r="P158" s="207">
        <f>SUM(P159:P170)</f>
        <v>0</v>
      </c>
      <c r="Q158" s="206"/>
      <c r="R158" s="207">
        <f>SUM(R159:R170)</f>
        <v>0</v>
      </c>
      <c r="S158" s="206"/>
      <c r="T158" s="208">
        <f>SUM(T159:T170)</f>
        <v>8.9979599999999991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09" t="s">
        <v>79</v>
      </c>
      <c r="AT158" s="210" t="s">
        <v>74</v>
      </c>
      <c r="AU158" s="210" t="s">
        <v>79</v>
      </c>
      <c r="AY158" s="209" t="s">
        <v>140</v>
      </c>
      <c r="BK158" s="211">
        <f>SUM(BK159:BK170)</f>
        <v>0</v>
      </c>
    </row>
    <row r="159" s="2" customFormat="1" ht="24.15" customHeight="1">
      <c r="A159" s="40"/>
      <c r="B159" s="41"/>
      <c r="C159" s="214" t="s">
        <v>248</v>
      </c>
      <c r="D159" s="214" t="s">
        <v>142</v>
      </c>
      <c r="E159" s="215" t="s">
        <v>249</v>
      </c>
      <c r="F159" s="216" t="s">
        <v>250</v>
      </c>
      <c r="G159" s="217" t="s">
        <v>170</v>
      </c>
      <c r="H159" s="218">
        <v>41</v>
      </c>
      <c r="I159" s="219"/>
      <c r="J159" s="220">
        <f>ROUND(I159*H159,2)</f>
        <v>0</v>
      </c>
      <c r="K159" s="216" t="s">
        <v>146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0.155</v>
      </c>
      <c r="T159" s="224">
        <f>S159*H159</f>
        <v>6.3549999999999995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147</v>
      </c>
      <c r="AT159" s="225" t="s">
        <v>142</v>
      </c>
      <c r="AU159" s="225" t="s">
        <v>83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147</v>
      </c>
      <c r="BM159" s="225" t="s">
        <v>251</v>
      </c>
    </row>
    <row r="160" s="2" customFormat="1">
      <c r="A160" s="40"/>
      <c r="B160" s="41"/>
      <c r="C160" s="42"/>
      <c r="D160" s="227" t="s">
        <v>149</v>
      </c>
      <c r="E160" s="42"/>
      <c r="F160" s="228" t="s">
        <v>252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83</v>
      </c>
    </row>
    <row r="161" s="13" customFormat="1">
      <c r="A161" s="13"/>
      <c r="B161" s="232"/>
      <c r="C161" s="233"/>
      <c r="D161" s="234" t="s">
        <v>151</v>
      </c>
      <c r="E161" s="235" t="s">
        <v>19</v>
      </c>
      <c r="F161" s="236" t="s">
        <v>202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151</v>
      </c>
      <c r="AU161" s="242" t="s">
        <v>83</v>
      </c>
      <c r="AV161" s="13" t="s">
        <v>79</v>
      </c>
      <c r="AW161" s="13" t="s">
        <v>35</v>
      </c>
      <c r="AX161" s="13" t="s">
        <v>75</v>
      </c>
      <c r="AY161" s="242" t="s">
        <v>140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180</v>
      </c>
      <c r="G162" s="244"/>
      <c r="H162" s="247">
        <v>41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2" customFormat="1" ht="33" customHeight="1">
      <c r="A163" s="40"/>
      <c r="B163" s="41"/>
      <c r="C163" s="214" t="s">
        <v>253</v>
      </c>
      <c r="D163" s="214" t="s">
        <v>142</v>
      </c>
      <c r="E163" s="215" t="s">
        <v>254</v>
      </c>
      <c r="F163" s="216" t="s">
        <v>255</v>
      </c>
      <c r="G163" s="217" t="s">
        <v>211</v>
      </c>
      <c r="H163" s="218">
        <v>6.7859999999999996</v>
      </c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0.35999999999999999</v>
      </c>
      <c r="T163" s="224">
        <f>S163*H163</f>
        <v>2.4429599999999998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147</v>
      </c>
      <c r="AT163" s="225" t="s">
        <v>142</v>
      </c>
      <c r="AU163" s="225" t="s">
        <v>83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147</v>
      </c>
      <c r="BM163" s="225" t="s">
        <v>256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257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83</v>
      </c>
    </row>
    <row r="165" s="13" customFormat="1">
      <c r="A165" s="13"/>
      <c r="B165" s="232"/>
      <c r="C165" s="233"/>
      <c r="D165" s="234" t="s">
        <v>151</v>
      </c>
      <c r="E165" s="235" t="s">
        <v>19</v>
      </c>
      <c r="F165" s="236" t="s">
        <v>258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151</v>
      </c>
      <c r="AU165" s="242" t="s">
        <v>83</v>
      </c>
      <c r="AV165" s="13" t="s">
        <v>79</v>
      </c>
      <c r="AW165" s="13" t="s">
        <v>35</v>
      </c>
      <c r="AX165" s="13" t="s">
        <v>75</v>
      </c>
      <c r="AY165" s="242" t="s">
        <v>140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259</v>
      </c>
      <c r="G166" s="244"/>
      <c r="H166" s="247">
        <v>6.7859999999999996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2" customFormat="1" ht="24.15" customHeight="1">
      <c r="A167" s="40"/>
      <c r="B167" s="41"/>
      <c r="C167" s="214" t="s">
        <v>260</v>
      </c>
      <c r="D167" s="214" t="s">
        <v>142</v>
      </c>
      <c r="E167" s="215" t="s">
        <v>261</v>
      </c>
      <c r="F167" s="216" t="s">
        <v>262</v>
      </c>
      <c r="G167" s="217" t="s">
        <v>263</v>
      </c>
      <c r="H167" s="218">
        <v>2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0.10000000000000001</v>
      </c>
      <c r="T167" s="224">
        <f>S167*H167</f>
        <v>0.20000000000000001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264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265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266</v>
      </c>
      <c r="G169" s="244"/>
      <c r="H169" s="247">
        <v>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75</v>
      </c>
      <c r="AY169" s="253" t="s">
        <v>140</v>
      </c>
    </row>
    <row r="170" s="15" customFormat="1">
      <c r="A170" s="15"/>
      <c r="B170" s="254"/>
      <c r="C170" s="255"/>
      <c r="D170" s="234" t="s">
        <v>151</v>
      </c>
      <c r="E170" s="256" t="s">
        <v>19</v>
      </c>
      <c r="F170" s="257" t="s">
        <v>241</v>
      </c>
      <c r="G170" s="255"/>
      <c r="H170" s="258">
        <v>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151</v>
      </c>
      <c r="AU170" s="264" t="s">
        <v>83</v>
      </c>
      <c r="AV170" s="15" t="s">
        <v>147</v>
      </c>
      <c r="AW170" s="15" t="s">
        <v>35</v>
      </c>
      <c r="AX170" s="15" t="s">
        <v>79</v>
      </c>
      <c r="AY170" s="264" t="s">
        <v>140</v>
      </c>
    </row>
    <row r="171" s="12" customFormat="1" ht="22.8" customHeight="1">
      <c r="A171" s="12"/>
      <c r="B171" s="198"/>
      <c r="C171" s="199"/>
      <c r="D171" s="200" t="s">
        <v>74</v>
      </c>
      <c r="E171" s="212" t="s">
        <v>193</v>
      </c>
      <c r="F171" s="212" t="s">
        <v>267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SUM(P172:P178)</f>
        <v>0</v>
      </c>
      <c r="Q171" s="206"/>
      <c r="R171" s="207">
        <f>SUM(R172:R178)</f>
        <v>0.00013366499999999999</v>
      </c>
      <c r="S171" s="206"/>
      <c r="T171" s="208">
        <f>SUM(T172:T178)</f>
        <v>0.055499999999999994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74</v>
      </c>
      <c r="AU171" s="210" t="s">
        <v>79</v>
      </c>
      <c r="AY171" s="209" t="s">
        <v>140</v>
      </c>
      <c r="BK171" s="211">
        <f>SUM(BK172:BK178)</f>
        <v>0</v>
      </c>
    </row>
    <row r="172" s="2" customFormat="1" ht="24.15" customHeight="1">
      <c r="A172" s="40"/>
      <c r="B172" s="41"/>
      <c r="C172" s="214" t="s">
        <v>7</v>
      </c>
      <c r="D172" s="214" t="s">
        <v>142</v>
      </c>
      <c r="E172" s="215" t="s">
        <v>268</v>
      </c>
      <c r="F172" s="216" t="s">
        <v>269</v>
      </c>
      <c r="G172" s="217" t="s">
        <v>170</v>
      </c>
      <c r="H172" s="218">
        <v>67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1.995E-06</v>
      </c>
      <c r="R172" s="223">
        <f>Q172*H172</f>
        <v>0.00013366499999999999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270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271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13" customFormat="1">
      <c r="A174" s="13"/>
      <c r="B174" s="232"/>
      <c r="C174" s="233"/>
      <c r="D174" s="234" t="s">
        <v>151</v>
      </c>
      <c r="E174" s="235" t="s">
        <v>19</v>
      </c>
      <c r="F174" s="236" t="s">
        <v>202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151</v>
      </c>
      <c r="AU174" s="242" t="s">
        <v>83</v>
      </c>
      <c r="AV174" s="13" t="s">
        <v>79</v>
      </c>
      <c r="AW174" s="13" t="s">
        <v>35</v>
      </c>
      <c r="AX174" s="13" t="s">
        <v>75</v>
      </c>
      <c r="AY174" s="242" t="s">
        <v>140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272</v>
      </c>
      <c r="G175" s="244"/>
      <c r="H175" s="247">
        <v>67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83</v>
      </c>
      <c r="AV175" s="14" t="s">
        <v>83</v>
      </c>
      <c r="AW175" s="14" t="s">
        <v>35</v>
      </c>
      <c r="AX175" s="14" t="s">
        <v>79</v>
      </c>
      <c r="AY175" s="253" t="s">
        <v>140</v>
      </c>
    </row>
    <row r="176" s="2" customFormat="1" ht="24.15" customHeight="1">
      <c r="A176" s="40"/>
      <c r="B176" s="41"/>
      <c r="C176" s="214" t="s">
        <v>273</v>
      </c>
      <c r="D176" s="214" t="s">
        <v>142</v>
      </c>
      <c r="E176" s="215" t="s">
        <v>274</v>
      </c>
      <c r="F176" s="216" t="s">
        <v>275</v>
      </c>
      <c r="G176" s="217" t="s">
        <v>170</v>
      </c>
      <c r="H176" s="218">
        <v>6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0.0092499999999999995</v>
      </c>
      <c r="T176" s="224">
        <f>S176*H176</f>
        <v>0.055499999999999994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276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277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14" customFormat="1">
      <c r="A178" s="14"/>
      <c r="B178" s="243"/>
      <c r="C178" s="244"/>
      <c r="D178" s="234" t="s">
        <v>151</v>
      </c>
      <c r="E178" s="245" t="s">
        <v>19</v>
      </c>
      <c r="F178" s="246" t="s">
        <v>278</v>
      </c>
      <c r="G178" s="244"/>
      <c r="H178" s="247">
        <v>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151</v>
      </c>
      <c r="AU178" s="253" t="s">
        <v>83</v>
      </c>
      <c r="AV178" s="14" t="s">
        <v>83</v>
      </c>
      <c r="AW178" s="14" t="s">
        <v>35</v>
      </c>
      <c r="AX178" s="14" t="s">
        <v>79</v>
      </c>
      <c r="AY178" s="253" t="s">
        <v>140</v>
      </c>
    </row>
    <row r="179" s="12" customFormat="1" ht="22.8" customHeight="1">
      <c r="A179" s="12"/>
      <c r="B179" s="198"/>
      <c r="C179" s="199"/>
      <c r="D179" s="200" t="s">
        <v>74</v>
      </c>
      <c r="E179" s="212" t="s">
        <v>279</v>
      </c>
      <c r="F179" s="212" t="s">
        <v>280</v>
      </c>
      <c r="G179" s="199"/>
      <c r="H179" s="199"/>
      <c r="I179" s="202"/>
      <c r="J179" s="213">
        <f>BK179</f>
        <v>0</v>
      </c>
      <c r="K179" s="199"/>
      <c r="L179" s="204"/>
      <c r="M179" s="205"/>
      <c r="N179" s="206"/>
      <c r="O179" s="206"/>
      <c r="P179" s="207">
        <f>SUM(P180:P190)</f>
        <v>0</v>
      </c>
      <c r="Q179" s="206"/>
      <c r="R179" s="207">
        <f>SUM(R180:R190)</f>
        <v>0</v>
      </c>
      <c r="S179" s="206"/>
      <c r="T179" s="208">
        <f>SUM(T180:T190)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9" t="s">
        <v>79</v>
      </c>
      <c r="AT179" s="210" t="s">
        <v>74</v>
      </c>
      <c r="AU179" s="210" t="s">
        <v>79</v>
      </c>
      <c r="AY179" s="209" t="s">
        <v>140</v>
      </c>
      <c r="BK179" s="211">
        <f>SUM(BK180:BK190)</f>
        <v>0</v>
      </c>
    </row>
    <row r="180" s="2" customFormat="1" ht="33" customHeight="1">
      <c r="A180" s="40"/>
      <c r="B180" s="41"/>
      <c r="C180" s="214" t="s">
        <v>281</v>
      </c>
      <c r="D180" s="214" t="s">
        <v>142</v>
      </c>
      <c r="E180" s="215" t="s">
        <v>282</v>
      </c>
      <c r="F180" s="216" t="s">
        <v>283</v>
      </c>
      <c r="G180" s="217" t="s">
        <v>284</v>
      </c>
      <c r="H180" s="218">
        <v>69.457999999999998</v>
      </c>
      <c r="I180" s="219"/>
      <c r="J180" s="220">
        <f>ROUND(I180*H180,2)</f>
        <v>0</v>
      </c>
      <c r="K180" s="216" t="s">
        <v>146</v>
      </c>
      <c r="L180" s="46"/>
      <c r="M180" s="221" t="s">
        <v>19</v>
      </c>
      <c r="N180" s="222" t="s">
        <v>46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147</v>
      </c>
      <c r="AT180" s="225" t="s">
        <v>142</v>
      </c>
      <c r="AU180" s="225" t="s">
        <v>83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147</v>
      </c>
      <c r="BM180" s="225" t="s">
        <v>285</v>
      </c>
    </row>
    <row r="181" s="2" customFormat="1">
      <c r="A181" s="40"/>
      <c r="B181" s="41"/>
      <c r="C181" s="42"/>
      <c r="D181" s="227" t="s">
        <v>149</v>
      </c>
      <c r="E181" s="42"/>
      <c r="F181" s="228" t="s">
        <v>286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149</v>
      </c>
      <c r="AU181" s="19" t="s">
        <v>83</v>
      </c>
    </row>
    <row r="182" s="2" customFormat="1" ht="44.25" customHeight="1">
      <c r="A182" s="40"/>
      <c r="B182" s="41"/>
      <c r="C182" s="214" t="s">
        <v>287</v>
      </c>
      <c r="D182" s="214" t="s">
        <v>142</v>
      </c>
      <c r="E182" s="215" t="s">
        <v>288</v>
      </c>
      <c r="F182" s="216" t="s">
        <v>289</v>
      </c>
      <c r="G182" s="217" t="s">
        <v>284</v>
      </c>
      <c r="H182" s="218">
        <v>416.74799999999999</v>
      </c>
      <c r="I182" s="219"/>
      <c r="J182" s="220">
        <f>ROUND(I182*H182,2)</f>
        <v>0</v>
      </c>
      <c r="K182" s="216" t="s">
        <v>146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147</v>
      </c>
      <c r="AT182" s="225" t="s">
        <v>142</v>
      </c>
      <c r="AU182" s="225" t="s">
        <v>83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147</v>
      </c>
      <c r="BM182" s="225" t="s">
        <v>290</v>
      </c>
    </row>
    <row r="183" s="2" customFormat="1">
      <c r="A183" s="40"/>
      <c r="B183" s="41"/>
      <c r="C183" s="42"/>
      <c r="D183" s="227" t="s">
        <v>149</v>
      </c>
      <c r="E183" s="42"/>
      <c r="F183" s="228" t="s">
        <v>291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83</v>
      </c>
    </row>
    <row r="184" s="14" customFormat="1">
      <c r="A184" s="14"/>
      <c r="B184" s="243"/>
      <c r="C184" s="244"/>
      <c r="D184" s="234" t="s">
        <v>151</v>
      </c>
      <c r="E184" s="244"/>
      <c r="F184" s="246" t="s">
        <v>292</v>
      </c>
      <c r="G184" s="244"/>
      <c r="H184" s="247">
        <v>416.74799999999999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83</v>
      </c>
      <c r="AV184" s="14" t="s">
        <v>83</v>
      </c>
      <c r="AW184" s="14" t="s">
        <v>4</v>
      </c>
      <c r="AX184" s="14" t="s">
        <v>79</v>
      </c>
      <c r="AY184" s="253" t="s">
        <v>140</v>
      </c>
    </row>
    <row r="185" s="2" customFormat="1" ht="44.25" customHeight="1">
      <c r="A185" s="40"/>
      <c r="B185" s="41"/>
      <c r="C185" s="214" t="s">
        <v>293</v>
      </c>
      <c r="D185" s="214" t="s">
        <v>142</v>
      </c>
      <c r="E185" s="215" t="s">
        <v>294</v>
      </c>
      <c r="F185" s="216" t="s">
        <v>295</v>
      </c>
      <c r="G185" s="217" t="s">
        <v>284</v>
      </c>
      <c r="H185" s="218">
        <v>3.2599999999999998</v>
      </c>
      <c r="I185" s="219"/>
      <c r="J185" s="220">
        <f>ROUND(I185*H185,2)</f>
        <v>0</v>
      </c>
      <c r="K185" s="216" t="s">
        <v>146</v>
      </c>
      <c r="L185" s="46"/>
      <c r="M185" s="221" t="s">
        <v>19</v>
      </c>
      <c r="N185" s="222" t="s">
        <v>46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147</v>
      </c>
      <c r="AT185" s="225" t="s">
        <v>142</v>
      </c>
      <c r="AU185" s="225" t="s">
        <v>83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147</v>
      </c>
      <c r="BM185" s="225" t="s">
        <v>296</v>
      </c>
    </row>
    <row r="186" s="2" customFormat="1">
      <c r="A186" s="40"/>
      <c r="B186" s="41"/>
      <c r="C186" s="42"/>
      <c r="D186" s="227" t="s">
        <v>149</v>
      </c>
      <c r="E186" s="42"/>
      <c r="F186" s="228" t="s">
        <v>297</v>
      </c>
      <c r="G186" s="42"/>
      <c r="H186" s="42"/>
      <c r="I186" s="229"/>
      <c r="J186" s="42"/>
      <c r="K186" s="42"/>
      <c r="L186" s="46"/>
      <c r="M186" s="230"/>
      <c r="N186" s="231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149</v>
      </c>
      <c r="AU186" s="19" t="s">
        <v>83</v>
      </c>
    </row>
    <row r="187" s="2" customFormat="1" ht="44.25" customHeight="1">
      <c r="A187" s="40"/>
      <c r="B187" s="41"/>
      <c r="C187" s="214" t="s">
        <v>298</v>
      </c>
      <c r="D187" s="214" t="s">
        <v>142</v>
      </c>
      <c r="E187" s="215" t="s">
        <v>299</v>
      </c>
      <c r="F187" s="216" t="s">
        <v>300</v>
      </c>
      <c r="G187" s="217" t="s">
        <v>284</v>
      </c>
      <c r="H187" s="218">
        <v>43.814999999999998</v>
      </c>
      <c r="I187" s="219"/>
      <c r="J187" s="220">
        <f>ROUND(I187*H187,2)</f>
        <v>0</v>
      </c>
      <c r="K187" s="216" t="s">
        <v>146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147</v>
      </c>
      <c r="AT187" s="225" t="s">
        <v>142</v>
      </c>
      <c r="AU187" s="225" t="s">
        <v>83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147</v>
      </c>
      <c r="BM187" s="225" t="s">
        <v>301</v>
      </c>
    </row>
    <row r="188" s="2" customFormat="1">
      <c r="A188" s="40"/>
      <c r="B188" s="41"/>
      <c r="C188" s="42"/>
      <c r="D188" s="227" t="s">
        <v>149</v>
      </c>
      <c r="E188" s="42"/>
      <c r="F188" s="228" t="s">
        <v>302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83</v>
      </c>
    </row>
    <row r="189" s="2" customFormat="1" ht="44.25" customHeight="1">
      <c r="A189" s="40"/>
      <c r="B189" s="41"/>
      <c r="C189" s="214" t="s">
        <v>303</v>
      </c>
      <c r="D189" s="214" t="s">
        <v>142</v>
      </c>
      <c r="E189" s="215" t="s">
        <v>304</v>
      </c>
      <c r="F189" s="216" t="s">
        <v>305</v>
      </c>
      <c r="G189" s="217" t="s">
        <v>284</v>
      </c>
      <c r="H189" s="218">
        <v>21.774999999999999</v>
      </c>
      <c r="I189" s="219"/>
      <c r="J189" s="220">
        <f>ROUND(I189*H189,2)</f>
        <v>0</v>
      </c>
      <c r="K189" s="216" t="s">
        <v>146</v>
      </c>
      <c r="L189" s="46"/>
      <c r="M189" s="221" t="s">
        <v>19</v>
      </c>
      <c r="N189" s="222" t="s">
        <v>46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147</v>
      </c>
      <c r="AT189" s="225" t="s">
        <v>142</v>
      </c>
      <c r="AU189" s="225" t="s">
        <v>83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147</v>
      </c>
      <c r="BM189" s="225" t="s">
        <v>306</v>
      </c>
    </row>
    <row r="190" s="2" customFormat="1">
      <c r="A190" s="40"/>
      <c r="B190" s="41"/>
      <c r="C190" s="42"/>
      <c r="D190" s="227" t="s">
        <v>149</v>
      </c>
      <c r="E190" s="42"/>
      <c r="F190" s="228" t="s">
        <v>307</v>
      </c>
      <c r="G190" s="42"/>
      <c r="H190" s="42"/>
      <c r="I190" s="229"/>
      <c r="J190" s="42"/>
      <c r="K190" s="42"/>
      <c r="L190" s="46"/>
      <c r="M190" s="230"/>
      <c r="N190" s="231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149</v>
      </c>
      <c r="AU190" s="19" t="s">
        <v>83</v>
      </c>
    </row>
    <row r="191" s="12" customFormat="1" ht="22.8" customHeight="1">
      <c r="A191" s="12"/>
      <c r="B191" s="198"/>
      <c r="C191" s="199"/>
      <c r="D191" s="200" t="s">
        <v>74</v>
      </c>
      <c r="E191" s="212" t="s">
        <v>308</v>
      </c>
      <c r="F191" s="212" t="s">
        <v>309</v>
      </c>
      <c r="G191" s="199"/>
      <c r="H191" s="199"/>
      <c r="I191" s="202"/>
      <c r="J191" s="213">
        <f>BK191</f>
        <v>0</v>
      </c>
      <c r="K191" s="199"/>
      <c r="L191" s="204"/>
      <c r="M191" s="205"/>
      <c r="N191" s="206"/>
      <c r="O191" s="206"/>
      <c r="P191" s="207">
        <f>SUM(P192:P193)</f>
        <v>0</v>
      </c>
      <c r="Q191" s="206"/>
      <c r="R191" s="207">
        <f>SUM(R192:R193)</f>
        <v>0</v>
      </c>
      <c r="S191" s="206"/>
      <c r="T191" s="208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9" t="s">
        <v>79</v>
      </c>
      <c r="AT191" s="210" t="s">
        <v>74</v>
      </c>
      <c r="AU191" s="210" t="s">
        <v>79</v>
      </c>
      <c r="AY191" s="209" t="s">
        <v>140</v>
      </c>
      <c r="BK191" s="211">
        <f>SUM(BK192:BK193)</f>
        <v>0</v>
      </c>
    </row>
    <row r="192" s="2" customFormat="1" ht="55.5" customHeight="1">
      <c r="A192" s="40"/>
      <c r="B192" s="41"/>
      <c r="C192" s="214" t="s">
        <v>310</v>
      </c>
      <c r="D192" s="214" t="s">
        <v>142</v>
      </c>
      <c r="E192" s="215" t="s">
        <v>311</v>
      </c>
      <c r="F192" s="216" t="s">
        <v>312</v>
      </c>
      <c r="G192" s="217" t="s">
        <v>284</v>
      </c>
      <c r="H192" s="218">
        <v>1.357</v>
      </c>
      <c r="I192" s="219"/>
      <c r="J192" s="220">
        <f>ROUND(I192*H192,2)</f>
        <v>0</v>
      </c>
      <c r="K192" s="216" t="s">
        <v>146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147</v>
      </c>
      <c r="AT192" s="225" t="s">
        <v>142</v>
      </c>
      <c r="AU192" s="225" t="s">
        <v>83</v>
      </c>
      <c r="AY192" s="19" t="s">
        <v>140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147</v>
      </c>
      <c r="BM192" s="225" t="s">
        <v>313</v>
      </c>
    </row>
    <row r="193" s="2" customFormat="1">
      <c r="A193" s="40"/>
      <c r="B193" s="41"/>
      <c r="C193" s="42"/>
      <c r="D193" s="227" t="s">
        <v>149</v>
      </c>
      <c r="E193" s="42"/>
      <c r="F193" s="228" t="s">
        <v>314</v>
      </c>
      <c r="G193" s="42"/>
      <c r="H193" s="42"/>
      <c r="I193" s="229"/>
      <c r="J193" s="42"/>
      <c r="K193" s="42"/>
      <c r="L193" s="46"/>
      <c r="M193" s="265"/>
      <c r="N193" s="266"/>
      <c r="O193" s="267"/>
      <c r="P193" s="267"/>
      <c r="Q193" s="267"/>
      <c r="R193" s="267"/>
      <c r="S193" s="267"/>
      <c r="T193" s="268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83</v>
      </c>
    </row>
    <row r="194" s="2" customFormat="1" ht="6.96" customHeight="1">
      <c r="A194" s="40"/>
      <c r="B194" s="61"/>
      <c r="C194" s="62"/>
      <c r="D194" s="62"/>
      <c r="E194" s="62"/>
      <c r="F194" s="62"/>
      <c r="G194" s="62"/>
      <c r="H194" s="62"/>
      <c r="I194" s="62"/>
      <c r="J194" s="62"/>
      <c r="K194" s="62"/>
      <c r="L194" s="46"/>
      <c r="M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</row>
  </sheetData>
  <sheetProtection sheet="1" autoFilter="0" formatColumns="0" formatRows="0" objects="1" scenarios="1" spinCount="100000" saltValue="KvfvZeuNdFCwryReDh08/fLX72TM+eAgbBrMhMjlamB9iD+z/avfJd9OkxMCTFstYmgkYxYZrDf2rQT0/grlXw==" hashValue="WEJNySlJ4Snmxl7XU345zvoSxFzD8vFXqFEWMWh4cO6ZrLVM0kEaH+x8D4z/6TkfDS+rE8+nexG4NR6AxHpLPg==" algorithmName="SHA-512" password="CC35"/>
  <autoFilter ref="C90:K19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99" r:id="rId2" display="https://podminky.urs.cz/item/CS_URS_2024_01/113107164"/>
    <hyperlink ref="F102" r:id="rId3" display="https://podminky.urs.cz/item/CS_URS_2024_01/113107182"/>
    <hyperlink ref="F105" r:id="rId4" display="https://podminky.urs.cz/item/CS_URS_2024_01/113154123"/>
    <hyperlink ref="F108" r:id="rId5" display="https://podminky.urs.cz/item/CS_URS_2024_01/113202111"/>
    <hyperlink ref="F111" r:id="rId6" display="https://podminky.urs.cz/item/CS_URS_2024_01/115001105"/>
    <hyperlink ref="F115" r:id="rId7" display="https://podminky.urs.cz/item/CS_URS_2024_01/115101202"/>
    <hyperlink ref="F121" r:id="rId8" display="https://podminky.urs.cz/item/CS_URS_2024_01/119003211"/>
    <hyperlink ref="F125" r:id="rId9" display="https://podminky.urs.cz/item/CS_URS_2024_01/119003212"/>
    <hyperlink ref="F129" r:id="rId10" display="https://podminky.urs.cz/item/CS_URS_2024_01/132212221"/>
    <hyperlink ref="F133" r:id="rId11" display="https://podminky.urs.cz/item/CS_URS_2024_01/132254204"/>
    <hyperlink ref="F137" r:id="rId12" display="https://podminky.urs.cz/item/CS_URS_2024_01/151201102"/>
    <hyperlink ref="F141" r:id="rId13" display="https://podminky.urs.cz/item/CS_URS_2024_01/151201112"/>
    <hyperlink ref="F145" r:id="rId14" display="https://podminky.urs.cz/item/CS_URS_2024_01/162351103"/>
    <hyperlink ref="F152" r:id="rId15" display="https://podminky.urs.cz/item/CS_URS_2024_01/171251201"/>
    <hyperlink ref="F160" r:id="rId16" display="https://podminky.urs.cz/item/CS_URS_2024_01/830391811"/>
    <hyperlink ref="F164" r:id="rId17" display="https://podminky.urs.cz/item/CS_URS_2024_01/890451851"/>
    <hyperlink ref="F168" r:id="rId18" display="https://podminky.urs.cz/item/CS_URS_2024_01/899102211"/>
    <hyperlink ref="F173" r:id="rId19" display="https://podminky.urs.cz/item/CS_URS_2024_01/919735113"/>
    <hyperlink ref="F177" r:id="rId20" display="https://podminky.urs.cz/item/CS_URS_2024_01/966072811"/>
    <hyperlink ref="F181" r:id="rId21" display="https://podminky.urs.cz/item/CS_URS_2024_01/997013501"/>
    <hyperlink ref="F183" r:id="rId22" display="https://podminky.urs.cz/item/CS_URS_2024_01/997013509"/>
    <hyperlink ref="F186" r:id="rId23" display="https://podminky.urs.cz/item/CS_URS_2024_01/997013602"/>
    <hyperlink ref="F188" r:id="rId24" display="https://podminky.urs.cz/item/CS_URS_2024_01/997013631"/>
    <hyperlink ref="F190" r:id="rId25" display="https://podminky.urs.cz/item/CS_URS_2024_01/997013645"/>
    <hyperlink ref="F193" r:id="rId26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7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315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ROUND((SUM(BE92:BE211)),  2)</f>
        <v>0</v>
      </c>
      <c r="G35" s="40"/>
      <c r="H35" s="40"/>
      <c r="I35" s="159">
        <v>0.20999999999999999</v>
      </c>
      <c r="J35" s="158">
        <f>ROUND(((SUM(BE92:BE211))*I35),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ROUND((SUM(BF92:BF211)),  2)</f>
        <v>0</v>
      </c>
      <c r="G36" s="40"/>
      <c r="H36" s="40"/>
      <c r="I36" s="159">
        <v>0.12</v>
      </c>
      <c r="J36" s="158">
        <f>ROUND(((SUM(BF92:BF211))*I36),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ROUND((SUM(BG92:BG211)),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ROUND((SUM(BH92:BH211)),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ROUND((SUM(BI92:BI211)),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1.2 -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J160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J199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J209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112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1.2 -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4. 4. 2024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12.382729261000002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P94+P121+P135+P160+P199+P209</f>
        <v>0</v>
      </c>
      <c r="Q93" s="206"/>
      <c r="R93" s="207">
        <f>R94+R121+R135+R160+R199+R209</f>
        <v>12.382729261000002</v>
      </c>
      <c r="S93" s="206"/>
      <c r="T93" s="208">
        <f>T94+T121+T135+T160+T199+T209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BK94+BK121+BK135+BK160+BK199+BK209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SUM(P95:P120)</f>
        <v>0</v>
      </c>
      <c r="Q94" s="206"/>
      <c r="R94" s="207">
        <f>SUM(R95:R120)</f>
        <v>0</v>
      </c>
      <c r="S94" s="206"/>
      <c r="T94" s="208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SUM(BK95:BK120)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106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318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319</v>
      </c>
      <c r="G97" s="244"/>
      <c r="H97" s="247">
        <v>106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126.09999999999999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322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324</v>
      </c>
      <c r="G100" s="244"/>
      <c r="H100" s="247">
        <v>126.09999999999999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232.69999999999999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327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329</v>
      </c>
      <c r="G103" s="244"/>
      <c r="H103" s="247">
        <v>232.69999999999999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239.59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332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334</v>
      </c>
      <c r="G106" s="244"/>
      <c r="H106" s="247">
        <v>239.59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126.09999999999999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335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336</v>
      </c>
      <c r="G109" s="244"/>
      <c r="H109" s="247">
        <v>126.09999999999999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106.59999999999999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339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341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342</v>
      </c>
      <c r="G113" s="244"/>
      <c r="H113" s="247">
        <v>106.59999999999999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75</v>
      </c>
      <c r="AY113" s="253" t="s">
        <v>140</v>
      </c>
    </row>
    <row r="114" s="15" customFormat="1">
      <c r="A114" s="15"/>
      <c r="B114" s="254"/>
      <c r="C114" s="255"/>
      <c r="D114" s="234" t="s">
        <v>151</v>
      </c>
      <c r="E114" s="256" t="s">
        <v>19</v>
      </c>
      <c r="F114" s="257" t="s">
        <v>241</v>
      </c>
      <c r="G114" s="255"/>
      <c r="H114" s="258">
        <v>106.59999999999999</v>
      </c>
      <c r="I114" s="259"/>
      <c r="J114" s="255"/>
      <c r="K114" s="255"/>
      <c r="L114" s="260"/>
      <c r="M114" s="261"/>
      <c r="N114" s="262"/>
      <c r="O114" s="262"/>
      <c r="P114" s="262"/>
      <c r="Q114" s="262"/>
      <c r="R114" s="262"/>
      <c r="S114" s="262"/>
      <c r="T114" s="263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4" t="s">
        <v>151</v>
      </c>
      <c r="AU114" s="264" t="s">
        <v>83</v>
      </c>
      <c r="AV114" s="15" t="s">
        <v>147</v>
      </c>
      <c r="AW114" s="15" t="s">
        <v>35</v>
      </c>
      <c r="AX114" s="15" t="s">
        <v>79</v>
      </c>
      <c r="AY114" s="264" t="s">
        <v>140</v>
      </c>
    </row>
    <row r="115" s="2" customFormat="1" ht="66.75" customHeight="1">
      <c r="A115" s="40"/>
      <c r="B115" s="41"/>
      <c r="C115" s="214" t="s">
        <v>181</v>
      </c>
      <c r="D115" s="214" t="s">
        <v>142</v>
      </c>
      <c r="E115" s="215" t="s">
        <v>343</v>
      </c>
      <c r="F115" s="216" t="s">
        <v>344</v>
      </c>
      <c r="G115" s="217" t="s">
        <v>211</v>
      </c>
      <c r="H115" s="218">
        <v>57.549999999999997</v>
      </c>
      <c r="I115" s="219"/>
      <c r="J115" s="220">
        <f>ROUND(I115*H115,2)</f>
        <v>0</v>
      </c>
      <c r="K115" s="216" t="s">
        <v>146</v>
      </c>
      <c r="L115" s="46"/>
      <c r="M115" s="221" t="s">
        <v>19</v>
      </c>
      <c r="N115" s="222" t="s">
        <v>46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147</v>
      </c>
      <c r="AT115" s="225" t="s">
        <v>142</v>
      </c>
      <c r="AU115" s="225" t="s">
        <v>83</v>
      </c>
      <c r="AY115" s="19" t="s">
        <v>140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147</v>
      </c>
      <c r="BM115" s="225" t="s">
        <v>345</v>
      </c>
    </row>
    <row r="116" s="2" customFormat="1">
      <c r="A116" s="40"/>
      <c r="B116" s="41"/>
      <c r="C116" s="42"/>
      <c r="D116" s="227" t="s">
        <v>149</v>
      </c>
      <c r="E116" s="42"/>
      <c r="F116" s="228" t="s">
        <v>346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149</v>
      </c>
      <c r="AU116" s="19" t="s">
        <v>83</v>
      </c>
    </row>
    <row r="117" s="13" customFormat="1">
      <c r="A117" s="13"/>
      <c r="B117" s="232"/>
      <c r="C117" s="233"/>
      <c r="D117" s="234" t="s">
        <v>151</v>
      </c>
      <c r="E117" s="235" t="s">
        <v>19</v>
      </c>
      <c r="F117" s="236" t="s">
        <v>341</v>
      </c>
      <c r="G117" s="233"/>
      <c r="H117" s="235" t="s">
        <v>19</v>
      </c>
      <c r="I117" s="237"/>
      <c r="J117" s="233"/>
      <c r="K117" s="233"/>
      <c r="L117" s="238"/>
      <c r="M117" s="239"/>
      <c r="N117" s="240"/>
      <c r="O117" s="240"/>
      <c r="P117" s="240"/>
      <c r="Q117" s="240"/>
      <c r="R117" s="240"/>
      <c r="S117" s="240"/>
      <c r="T117" s="241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2" t="s">
        <v>151</v>
      </c>
      <c r="AU117" s="242" t="s">
        <v>83</v>
      </c>
      <c r="AV117" s="13" t="s">
        <v>79</v>
      </c>
      <c r="AW117" s="13" t="s">
        <v>35</v>
      </c>
      <c r="AX117" s="13" t="s">
        <v>75</v>
      </c>
      <c r="AY117" s="242" t="s">
        <v>140</v>
      </c>
    </row>
    <row r="118" s="14" customFormat="1">
      <c r="A118" s="14"/>
      <c r="B118" s="243"/>
      <c r="C118" s="244"/>
      <c r="D118" s="234" t="s">
        <v>151</v>
      </c>
      <c r="E118" s="245" t="s">
        <v>19</v>
      </c>
      <c r="F118" s="246" t="s">
        <v>347</v>
      </c>
      <c r="G118" s="244"/>
      <c r="H118" s="247">
        <v>57.549999999999997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151</v>
      </c>
      <c r="AU118" s="253" t="s">
        <v>83</v>
      </c>
      <c r="AV118" s="14" t="s">
        <v>83</v>
      </c>
      <c r="AW118" s="14" t="s">
        <v>35</v>
      </c>
      <c r="AX118" s="14" t="s">
        <v>79</v>
      </c>
      <c r="AY118" s="253" t="s">
        <v>140</v>
      </c>
    </row>
    <row r="119" s="2" customFormat="1" ht="16.5" customHeight="1">
      <c r="A119" s="40"/>
      <c r="B119" s="41"/>
      <c r="C119" s="269" t="s">
        <v>188</v>
      </c>
      <c r="D119" s="269" t="s">
        <v>348</v>
      </c>
      <c r="E119" s="270" t="s">
        <v>349</v>
      </c>
      <c r="F119" s="271" t="s">
        <v>350</v>
      </c>
      <c r="G119" s="272" t="s">
        <v>284</v>
      </c>
      <c r="H119" s="273">
        <v>97.834999999999994</v>
      </c>
      <c r="I119" s="274"/>
      <c r="J119" s="275">
        <f>ROUND(I119*H119,2)</f>
        <v>0</v>
      </c>
      <c r="K119" s="271" t="s">
        <v>146</v>
      </c>
      <c r="L119" s="276"/>
      <c r="M119" s="277" t="s">
        <v>19</v>
      </c>
      <c r="N119" s="278" t="s">
        <v>46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188</v>
      </c>
      <c r="AT119" s="225" t="s">
        <v>348</v>
      </c>
      <c r="AU119" s="225" t="s">
        <v>83</v>
      </c>
      <c r="AY119" s="19" t="s">
        <v>140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147</v>
      </c>
      <c r="BM119" s="225" t="s">
        <v>351</v>
      </c>
    </row>
    <row r="120" s="14" customFormat="1">
      <c r="A120" s="14"/>
      <c r="B120" s="243"/>
      <c r="C120" s="244"/>
      <c r="D120" s="234" t="s">
        <v>151</v>
      </c>
      <c r="E120" s="245" t="s">
        <v>19</v>
      </c>
      <c r="F120" s="246" t="s">
        <v>352</v>
      </c>
      <c r="G120" s="244"/>
      <c r="H120" s="247">
        <v>97.834999999999994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151</v>
      </c>
      <c r="AU120" s="253" t="s">
        <v>83</v>
      </c>
      <c r="AV120" s="14" t="s">
        <v>83</v>
      </c>
      <c r="AW120" s="14" t="s">
        <v>35</v>
      </c>
      <c r="AX120" s="14" t="s">
        <v>79</v>
      </c>
      <c r="AY120" s="253" t="s">
        <v>140</v>
      </c>
    </row>
    <row r="121" s="12" customFormat="1" ht="22.8" customHeight="1">
      <c r="A121" s="12"/>
      <c r="B121" s="198"/>
      <c r="C121" s="199"/>
      <c r="D121" s="200" t="s">
        <v>74</v>
      </c>
      <c r="E121" s="212" t="s">
        <v>147</v>
      </c>
      <c r="F121" s="212" t="s">
        <v>353</v>
      </c>
      <c r="G121" s="199"/>
      <c r="H121" s="199"/>
      <c r="I121" s="202"/>
      <c r="J121" s="213">
        <f>BK121</f>
        <v>0</v>
      </c>
      <c r="K121" s="199"/>
      <c r="L121" s="204"/>
      <c r="M121" s="205"/>
      <c r="N121" s="206"/>
      <c r="O121" s="206"/>
      <c r="P121" s="207">
        <f>SUM(P122:P134)</f>
        <v>0</v>
      </c>
      <c r="Q121" s="206"/>
      <c r="R121" s="207">
        <f>SUM(R122:R134)</f>
        <v>1.0449149999999998</v>
      </c>
      <c r="S121" s="206"/>
      <c r="T121" s="208">
        <f>SUM(T122:T134)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9" t="s">
        <v>79</v>
      </c>
      <c r="AT121" s="210" t="s">
        <v>74</v>
      </c>
      <c r="AU121" s="210" t="s">
        <v>79</v>
      </c>
      <c r="AY121" s="209" t="s">
        <v>140</v>
      </c>
      <c r="BK121" s="211">
        <f>SUM(BK122:BK134)</f>
        <v>0</v>
      </c>
    </row>
    <row r="122" s="2" customFormat="1" ht="33" customHeight="1">
      <c r="A122" s="40"/>
      <c r="B122" s="41"/>
      <c r="C122" s="214" t="s">
        <v>193</v>
      </c>
      <c r="D122" s="214" t="s">
        <v>142</v>
      </c>
      <c r="E122" s="215" t="s">
        <v>354</v>
      </c>
      <c r="F122" s="216" t="s">
        <v>355</v>
      </c>
      <c r="G122" s="217" t="s">
        <v>211</v>
      </c>
      <c r="H122" s="218">
        <v>12.300000000000001</v>
      </c>
      <c r="I122" s="219"/>
      <c r="J122" s="220">
        <f>ROUND(I122*H122,2)</f>
        <v>0</v>
      </c>
      <c r="K122" s="216" t="s">
        <v>146</v>
      </c>
      <c r="L122" s="46"/>
      <c r="M122" s="221" t="s">
        <v>19</v>
      </c>
      <c r="N122" s="222" t="s">
        <v>46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147</v>
      </c>
      <c r="AT122" s="225" t="s">
        <v>142</v>
      </c>
      <c r="AU122" s="225" t="s">
        <v>83</v>
      </c>
      <c r="AY122" s="19" t="s">
        <v>140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147</v>
      </c>
      <c r="BM122" s="225" t="s">
        <v>356</v>
      </c>
    </row>
    <row r="123" s="2" customFormat="1">
      <c r="A123" s="40"/>
      <c r="B123" s="41"/>
      <c r="C123" s="42"/>
      <c r="D123" s="227" t="s">
        <v>149</v>
      </c>
      <c r="E123" s="42"/>
      <c r="F123" s="228" t="s">
        <v>357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149</v>
      </c>
      <c r="AU123" s="19" t="s">
        <v>83</v>
      </c>
    </row>
    <row r="124" s="13" customFormat="1">
      <c r="A124" s="13"/>
      <c r="B124" s="232"/>
      <c r="C124" s="233"/>
      <c r="D124" s="234" t="s">
        <v>151</v>
      </c>
      <c r="E124" s="235" t="s">
        <v>19</v>
      </c>
      <c r="F124" s="236" t="s">
        <v>358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151</v>
      </c>
      <c r="AU124" s="242" t="s">
        <v>83</v>
      </c>
      <c r="AV124" s="13" t="s">
        <v>79</v>
      </c>
      <c r="AW124" s="13" t="s">
        <v>35</v>
      </c>
      <c r="AX124" s="13" t="s">
        <v>75</v>
      </c>
      <c r="AY124" s="242" t="s">
        <v>140</v>
      </c>
    </row>
    <row r="125" s="14" customFormat="1">
      <c r="A125" s="14"/>
      <c r="B125" s="243"/>
      <c r="C125" s="244"/>
      <c r="D125" s="234" t="s">
        <v>151</v>
      </c>
      <c r="E125" s="245" t="s">
        <v>19</v>
      </c>
      <c r="F125" s="246" t="s">
        <v>359</v>
      </c>
      <c r="G125" s="244"/>
      <c r="H125" s="247">
        <v>12.300000000000001</v>
      </c>
      <c r="I125" s="248"/>
      <c r="J125" s="244"/>
      <c r="K125" s="244"/>
      <c r="L125" s="249"/>
      <c r="M125" s="250"/>
      <c r="N125" s="251"/>
      <c r="O125" s="251"/>
      <c r="P125" s="251"/>
      <c r="Q125" s="251"/>
      <c r="R125" s="251"/>
      <c r="S125" s="251"/>
      <c r="T125" s="252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3" t="s">
        <v>151</v>
      </c>
      <c r="AU125" s="253" t="s">
        <v>83</v>
      </c>
      <c r="AV125" s="14" t="s">
        <v>83</v>
      </c>
      <c r="AW125" s="14" t="s">
        <v>35</v>
      </c>
      <c r="AX125" s="14" t="s">
        <v>79</v>
      </c>
      <c r="AY125" s="253" t="s">
        <v>140</v>
      </c>
    </row>
    <row r="126" s="2" customFormat="1" ht="49.05" customHeight="1">
      <c r="A126" s="40"/>
      <c r="B126" s="41"/>
      <c r="C126" s="214" t="s">
        <v>197</v>
      </c>
      <c r="D126" s="214" t="s">
        <v>142</v>
      </c>
      <c r="E126" s="215" t="s">
        <v>360</v>
      </c>
      <c r="F126" s="216" t="s">
        <v>361</v>
      </c>
      <c r="G126" s="217" t="s">
        <v>211</v>
      </c>
      <c r="H126" s="218">
        <v>0.45000000000000001</v>
      </c>
      <c r="I126" s="219"/>
      <c r="J126" s="220">
        <f>ROUND(I126*H126,2)</f>
        <v>0</v>
      </c>
      <c r="K126" s="216" t="s">
        <v>146</v>
      </c>
      <c r="L126" s="46"/>
      <c r="M126" s="221" t="s">
        <v>19</v>
      </c>
      <c r="N126" s="222" t="s">
        <v>46</v>
      </c>
      <c r="O126" s="86"/>
      <c r="P126" s="223">
        <f>O126*H126</f>
        <v>0</v>
      </c>
      <c r="Q126" s="223">
        <v>2.3010199999999998</v>
      </c>
      <c r="R126" s="223">
        <f>Q126*H126</f>
        <v>1.0354589999999999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147</v>
      </c>
      <c r="AT126" s="225" t="s">
        <v>142</v>
      </c>
      <c r="AU126" s="225" t="s">
        <v>83</v>
      </c>
      <c r="AY126" s="19" t="s">
        <v>140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147</v>
      </c>
      <c r="BM126" s="225" t="s">
        <v>362</v>
      </c>
    </row>
    <row r="127" s="2" customFormat="1">
      <c r="A127" s="40"/>
      <c r="B127" s="41"/>
      <c r="C127" s="42"/>
      <c r="D127" s="227" t="s">
        <v>149</v>
      </c>
      <c r="E127" s="42"/>
      <c r="F127" s="228" t="s">
        <v>363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149</v>
      </c>
      <c r="AU127" s="19" t="s">
        <v>83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364</v>
      </c>
      <c r="G128" s="244"/>
      <c r="H128" s="247">
        <v>0.45000000000000001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83</v>
      </c>
      <c r="AV128" s="14" t="s">
        <v>83</v>
      </c>
      <c r="AW128" s="14" t="s">
        <v>35</v>
      </c>
      <c r="AX128" s="14" t="s">
        <v>79</v>
      </c>
      <c r="AY128" s="253" t="s">
        <v>140</v>
      </c>
    </row>
    <row r="129" s="2" customFormat="1" ht="37.8" customHeight="1">
      <c r="A129" s="40"/>
      <c r="B129" s="41"/>
      <c r="C129" s="214" t="s">
        <v>204</v>
      </c>
      <c r="D129" s="214" t="s">
        <v>142</v>
      </c>
      <c r="E129" s="215" t="s">
        <v>365</v>
      </c>
      <c r="F129" s="216" t="s">
        <v>366</v>
      </c>
      <c r="G129" s="217" t="s">
        <v>145</v>
      </c>
      <c r="H129" s="218">
        <v>1.2</v>
      </c>
      <c r="I129" s="219"/>
      <c r="J129" s="220">
        <f>ROUND(I129*H129,2)</f>
        <v>0</v>
      </c>
      <c r="K129" s="216" t="s">
        <v>146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0.0078799999999999999</v>
      </c>
      <c r="R129" s="223">
        <f>Q129*H129</f>
        <v>0.0094559999999999991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147</v>
      </c>
      <c r="AT129" s="225" t="s">
        <v>142</v>
      </c>
      <c r="AU129" s="225" t="s">
        <v>83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147</v>
      </c>
      <c r="BM129" s="225" t="s">
        <v>367</v>
      </c>
    </row>
    <row r="130" s="2" customFormat="1">
      <c r="A130" s="40"/>
      <c r="B130" s="41"/>
      <c r="C130" s="42"/>
      <c r="D130" s="227" t="s">
        <v>149</v>
      </c>
      <c r="E130" s="42"/>
      <c r="F130" s="228" t="s">
        <v>368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83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369</v>
      </c>
      <c r="G131" s="244"/>
      <c r="H131" s="247">
        <v>1.2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37.8" customHeight="1">
      <c r="A132" s="40"/>
      <c r="B132" s="41"/>
      <c r="C132" s="214" t="s">
        <v>8</v>
      </c>
      <c r="D132" s="214" t="s">
        <v>142</v>
      </c>
      <c r="E132" s="215" t="s">
        <v>370</v>
      </c>
      <c r="F132" s="216" t="s">
        <v>371</v>
      </c>
      <c r="G132" s="217" t="s">
        <v>145</v>
      </c>
      <c r="H132" s="218">
        <v>1.2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372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373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4" customFormat="1">
      <c r="A134" s="14"/>
      <c r="B134" s="243"/>
      <c r="C134" s="244"/>
      <c r="D134" s="234" t="s">
        <v>151</v>
      </c>
      <c r="E134" s="245" t="s">
        <v>19</v>
      </c>
      <c r="F134" s="246" t="s">
        <v>369</v>
      </c>
      <c r="G134" s="244"/>
      <c r="H134" s="247">
        <v>1.2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151</v>
      </c>
      <c r="AU134" s="253" t="s">
        <v>83</v>
      </c>
      <c r="AV134" s="14" t="s">
        <v>83</v>
      </c>
      <c r="AW134" s="14" t="s">
        <v>35</v>
      </c>
      <c r="AX134" s="14" t="s">
        <v>79</v>
      </c>
      <c r="AY134" s="253" t="s">
        <v>140</v>
      </c>
    </row>
    <row r="135" s="12" customFormat="1" ht="22.8" customHeight="1">
      <c r="A135" s="12"/>
      <c r="B135" s="198"/>
      <c r="C135" s="199"/>
      <c r="D135" s="200" t="s">
        <v>74</v>
      </c>
      <c r="E135" s="212" t="s">
        <v>167</v>
      </c>
      <c r="F135" s="212" t="s">
        <v>374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SUM(P136:P159)</f>
        <v>0</v>
      </c>
      <c r="Q135" s="206"/>
      <c r="R135" s="207">
        <f>SUM(R136:R159)</f>
        <v>0</v>
      </c>
      <c r="S135" s="206"/>
      <c r="T135" s="208">
        <f>SUM(T136:T159)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74</v>
      </c>
      <c r="AU135" s="210" t="s">
        <v>79</v>
      </c>
      <c r="AY135" s="209" t="s">
        <v>140</v>
      </c>
      <c r="BK135" s="211">
        <f>SUM(BK136:BK159)</f>
        <v>0</v>
      </c>
    </row>
    <row r="136" s="2" customFormat="1" ht="44.25" customHeight="1">
      <c r="A136" s="40"/>
      <c r="B136" s="41"/>
      <c r="C136" s="214" t="s">
        <v>215</v>
      </c>
      <c r="D136" s="214" t="s">
        <v>142</v>
      </c>
      <c r="E136" s="215" t="s">
        <v>375</v>
      </c>
      <c r="F136" s="216" t="s">
        <v>376</v>
      </c>
      <c r="G136" s="217" t="s">
        <v>145</v>
      </c>
      <c r="H136" s="218">
        <v>2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377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378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379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153</v>
      </c>
      <c r="G139" s="244"/>
      <c r="H139" s="247">
        <v>2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33" customHeight="1">
      <c r="A140" s="40"/>
      <c r="B140" s="41"/>
      <c r="C140" s="214" t="s">
        <v>221</v>
      </c>
      <c r="D140" s="214" t="s">
        <v>142</v>
      </c>
      <c r="E140" s="215" t="s">
        <v>380</v>
      </c>
      <c r="F140" s="216" t="s">
        <v>381</v>
      </c>
      <c r="G140" s="217" t="s">
        <v>145</v>
      </c>
      <c r="H140" s="218">
        <v>65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382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383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384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158</v>
      </c>
      <c r="G143" s="244"/>
      <c r="H143" s="247">
        <v>65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79</v>
      </c>
      <c r="AY143" s="253" t="s">
        <v>140</v>
      </c>
    </row>
    <row r="144" s="2" customFormat="1" ht="49.05" customHeight="1">
      <c r="A144" s="40"/>
      <c r="B144" s="41"/>
      <c r="C144" s="214" t="s">
        <v>227</v>
      </c>
      <c r="D144" s="214" t="s">
        <v>142</v>
      </c>
      <c r="E144" s="215" t="s">
        <v>385</v>
      </c>
      <c r="F144" s="216" t="s">
        <v>386</v>
      </c>
      <c r="G144" s="217" t="s">
        <v>145</v>
      </c>
      <c r="H144" s="218">
        <v>65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387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388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384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158</v>
      </c>
      <c r="G147" s="244"/>
      <c r="H147" s="247">
        <v>65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79</v>
      </c>
      <c r="AY147" s="253" t="s">
        <v>140</v>
      </c>
    </row>
    <row r="148" s="2" customFormat="1" ht="37.8" customHeight="1">
      <c r="A148" s="40"/>
      <c r="B148" s="41"/>
      <c r="C148" s="214" t="s">
        <v>232</v>
      </c>
      <c r="D148" s="214" t="s">
        <v>142</v>
      </c>
      <c r="E148" s="215" t="s">
        <v>389</v>
      </c>
      <c r="F148" s="216" t="s">
        <v>390</v>
      </c>
      <c r="G148" s="217" t="s">
        <v>145</v>
      </c>
      <c r="H148" s="218">
        <v>65</v>
      </c>
      <c r="I148" s="219"/>
      <c r="J148" s="220">
        <f>ROUND(I148*H148,2)</f>
        <v>0</v>
      </c>
      <c r="K148" s="216" t="s">
        <v>146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147</v>
      </c>
      <c r="AT148" s="225" t="s">
        <v>142</v>
      </c>
      <c r="AU148" s="225" t="s">
        <v>83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147</v>
      </c>
      <c r="BM148" s="225" t="s">
        <v>391</v>
      </c>
    </row>
    <row r="149" s="2" customFormat="1">
      <c r="A149" s="40"/>
      <c r="B149" s="41"/>
      <c r="C149" s="42"/>
      <c r="D149" s="227" t="s">
        <v>149</v>
      </c>
      <c r="E149" s="42"/>
      <c r="F149" s="228" t="s">
        <v>392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83</v>
      </c>
    </row>
    <row r="150" s="13" customFormat="1">
      <c r="A150" s="13"/>
      <c r="B150" s="232"/>
      <c r="C150" s="233"/>
      <c r="D150" s="234" t="s">
        <v>151</v>
      </c>
      <c r="E150" s="235" t="s">
        <v>19</v>
      </c>
      <c r="F150" s="236" t="s">
        <v>384</v>
      </c>
      <c r="G150" s="233"/>
      <c r="H150" s="235" t="s">
        <v>19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151</v>
      </c>
      <c r="AU150" s="242" t="s">
        <v>83</v>
      </c>
      <c r="AV150" s="13" t="s">
        <v>79</v>
      </c>
      <c r="AW150" s="13" t="s">
        <v>35</v>
      </c>
      <c r="AX150" s="13" t="s">
        <v>75</v>
      </c>
      <c r="AY150" s="242" t="s">
        <v>140</v>
      </c>
    </row>
    <row r="151" s="14" customFormat="1">
      <c r="A151" s="14"/>
      <c r="B151" s="243"/>
      <c r="C151" s="244"/>
      <c r="D151" s="234" t="s">
        <v>151</v>
      </c>
      <c r="E151" s="245" t="s">
        <v>19</v>
      </c>
      <c r="F151" s="246" t="s">
        <v>158</v>
      </c>
      <c r="G151" s="244"/>
      <c r="H151" s="247">
        <v>65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151</v>
      </c>
      <c r="AU151" s="253" t="s">
        <v>83</v>
      </c>
      <c r="AV151" s="14" t="s">
        <v>83</v>
      </c>
      <c r="AW151" s="14" t="s">
        <v>35</v>
      </c>
      <c r="AX151" s="14" t="s">
        <v>79</v>
      </c>
      <c r="AY151" s="253" t="s">
        <v>140</v>
      </c>
    </row>
    <row r="152" s="2" customFormat="1" ht="24.15" customHeight="1">
      <c r="A152" s="40"/>
      <c r="B152" s="41"/>
      <c r="C152" s="214" t="s">
        <v>242</v>
      </c>
      <c r="D152" s="214" t="s">
        <v>142</v>
      </c>
      <c r="E152" s="215" t="s">
        <v>393</v>
      </c>
      <c r="F152" s="216" t="s">
        <v>394</v>
      </c>
      <c r="G152" s="217" t="s">
        <v>145</v>
      </c>
      <c r="H152" s="218">
        <v>65</v>
      </c>
      <c r="I152" s="219"/>
      <c r="J152" s="220">
        <f>ROUND(I152*H152,2)</f>
        <v>0</v>
      </c>
      <c r="K152" s="216" t="s">
        <v>146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147</v>
      </c>
      <c r="AT152" s="225" t="s">
        <v>142</v>
      </c>
      <c r="AU152" s="225" t="s">
        <v>83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147</v>
      </c>
      <c r="BM152" s="225" t="s">
        <v>395</v>
      </c>
    </row>
    <row r="153" s="2" customFormat="1">
      <c r="A153" s="40"/>
      <c r="B153" s="41"/>
      <c r="C153" s="42"/>
      <c r="D153" s="227" t="s">
        <v>149</v>
      </c>
      <c r="E153" s="42"/>
      <c r="F153" s="228" t="s">
        <v>396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83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384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83</v>
      </c>
      <c r="AV154" s="13" t="s">
        <v>79</v>
      </c>
      <c r="AW154" s="13" t="s">
        <v>35</v>
      </c>
      <c r="AX154" s="13" t="s">
        <v>75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158</v>
      </c>
      <c r="G155" s="244"/>
      <c r="H155" s="247">
        <v>65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83</v>
      </c>
      <c r="AV155" s="14" t="s">
        <v>83</v>
      </c>
      <c r="AW155" s="14" t="s">
        <v>35</v>
      </c>
      <c r="AX155" s="14" t="s">
        <v>79</v>
      </c>
      <c r="AY155" s="253" t="s">
        <v>140</v>
      </c>
    </row>
    <row r="156" s="2" customFormat="1" ht="49.05" customHeight="1">
      <c r="A156" s="40"/>
      <c r="B156" s="41"/>
      <c r="C156" s="214" t="s">
        <v>248</v>
      </c>
      <c r="D156" s="214" t="s">
        <v>142</v>
      </c>
      <c r="E156" s="215" t="s">
        <v>397</v>
      </c>
      <c r="F156" s="216" t="s">
        <v>398</v>
      </c>
      <c r="G156" s="217" t="s">
        <v>145</v>
      </c>
      <c r="H156" s="218">
        <v>65</v>
      </c>
      <c r="I156" s="219"/>
      <c r="J156" s="220">
        <f>ROUND(I156*H156,2)</f>
        <v>0</v>
      </c>
      <c r="K156" s="216" t="s">
        <v>146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147</v>
      </c>
      <c r="AT156" s="225" t="s">
        <v>142</v>
      </c>
      <c r="AU156" s="225" t="s">
        <v>83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147</v>
      </c>
      <c r="BM156" s="225" t="s">
        <v>399</v>
      </c>
    </row>
    <row r="157" s="2" customFormat="1">
      <c r="A157" s="40"/>
      <c r="B157" s="41"/>
      <c r="C157" s="42"/>
      <c r="D157" s="227" t="s">
        <v>149</v>
      </c>
      <c r="E157" s="42"/>
      <c r="F157" s="228" t="s">
        <v>400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83</v>
      </c>
    </row>
    <row r="158" s="13" customFormat="1">
      <c r="A158" s="13"/>
      <c r="B158" s="232"/>
      <c r="C158" s="233"/>
      <c r="D158" s="234" t="s">
        <v>151</v>
      </c>
      <c r="E158" s="235" t="s">
        <v>19</v>
      </c>
      <c r="F158" s="236" t="s">
        <v>384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151</v>
      </c>
      <c r="AU158" s="242" t="s">
        <v>83</v>
      </c>
      <c r="AV158" s="13" t="s">
        <v>79</v>
      </c>
      <c r="AW158" s="13" t="s">
        <v>35</v>
      </c>
      <c r="AX158" s="13" t="s">
        <v>75</v>
      </c>
      <c r="AY158" s="242" t="s">
        <v>140</v>
      </c>
    </row>
    <row r="159" s="14" customFormat="1">
      <c r="A159" s="14"/>
      <c r="B159" s="243"/>
      <c r="C159" s="244"/>
      <c r="D159" s="234" t="s">
        <v>151</v>
      </c>
      <c r="E159" s="245" t="s">
        <v>19</v>
      </c>
      <c r="F159" s="246" t="s">
        <v>158</v>
      </c>
      <c r="G159" s="244"/>
      <c r="H159" s="247">
        <v>65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151</v>
      </c>
      <c r="AU159" s="253" t="s">
        <v>83</v>
      </c>
      <c r="AV159" s="14" t="s">
        <v>83</v>
      </c>
      <c r="AW159" s="14" t="s">
        <v>35</v>
      </c>
      <c r="AX159" s="14" t="s">
        <v>79</v>
      </c>
      <c r="AY159" s="253" t="s">
        <v>140</v>
      </c>
    </row>
    <row r="160" s="12" customFormat="1" ht="22.8" customHeight="1">
      <c r="A160" s="12"/>
      <c r="B160" s="198"/>
      <c r="C160" s="199"/>
      <c r="D160" s="200" t="s">
        <v>74</v>
      </c>
      <c r="E160" s="212" t="s">
        <v>188</v>
      </c>
      <c r="F160" s="212" t="s">
        <v>247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SUM(P161:P198)</f>
        <v>0</v>
      </c>
      <c r="Q160" s="206"/>
      <c r="R160" s="207">
        <f>SUM(R161:R198)</f>
        <v>10.826476000000001</v>
      </c>
      <c r="S160" s="206"/>
      <c r="T160" s="208">
        <f>SUM(T161:T198)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79</v>
      </c>
      <c r="AT160" s="210" t="s">
        <v>74</v>
      </c>
      <c r="AU160" s="210" t="s">
        <v>79</v>
      </c>
      <c r="AY160" s="209" t="s">
        <v>140</v>
      </c>
      <c r="BK160" s="211">
        <f>SUM(BK161:BK198)</f>
        <v>0</v>
      </c>
    </row>
    <row r="161" s="2" customFormat="1" ht="16.5" customHeight="1">
      <c r="A161" s="40"/>
      <c r="B161" s="41"/>
      <c r="C161" s="214" t="s">
        <v>253</v>
      </c>
      <c r="D161" s="214" t="s">
        <v>142</v>
      </c>
      <c r="E161" s="215" t="s">
        <v>401</v>
      </c>
      <c r="F161" s="216" t="s">
        <v>402</v>
      </c>
      <c r="G161" s="217" t="s">
        <v>191</v>
      </c>
      <c r="H161" s="218">
        <v>3</v>
      </c>
      <c r="I161" s="219"/>
      <c r="J161" s="220">
        <f>ROUND(I161*H161,2)</f>
        <v>0</v>
      </c>
      <c r="K161" s="216" t="s">
        <v>19</v>
      </c>
      <c r="L161" s="46"/>
      <c r="M161" s="221" t="s">
        <v>19</v>
      </c>
      <c r="N161" s="222" t="s">
        <v>46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147</v>
      </c>
      <c r="AT161" s="225" t="s">
        <v>142</v>
      </c>
      <c r="AU161" s="225" t="s">
        <v>83</v>
      </c>
      <c r="AY161" s="19" t="s">
        <v>140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147</v>
      </c>
      <c r="BM161" s="225" t="s">
        <v>403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404</v>
      </c>
      <c r="G162" s="244"/>
      <c r="H162" s="247">
        <v>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2" customFormat="1" ht="24.15" customHeight="1">
      <c r="A163" s="40"/>
      <c r="B163" s="41"/>
      <c r="C163" s="214" t="s">
        <v>260</v>
      </c>
      <c r="D163" s="214" t="s">
        <v>142</v>
      </c>
      <c r="E163" s="215" t="s">
        <v>405</v>
      </c>
      <c r="F163" s="216" t="s">
        <v>406</v>
      </c>
      <c r="G163" s="217" t="s">
        <v>170</v>
      </c>
      <c r="H163" s="218">
        <v>41</v>
      </c>
      <c r="I163" s="219"/>
      <c r="J163" s="220">
        <f>ROUND(I163*H163,2)</f>
        <v>0</v>
      </c>
      <c r="K163" s="216" t="s">
        <v>146</v>
      </c>
      <c r="L163" s="46"/>
      <c r="M163" s="221" t="s">
        <v>19</v>
      </c>
      <c r="N163" s="222" t="s">
        <v>46</v>
      </c>
      <c r="O163" s="86"/>
      <c r="P163" s="223">
        <f>O163*H163</f>
        <v>0</v>
      </c>
      <c r="Q163" s="223">
        <v>3.0000000000000001E-05</v>
      </c>
      <c r="R163" s="223">
        <f>Q163*H163</f>
        <v>0.00123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147</v>
      </c>
      <c r="AT163" s="225" t="s">
        <v>142</v>
      </c>
      <c r="AU163" s="225" t="s">
        <v>83</v>
      </c>
      <c r="AY163" s="19" t="s">
        <v>140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147</v>
      </c>
      <c r="BM163" s="225" t="s">
        <v>407</v>
      </c>
    </row>
    <row r="164" s="2" customFormat="1">
      <c r="A164" s="40"/>
      <c r="B164" s="41"/>
      <c r="C164" s="42"/>
      <c r="D164" s="227" t="s">
        <v>149</v>
      </c>
      <c r="E164" s="42"/>
      <c r="F164" s="228" t="s">
        <v>408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149</v>
      </c>
      <c r="AU164" s="19" t="s">
        <v>83</v>
      </c>
    </row>
    <row r="165" s="14" customFormat="1">
      <c r="A165" s="14"/>
      <c r="B165" s="243"/>
      <c r="C165" s="244"/>
      <c r="D165" s="234" t="s">
        <v>151</v>
      </c>
      <c r="E165" s="245" t="s">
        <v>19</v>
      </c>
      <c r="F165" s="246" t="s">
        <v>409</v>
      </c>
      <c r="G165" s="244"/>
      <c r="H165" s="247">
        <v>41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151</v>
      </c>
      <c r="AU165" s="253" t="s">
        <v>83</v>
      </c>
      <c r="AV165" s="14" t="s">
        <v>83</v>
      </c>
      <c r="AW165" s="14" t="s">
        <v>35</v>
      </c>
      <c r="AX165" s="14" t="s">
        <v>79</v>
      </c>
      <c r="AY165" s="253" t="s">
        <v>140</v>
      </c>
    </row>
    <row r="166" s="2" customFormat="1" ht="24.15" customHeight="1">
      <c r="A166" s="40"/>
      <c r="B166" s="41"/>
      <c r="C166" s="269" t="s">
        <v>7</v>
      </c>
      <c r="D166" s="269" t="s">
        <v>348</v>
      </c>
      <c r="E166" s="270" t="s">
        <v>410</v>
      </c>
      <c r="F166" s="271" t="s">
        <v>411</v>
      </c>
      <c r="G166" s="272" t="s">
        <v>170</v>
      </c>
      <c r="H166" s="273">
        <v>41</v>
      </c>
      <c r="I166" s="274"/>
      <c r="J166" s="275">
        <f>ROUND(I166*H166,2)</f>
        <v>0</v>
      </c>
      <c r="K166" s="271" t="s">
        <v>146</v>
      </c>
      <c r="L166" s="276"/>
      <c r="M166" s="277" t="s">
        <v>19</v>
      </c>
      <c r="N166" s="278" t="s">
        <v>46</v>
      </c>
      <c r="O166" s="86"/>
      <c r="P166" s="223">
        <f>O166*H166</f>
        <v>0</v>
      </c>
      <c r="Q166" s="223">
        <v>0.031960000000000002</v>
      </c>
      <c r="R166" s="223">
        <f>Q166*H166</f>
        <v>1.3103600000000002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188</v>
      </c>
      <c r="AT166" s="225" t="s">
        <v>348</v>
      </c>
      <c r="AU166" s="225" t="s">
        <v>83</v>
      </c>
      <c r="AY166" s="19" t="s">
        <v>140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147</v>
      </c>
      <c r="BM166" s="225" t="s">
        <v>412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409</v>
      </c>
      <c r="G167" s="244"/>
      <c r="H167" s="247">
        <v>41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35</v>
      </c>
      <c r="AX167" s="14" t="s">
        <v>79</v>
      </c>
      <c r="AY167" s="253" t="s">
        <v>140</v>
      </c>
    </row>
    <row r="168" s="2" customFormat="1" ht="21.75" customHeight="1">
      <c r="A168" s="40"/>
      <c r="B168" s="41"/>
      <c r="C168" s="214" t="s">
        <v>273</v>
      </c>
      <c r="D168" s="214" t="s">
        <v>142</v>
      </c>
      <c r="E168" s="215" t="s">
        <v>413</v>
      </c>
      <c r="F168" s="216" t="s">
        <v>414</v>
      </c>
      <c r="G168" s="217" t="s">
        <v>170</v>
      </c>
      <c r="H168" s="218">
        <v>41</v>
      </c>
      <c r="I168" s="219"/>
      <c r="J168" s="220">
        <f>ROUND(I168*H168,2)</f>
        <v>0</v>
      </c>
      <c r="K168" s="216" t="s">
        <v>146</v>
      </c>
      <c r="L168" s="46"/>
      <c r="M168" s="221" t="s">
        <v>19</v>
      </c>
      <c r="N168" s="222" t="s">
        <v>46</v>
      </c>
      <c r="O168" s="86"/>
      <c r="P168" s="223">
        <f>O168*H168</f>
        <v>0</v>
      </c>
      <c r="Q168" s="223">
        <v>0</v>
      </c>
      <c r="R168" s="223">
        <f>Q168*H168</f>
        <v>0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147</v>
      </c>
      <c r="AT168" s="225" t="s">
        <v>142</v>
      </c>
      <c r="AU168" s="225" t="s">
        <v>83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147</v>
      </c>
      <c r="BM168" s="225" t="s">
        <v>415</v>
      </c>
    </row>
    <row r="169" s="2" customFormat="1">
      <c r="A169" s="40"/>
      <c r="B169" s="41"/>
      <c r="C169" s="42"/>
      <c r="D169" s="227" t="s">
        <v>149</v>
      </c>
      <c r="E169" s="42"/>
      <c r="F169" s="228" t="s">
        <v>416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149</v>
      </c>
      <c r="AU169" s="19" t="s">
        <v>83</v>
      </c>
    </row>
    <row r="170" s="14" customFormat="1">
      <c r="A170" s="14"/>
      <c r="B170" s="243"/>
      <c r="C170" s="244"/>
      <c r="D170" s="234" t="s">
        <v>151</v>
      </c>
      <c r="E170" s="245" t="s">
        <v>19</v>
      </c>
      <c r="F170" s="246" t="s">
        <v>417</v>
      </c>
      <c r="G170" s="244"/>
      <c r="H170" s="247">
        <v>41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151</v>
      </c>
      <c r="AU170" s="253" t="s">
        <v>83</v>
      </c>
      <c r="AV170" s="14" t="s">
        <v>83</v>
      </c>
      <c r="AW170" s="14" t="s">
        <v>35</v>
      </c>
      <c r="AX170" s="14" t="s">
        <v>79</v>
      </c>
      <c r="AY170" s="253" t="s">
        <v>140</v>
      </c>
    </row>
    <row r="171" s="2" customFormat="1" ht="33" customHeight="1">
      <c r="A171" s="40"/>
      <c r="B171" s="41"/>
      <c r="C171" s="214" t="s">
        <v>281</v>
      </c>
      <c r="D171" s="214" t="s">
        <v>142</v>
      </c>
      <c r="E171" s="215" t="s">
        <v>418</v>
      </c>
      <c r="F171" s="216" t="s">
        <v>419</v>
      </c>
      <c r="G171" s="217" t="s">
        <v>263</v>
      </c>
      <c r="H171" s="218">
        <v>2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0.47094000000000003</v>
      </c>
      <c r="R171" s="223">
        <f>Q171*H171</f>
        <v>0.94188000000000005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420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421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2" customFormat="1" ht="24.15" customHeight="1">
      <c r="A173" s="40"/>
      <c r="B173" s="41"/>
      <c r="C173" s="214" t="s">
        <v>287</v>
      </c>
      <c r="D173" s="214" t="s">
        <v>142</v>
      </c>
      <c r="E173" s="215" t="s">
        <v>422</v>
      </c>
      <c r="F173" s="216" t="s">
        <v>423</v>
      </c>
      <c r="G173" s="217" t="s">
        <v>263</v>
      </c>
      <c r="H173" s="218">
        <v>2</v>
      </c>
      <c r="I173" s="219"/>
      <c r="J173" s="220">
        <f>ROUND(I173*H173,2)</f>
        <v>0</v>
      </c>
      <c r="K173" s="216" t="s">
        <v>146</v>
      </c>
      <c r="L173" s="46"/>
      <c r="M173" s="221" t="s">
        <v>19</v>
      </c>
      <c r="N173" s="222" t="s">
        <v>46</v>
      </c>
      <c r="O173" s="86"/>
      <c r="P173" s="223">
        <f>O173*H173</f>
        <v>0</v>
      </c>
      <c r="Q173" s="223">
        <v>0.41947800000000002</v>
      </c>
      <c r="R173" s="223">
        <f>Q173*H173</f>
        <v>0.83895600000000004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147</v>
      </c>
      <c r="AT173" s="225" t="s">
        <v>142</v>
      </c>
      <c r="AU173" s="225" t="s">
        <v>83</v>
      </c>
      <c r="AY173" s="19" t="s">
        <v>140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147</v>
      </c>
      <c r="BM173" s="225" t="s">
        <v>424</v>
      </c>
    </row>
    <row r="174" s="2" customFormat="1">
      <c r="A174" s="40"/>
      <c r="B174" s="41"/>
      <c r="C174" s="42"/>
      <c r="D174" s="227" t="s">
        <v>149</v>
      </c>
      <c r="E174" s="42"/>
      <c r="F174" s="228" t="s">
        <v>425</v>
      </c>
      <c r="G174" s="42"/>
      <c r="H174" s="42"/>
      <c r="I174" s="229"/>
      <c r="J174" s="42"/>
      <c r="K174" s="42"/>
      <c r="L174" s="46"/>
      <c r="M174" s="230"/>
      <c r="N174" s="231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149</v>
      </c>
      <c r="AU174" s="19" t="s">
        <v>83</v>
      </c>
    </row>
    <row r="175" s="14" customFormat="1">
      <c r="A175" s="14"/>
      <c r="B175" s="243"/>
      <c r="C175" s="244"/>
      <c r="D175" s="234" t="s">
        <v>151</v>
      </c>
      <c r="E175" s="245" t="s">
        <v>19</v>
      </c>
      <c r="F175" s="246" t="s">
        <v>426</v>
      </c>
      <c r="G175" s="244"/>
      <c r="H175" s="247">
        <v>2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151</v>
      </c>
      <c r="AU175" s="253" t="s">
        <v>83</v>
      </c>
      <c r="AV175" s="14" t="s">
        <v>83</v>
      </c>
      <c r="AW175" s="14" t="s">
        <v>35</v>
      </c>
      <c r="AX175" s="14" t="s">
        <v>79</v>
      </c>
      <c r="AY175" s="253" t="s">
        <v>140</v>
      </c>
    </row>
    <row r="176" s="2" customFormat="1" ht="21.75" customHeight="1">
      <c r="A176" s="40"/>
      <c r="B176" s="41"/>
      <c r="C176" s="269" t="s">
        <v>293</v>
      </c>
      <c r="D176" s="269" t="s">
        <v>348</v>
      </c>
      <c r="E176" s="270" t="s">
        <v>427</v>
      </c>
      <c r="F176" s="271" t="s">
        <v>428</v>
      </c>
      <c r="G176" s="272" t="s">
        <v>263</v>
      </c>
      <c r="H176" s="273">
        <v>2</v>
      </c>
      <c r="I176" s="274"/>
      <c r="J176" s="275">
        <f>ROUND(I176*H176,2)</f>
        <v>0</v>
      </c>
      <c r="K176" s="271" t="s">
        <v>146</v>
      </c>
      <c r="L176" s="276"/>
      <c r="M176" s="277" t="s">
        <v>19</v>
      </c>
      <c r="N176" s="278" t="s">
        <v>46</v>
      </c>
      <c r="O176" s="86"/>
      <c r="P176" s="223">
        <f>O176*H176</f>
        <v>0</v>
      </c>
      <c r="Q176" s="223">
        <v>1.6000000000000001</v>
      </c>
      <c r="R176" s="223">
        <f>Q176*H176</f>
        <v>3.2000000000000002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188</v>
      </c>
      <c r="AT176" s="225" t="s">
        <v>348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429</v>
      </c>
    </row>
    <row r="177" s="14" customFormat="1">
      <c r="A177" s="14"/>
      <c r="B177" s="243"/>
      <c r="C177" s="244"/>
      <c r="D177" s="234" t="s">
        <v>151</v>
      </c>
      <c r="E177" s="245" t="s">
        <v>19</v>
      </c>
      <c r="F177" s="246" t="s">
        <v>426</v>
      </c>
      <c r="G177" s="244"/>
      <c r="H177" s="247">
        <v>2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151</v>
      </c>
      <c r="AU177" s="253" t="s">
        <v>83</v>
      </c>
      <c r="AV177" s="14" t="s">
        <v>83</v>
      </c>
      <c r="AW177" s="14" t="s">
        <v>35</v>
      </c>
      <c r="AX177" s="14" t="s">
        <v>79</v>
      </c>
      <c r="AY177" s="253" t="s">
        <v>140</v>
      </c>
    </row>
    <row r="178" s="2" customFormat="1" ht="24.15" customHeight="1">
      <c r="A178" s="40"/>
      <c r="B178" s="41"/>
      <c r="C178" s="214" t="s">
        <v>298</v>
      </c>
      <c r="D178" s="214" t="s">
        <v>142</v>
      </c>
      <c r="E178" s="215" t="s">
        <v>430</v>
      </c>
      <c r="F178" s="216" t="s">
        <v>431</v>
      </c>
      <c r="G178" s="217" t="s">
        <v>263</v>
      </c>
      <c r="H178" s="218">
        <v>6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0.0098899999999999995</v>
      </c>
      <c r="R178" s="223">
        <f>Q178*H178</f>
        <v>0.059339999999999997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147</v>
      </c>
      <c r="AT178" s="225" t="s">
        <v>142</v>
      </c>
      <c r="AU178" s="225" t="s">
        <v>83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147</v>
      </c>
      <c r="BM178" s="225" t="s">
        <v>432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433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83</v>
      </c>
    </row>
    <row r="180" s="14" customFormat="1">
      <c r="A180" s="14"/>
      <c r="B180" s="243"/>
      <c r="C180" s="244"/>
      <c r="D180" s="234" t="s">
        <v>151</v>
      </c>
      <c r="E180" s="245" t="s">
        <v>19</v>
      </c>
      <c r="F180" s="246" t="s">
        <v>434</v>
      </c>
      <c r="G180" s="244"/>
      <c r="H180" s="247">
        <v>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151</v>
      </c>
      <c r="AU180" s="253" t="s">
        <v>83</v>
      </c>
      <c r="AV180" s="14" t="s">
        <v>83</v>
      </c>
      <c r="AW180" s="14" t="s">
        <v>35</v>
      </c>
      <c r="AX180" s="14" t="s">
        <v>79</v>
      </c>
      <c r="AY180" s="253" t="s">
        <v>140</v>
      </c>
    </row>
    <row r="181" s="2" customFormat="1" ht="16.5" customHeight="1">
      <c r="A181" s="40"/>
      <c r="B181" s="41"/>
      <c r="C181" s="269" t="s">
        <v>303</v>
      </c>
      <c r="D181" s="269" t="s">
        <v>348</v>
      </c>
      <c r="E181" s="270" t="s">
        <v>435</v>
      </c>
      <c r="F181" s="271" t="s">
        <v>436</v>
      </c>
      <c r="G181" s="272" t="s">
        <v>263</v>
      </c>
      <c r="H181" s="273">
        <v>6</v>
      </c>
      <c r="I181" s="274"/>
      <c r="J181" s="275">
        <f>ROUND(I181*H181,2)</f>
        <v>0</v>
      </c>
      <c r="K181" s="271" t="s">
        <v>146</v>
      </c>
      <c r="L181" s="276"/>
      <c r="M181" s="277" t="s">
        <v>19</v>
      </c>
      <c r="N181" s="278" t="s">
        <v>46</v>
      </c>
      <c r="O181" s="86"/>
      <c r="P181" s="223">
        <f>O181*H181</f>
        <v>0</v>
      </c>
      <c r="Q181" s="223">
        <v>0.52600000000000002</v>
      </c>
      <c r="R181" s="223">
        <f>Q181*H181</f>
        <v>3.1560000000000001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188</v>
      </c>
      <c r="AT181" s="225" t="s">
        <v>348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437</v>
      </c>
    </row>
    <row r="182" s="14" customFormat="1">
      <c r="A182" s="14"/>
      <c r="B182" s="243"/>
      <c r="C182" s="244"/>
      <c r="D182" s="234" t="s">
        <v>151</v>
      </c>
      <c r="E182" s="245" t="s">
        <v>19</v>
      </c>
      <c r="F182" s="246" t="s">
        <v>434</v>
      </c>
      <c r="G182" s="244"/>
      <c r="H182" s="247">
        <v>6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151</v>
      </c>
      <c r="AU182" s="253" t="s">
        <v>83</v>
      </c>
      <c r="AV182" s="14" t="s">
        <v>83</v>
      </c>
      <c r="AW182" s="14" t="s">
        <v>35</v>
      </c>
      <c r="AX182" s="14" t="s">
        <v>79</v>
      </c>
      <c r="AY182" s="253" t="s">
        <v>140</v>
      </c>
    </row>
    <row r="183" s="2" customFormat="1" ht="24.15" customHeight="1">
      <c r="A183" s="40"/>
      <c r="B183" s="41"/>
      <c r="C183" s="214" t="s">
        <v>310</v>
      </c>
      <c r="D183" s="214" t="s">
        <v>142</v>
      </c>
      <c r="E183" s="215" t="s">
        <v>438</v>
      </c>
      <c r="F183" s="216" t="s">
        <v>439</v>
      </c>
      <c r="G183" s="217" t="s">
        <v>263</v>
      </c>
      <c r="H183" s="218">
        <v>2</v>
      </c>
      <c r="I183" s="219"/>
      <c r="J183" s="220">
        <f>ROUND(I183*H183,2)</f>
        <v>0</v>
      </c>
      <c r="K183" s="216" t="s">
        <v>146</v>
      </c>
      <c r="L183" s="46"/>
      <c r="M183" s="221" t="s">
        <v>19</v>
      </c>
      <c r="N183" s="222" t="s">
        <v>46</v>
      </c>
      <c r="O183" s="86"/>
      <c r="P183" s="223">
        <f>O183*H183</f>
        <v>0</v>
      </c>
      <c r="Q183" s="223">
        <v>0.0098899999999999995</v>
      </c>
      <c r="R183" s="223">
        <f>Q183*H183</f>
        <v>0.019779999999999999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147</v>
      </c>
      <c r="AT183" s="225" t="s">
        <v>142</v>
      </c>
      <c r="AU183" s="225" t="s">
        <v>83</v>
      </c>
      <c r="AY183" s="19" t="s">
        <v>140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147</v>
      </c>
      <c r="BM183" s="225" t="s">
        <v>440</v>
      </c>
    </row>
    <row r="184" s="2" customFormat="1">
      <c r="A184" s="40"/>
      <c r="B184" s="41"/>
      <c r="C184" s="42"/>
      <c r="D184" s="227" t="s">
        <v>149</v>
      </c>
      <c r="E184" s="42"/>
      <c r="F184" s="228" t="s">
        <v>441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149</v>
      </c>
      <c r="AU184" s="19" t="s">
        <v>83</v>
      </c>
    </row>
    <row r="185" s="14" customFormat="1">
      <c r="A185" s="14"/>
      <c r="B185" s="243"/>
      <c r="C185" s="244"/>
      <c r="D185" s="234" t="s">
        <v>151</v>
      </c>
      <c r="E185" s="245" t="s">
        <v>19</v>
      </c>
      <c r="F185" s="246" t="s">
        <v>426</v>
      </c>
      <c r="G185" s="244"/>
      <c r="H185" s="247">
        <v>2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83</v>
      </c>
      <c r="AV185" s="14" t="s">
        <v>83</v>
      </c>
      <c r="AW185" s="14" t="s">
        <v>35</v>
      </c>
      <c r="AX185" s="14" t="s">
        <v>79</v>
      </c>
      <c r="AY185" s="253" t="s">
        <v>140</v>
      </c>
    </row>
    <row r="186" s="2" customFormat="1" ht="24.15" customHeight="1">
      <c r="A186" s="40"/>
      <c r="B186" s="41"/>
      <c r="C186" s="269" t="s">
        <v>442</v>
      </c>
      <c r="D186" s="269" t="s">
        <v>348</v>
      </c>
      <c r="E186" s="270" t="s">
        <v>443</v>
      </c>
      <c r="F186" s="271" t="s">
        <v>444</v>
      </c>
      <c r="G186" s="272" t="s">
        <v>263</v>
      </c>
      <c r="H186" s="273">
        <v>2</v>
      </c>
      <c r="I186" s="274"/>
      <c r="J186" s="275">
        <f>ROUND(I186*H186,2)</f>
        <v>0</v>
      </c>
      <c r="K186" s="271" t="s">
        <v>146</v>
      </c>
      <c r="L186" s="276"/>
      <c r="M186" s="277" t="s">
        <v>19</v>
      </c>
      <c r="N186" s="278" t="s">
        <v>46</v>
      </c>
      <c r="O186" s="86"/>
      <c r="P186" s="223">
        <f>O186*H186</f>
        <v>0</v>
      </c>
      <c r="Q186" s="223">
        <v>0.44900000000000001</v>
      </c>
      <c r="R186" s="223">
        <f>Q186*H186</f>
        <v>0.89800000000000002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188</v>
      </c>
      <c r="AT186" s="225" t="s">
        <v>348</v>
      </c>
      <c r="AU186" s="225" t="s">
        <v>83</v>
      </c>
      <c r="AY186" s="19" t="s">
        <v>140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147</v>
      </c>
      <c r="BM186" s="225" t="s">
        <v>445</v>
      </c>
    </row>
    <row r="187" s="14" customFormat="1">
      <c r="A187" s="14"/>
      <c r="B187" s="243"/>
      <c r="C187" s="244"/>
      <c r="D187" s="234" t="s">
        <v>151</v>
      </c>
      <c r="E187" s="245" t="s">
        <v>19</v>
      </c>
      <c r="F187" s="246" t="s">
        <v>426</v>
      </c>
      <c r="G187" s="244"/>
      <c r="H187" s="247">
        <v>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151</v>
      </c>
      <c r="AU187" s="253" t="s">
        <v>83</v>
      </c>
      <c r="AV187" s="14" t="s">
        <v>83</v>
      </c>
      <c r="AW187" s="14" t="s">
        <v>35</v>
      </c>
      <c r="AX187" s="14" t="s">
        <v>79</v>
      </c>
      <c r="AY187" s="253" t="s">
        <v>140</v>
      </c>
    </row>
    <row r="188" s="2" customFormat="1" ht="37.8" customHeight="1">
      <c r="A188" s="40"/>
      <c r="B188" s="41"/>
      <c r="C188" s="214" t="s">
        <v>446</v>
      </c>
      <c r="D188" s="214" t="s">
        <v>142</v>
      </c>
      <c r="E188" s="215" t="s">
        <v>447</v>
      </c>
      <c r="F188" s="216" t="s">
        <v>448</v>
      </c>
      <c r="G188" s="217" t="s">
        <v>263</v>
      </c>
      <c r="H188" s="218">
        <v>2</v>
      </c>
      <c r="I188" s="219"/>
      <c r="J188" s="220">
        <f>ROUND(I188*H188,2)</f>
        <v>0</v>
      </c>
      <c r="K188" s="216" t="s">
        <v>146</v>
      </c>
      <c r="L188" s="46"/>
      <c r="M188" s="221" t="s">
        <v>19</v>
      </c>
      <c r="N188" s="222" t="s">
        <v>46</v>
      </c>
      <c r="O188" s="86"/>
      <c r="P188" s="223">
        <f>O188*H188</f>
        <v>0</v>
      </c>
      <c r="Q188" s="223">
        <v>0.089999999999999997</v>
      </c>
      <c r="R188" s="223">
        <f>Q188*H188</f>
        <v>0.17999999999999999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147</v>
      </c>
      <c r="AT188" s="225" t="s">
        <v>142</v>
      </c>
      <c r="AU188" s="225" t="s">
        <v>83</v>
      </c>
      <c r="AY188" s="19" t="s">
        <v>140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147</v>
      </c>
      <c r="BM188" s="225" t="s">
        <v>449</v>
      </c>
    </row>
    <row r="189" s="2" customFormat="1">
      <c r="A189" s="40"/>
      <c r="B189" s="41"/>
      <c r="C189" s="42"/>
      <c r="D189" s="227" t="s">
        <v>149</v>
      </c>
      <c r="E189" s="42"/>
      <c r="F189" s="228" t="s">
        <v>450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149</v>
      </c>
      <c r="AU189" s="19" t="s">
        <v>83</v>
      </c>
    </row>
    <row r="190" s="14" customFormat="1">
      <c r="A190" s="14"/>
      <c r="B190" s="243"/>
      <c r="C190" s="244"/>
      <c r="D190" s="234" t="s">
        <v>151</v>
      </c>
      <c r="E190" s="245" t="s">
        <v>19</v>
      </c>
      <c r="F190" s="246" t="s">
        <v>426</v>
      </c>
      <c r="G190" s="244"/>
      <c r="H190" s="247">
        <v>2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151</v>
      </c>
      <c r="AU190" s="253" t="s">
        <v>83</v>
      </c>
      <c r="AV190" s="14" t="s">
        <v>83</v>
      </c>
      <c r="AW190" s="14" t="s">
        <v>35</v>
      </c>
      <c r="AX190" s="14" t="s">
        <v>79</v>
      </c>
      <c r="AY190" s="253" t="s">
        <v>140</v>
      </c>
    </row>
    <row r="191" s="2" customFormat="1" ht="24.15" customHeight="1">
      <c r="A191" s="40"/>
      <c r="B191" s="41"/>
      <c r="C191" s="269" t="s">
        <v>451</v>
      </c>
      <c r="D191" s="269" t="s">
        <v>348</v>
      </c>
      <c r="E191" s="270" t="s">
        <v>452</v>
      </c>
      <c r="F191" s="271" t="s">
        <v>453</v>
      </c>
      <c r="G191" s="272" t="s">
        <v>263</v>
      </c>
      <c r="H191" s="273">
        <v>2</v>
      </c>
      <c r="I191" s="274"/>
      <c r="J191" s="275">
        <f>ROUND(I191*H191,2)</f>
        <v>0</v>
      </c>
      <c r="K191" s="271" t="s">
        <v>146</v>
      </c>
      <c r="L191" s="276"/>
      <c r="M191" s="277" t="s">
        <v>19</v>
      </c>
      <c r="N191" s="278" t="s">
        <v>46</v>
      </c>
      <c r="O191" s="86"/>
      <c r="P191" s="223">
        <f>O191*H191</f>
        <v>0</v>
      </c>
      <c r="Q191" s="223">
        <v>0.10100000000000001</v>
      </c>
      <c r="R191" s="223">
        <f>Q191*H191</f>
        <v>0.20200000000000001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188</v>
      </c>
      <c r="AT191" s="225" t="s">
        <v>348</v>
      </c>
      <c r="AU191" s="225" t="s">
        <v>83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147</v>
      </c>
      <c r="BM191" s="225" t="s">
        <v>454</v>
      </c>
    </row>
    <row r="192" s="14" customFormat="1">
      <c r="A192" s="14"/>
      <c r="B192" s="243"/>
      <c r="C192" s="244"/>
      <c r="D192" s="234" t="s">
        <v>151</v>
      </c>
      <c r="E192" s="245" t="s">
        <v>19</v>
      </c>
      <c r="F192" s="246" t="s">
        <v>426</v>
      </c>
      <c r="G192" s="244"/>
      <c r="H192" s="247">
        <v>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151</v>
      </c>
      <c r="AU192" s="253" t="s">
        <v>83</v>
      </c>
      <c r="AV192" s="14" t="s">
        <v>83</v>
      </c>
      <c r="AW192" s="14" t="s">
        <v>35</v>
      </c>
      <c r="AX192" s="14" t="s">
        <v>79</v>
      </c>
      <c r="AY192" s="253" t="s">
        <v>140</v>
      </c>
    </row>
    <row r="193" s="2" customFormat="1" ht="37.8" customHeight="1">
      <c r="A193" s="40"/>
      <c r="B193" s="41"/>
      <c r="C193" s="214" t="s">
        <v>455</v>
      </c>
      <c r="D193" s="214" t="s">
        <v>142</v>
      </c>
      <c r="E193" s="215" t="s">
        <v>456</v>
      </c>
      <c r="F193" s="216" t="s">
        <v>457</v>
      </c>
      <c r="G193" s="217" t="s">
        <v>263</v>
      </c>
      <c r="H193" s="218">
        <v>10</v>
      </c>
      <c r="I193" s="219"/>
      <c r="J193" s="220">
        <f>ROUND(I193*H193,2)</f>
        <v>0</v>
      </c>
      <c r="K193" s="216" t="s">
        <v>146</v>
      </c>
      <c r="L193" s="46"/>
      <c r="M193" s="221" t="s">
        <v>19</v>
      </c>
      <c r="N193" s="222" t="s">
        <v>46</v>
      </c>
      <c r="O193" s="86"/>
      <c r="P193" s="223">
        <f>O193*H193</f>
        <v>0</v>
      </c>
      <c r="Q193" s="223">
        <v>0.0013600000000000001</v>
      </c>
      <c r="R193" s="223">
        <f>Q193*H193</f>
        <v>0.013600000000000001</v>
      </c>
      <c r="S193" s="223">
        <v>0</v>
      </c>
      <c r="T193" s="224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147</v>
      </c>
      <c r="AT193" s="225" t="s">
        <v>142</v>
      </c>
      <c r="AU193" s="225" t="s">
        <v>83</v>
      </c>
      <c r="AY193" s="19" t="s">
        <v>140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147</v>
      </c>
      <c r="BM193" s="225" t="s">
        <v>458</v>
      </c>
    </row>
    <row r="194" s="2" customFormat="1">
      <c r="A194" s="40"/>
      <c r="B194" s="41"/>
      <c r="C194" s="42"/>
      <c r="D194" s="227" t="s">
        <v>149</v>
      </c>
      <c r="E194" s="42"/>
      <c r="F194" s="228" t="s">
        <v>459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149</v>
      </c>
      <c r="AU194" s="19" t="s">
        <v>83</v>
      </c>
    </row>
    <row r="195" s="14" customFormat="1">
      <c r="A195" s="14"/>
      <c r="B195" s="243"/>
      <c r="C195" s="244"/>
      <c r="D195" s="234" t="s">
        <v>151</v>
      </c>
      <c r="E195" s="245" t="s">
        <v>19</v>
      </c>
      <c r="F195" s="246" t="s">
        <v>460</v>
      </c>
      <c r="G195" s="244"/>
      <c r="H195" s="247">
        <v>10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151</v>
      </c>
      <c r="AU195" s="253" t="s">
        <v>83</v>
      </c>
      <c r="AV195" s="14" t="s">
        <v>83</v>
      </c>
      <c r="AW195" s="14" t="s">
        <v>35</v>
      </c>
      <c r="AX195" s="14" t="s">
        <v>79</v>
      </c>
      <c r="AY195" s="253" t="s">
        <v>140</v>
      </c>
    </row>
    <row r="196" s="2" customFormat="1" ht="24.15" customHeight="1">
      <c r="A196" s="40"/>
      <c r="B196" s="41"/>
      <c r="C196" s="214" t="s">
        <v>461</v>
      </c>
      <c r="D196" s="214" t="s">
        <v>142</v>
      </c>
      <c r="E196" s="215" t="s">
        <v>462</v>
      </c>
      <c r="F196" s="216" t="s">
        <v>463</v>
      </c>
      <c r="G196" s="217" t="s">
        <v>170</v>
      </c>
      <c r="H196" s="218">
        <v>41</v>
      </c>
      <c r="I196" s="219"/>
      <c r="J196" s="220">
        <f>ROUND(I196*H196,2)</f>
        <v>0</v>
      </c>
      <c r="K196" s="216" t="s">
        <v>146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0.00012999999999999999</v>
      </c>
      <c r="R196" s="223">
        <f>Q196*H196</f>
        <v>0.0053299999999999997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147</v>
      </c>
      <c r="AT196" s="225" t="s">
        <v>142</v>
      </c>
      <c r="AU196" s="225" t="s">
        <v>83</v>
      </c>
      <c r="AY196" s="19" t="s">
        <v>140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147</v>
      </c>
      <c r="BM196" s="225" t="s">
        <v>464</v>
      </c>
    </row>
    <row r="197" s="2" customFormat="1">
      <c r="A197" s="40"/>
      <c r="B197" s="41"/>
      <c r="C197" s="42"/>
      <c r="D197" s="227" t="s">
        <v>149</v>
      </c>
      <c r="E197" s="42"/>
      <c r="F197" s="228" t="s">
        <v>465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83</v>
      </c>
    </row>
    <row r="198" s="14" customFormat="1">
      <c r="A198" s="14"/>
      <c r="B198" s="243"/>
      <c r="C198" s="244"/>
      <c r="D198" s="234" t="s">
        <v>151</v>
      </c>
      <c r="E198" s="245" t="s">
        <v>19</v>
      </c>
      <c r="F198" s="246" t="s">
        <v>180</v>
      </c>
      <c r="G198" s="244"/>
      <c r="H198" s="247">
        <v>41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151</v>
      </c>
      <c r="AU198" s="253" t="s">
        <v>83</v>
      </c>
      <c r="AV198" s="14" t="s">
        <v>83</v>
      </c>
      <c r="AW198" s="14" t="s">
        <v>35</v>
      </c>
      <c r="AX198" s="14" t="s">
        <v>79</v>
      </c>
      <c r="AY198" s="253" t="s">
        <v>140</v>
      </c>
    </row>
    <row r="199" s="12" customFormat="1" ht="22.8" customHeight="1">
      <c r="A199" s="12"/>
      <c r="B199" s="198"/>
      <c r="C199" s="199"/>
      <c r="D199" s="200" t="s">
        <v>74</v>
      </c>
      <c r="E199" s="212" t="s">
        <v>193</v>
      </c>
      <c r="F199" s="212" t="s">
        <v>267</v>
      </c>
      <c r="G199" s="199"/>
      <c r="H199" s="199"/>
      <c r="I199" s="202"/>
      <c r="J199" s="213">
        <f>BK199</f>
        <v>0</v>
      </c>
      <c r="K199" s="199"/>
      <c r="L199" s="204"/>
      <c r="M199" s="205"/>
      <c r="N199" s="206"/>
      <c r="O199" s="206"/>
      <c r="P199" s="207">
        <f>SUM(P200:P208)</f>
        <v>0</v>
      </c>
      <c r="Q199" s="206"/>
      <c r="R199" s="207">
        <f>SUM(R200:R208)</f>
        <v>0.51133826100000002</v>
      </c>
      <c r="S199" s="206"/>
      <c r="T199" s="208">
        <f>SUM(T200:T208)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9" t="s">
        <v>79</v>
      </c>
      <c r="AT199" s="210" t="s">
        <v>74</v>
      </c>
      <c r="AU199" s="210" t="s">
        <v>79</v>
      </c>
      <c r="AY199" s="209" t="s">
        <v>140</v>
      </c>
      <c r="BK199" s="211">
        <f>SUM(BK200:BK208)</f>
        <v>0</v>
      </c>
    </row>
    <row r="200" s="2" customFormat="1" ht="49.05" customHeight="1">
      <c r="A200" s="40"/>
      <c r="B200" s="41"/>
      <c r="C200" s="214" t="s">
        <v>466</v>
      </c>
      <c r="D200" s="214" t="s">
        <v>142</v>
      </c>
      <c r="E200" s="215" t="s">
        <v>467</v>
      </c>
      <c r="F200" s="216" t="s">
        <v>468</v>
      </c>
      <c r="G200" s="217" t="s">
        <v>170</v>
      </c>
      <c r="H200" s="218">
        <v>2</v>
      </c>
      <c r="I200" s="219"/>
      <c r="J200" s="220">
        <f>ROUND(I200*H200,2)</f>
        <v>0</v>
      </c>
      <c r="K200" s="216" t="s">
        <v>146</v>
      </c>
      <c r="L200" s="46"/>
      <c r="M200" s="221" t="s">
        <v>19</v>
      </c>
      <c r="N200" s="222" t="s">
        <v>46</v>
      </c>
      <c r="O200" s="86"/>
      <c r="P200" s="223">
        <f>O200*H200</f>
        <v>0</v>
      </c>
      <c r="Q200" s="223">
        <v>0.15539952000000001</v>
      </c>
      <c r="R200" s="223">
        <f>Q200*H200</f>
        <v>0.31079904000000003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147</v>
      </c>
      <c r="AT200" s="225" t="s">
        <v>142</v>
      </c>
      <c r="AU200" s="225" t="s">
        <v>83</v>
      </c>
      <c r="AY200" s="19" t="s">
        <v>140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147</v>
      </c>
      <c r="BM200" s="225" t="s">
        <v>469</v>
      </c>
    </row>
    <row r="201" s="2" customFormat="1">
      <c r="A201" s="40"/>
      <c r="B201" s="41"/>
      <c r="C201" s="42"/>
      <c r="D201" s="227" t="s">
        <v>149</v>
      </c>
      <c r="E201" s="42"/>
      <c r="F201" s="228" t="s">
        <v>470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149</v>
      </c>
      <c r="AU201" s="19" t="s">
        <v>83</v>
      </c>
    </row>
    <row r="202" s="14" customFormat="1">
      <c r="A202" s="14"/>
      <c r="B202" s="243"/>
      <c r="C202" s="244"/>
      <c r="D202" s="234" t="s">
        <v>151</v>
      </c>
      <c r="E202" s="245" t="s">
        <v>19</v>
      </c>
      <c r="F202" s="246" t="s">
        <v>471</v>
      </c>
      <c r="G202" s="244"/>
      <c r="H202" s="247">
        <v>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151</v>
      </c>
      <c r="AU202" s="253" t="s">
        <v>83</v>
      </c>
      <c r="AV202" s="14" t="s">
        <v>83</v>
      </c>
      <c r="AW202" s="14" t="s">
        <v>35</v>
      </c>
      <c r="AX202" s="14" t="s">
        <v>79</v>
      </c>
      <c r="AY202" s="253" t="s">
        <v>140</v>
      </c>
    </row>
    <row r="203" s="2" customFormat="1" ht="16.5" customHeight="1">
      <c r="A203" s="40"/>
      <c r="B203" s="41"/>
      <c r="C203" s="269" t="s">
        <v>472</v>
      </c>
      <c r="D203" s="269" t="s">
        <v>348</v>
      </c>
      <c r="E203" s="270" t="s">
        <v>473</v>
      </c>
      <c r="F203" s="271" t="s">
        <v>474</v>
      </c>
      <c r="G203" s="272" t="s">
        <v>170</v>
      </c>
      <c r="H203" s="273">
        <v>2</v>
      </c>
      <c r="I203" s="274"/>
      <c r="J203" s="275">
        <f>ROUND(I203*H203,2)</f>
        <v>0</v>
      </c>
      <c r="K203" s="271" t="s">
        <v>146</v>
      </c>
      <c r="L203" s="276"/>
      <c r="M203" s="277" t="s">
        <v>19</v>
      </c>
      <c r="N203" s="278" t="s">
        <v>46</v>
      </c>
      <c r="O203" s="86"/>
      <c r="P203" s="223">
        <f>O203*H203</f>
        <v>0</v>
      </c>
      <c r="Q203" s="223">
        <v>0.080000000000000002</v>
      </c>
      <c r="R203" s="223">
        <f>Q203*H203</f>
        <v>0.16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188</v>
      </c>
      <c r="AT203" s="225" t="s">
        <v>348</v>
      </c>
      <c r="AU203" s="225" t="s">
        <v>83</v>
      </c>
      <c r="AY203" s="19" t="s">
        <v>140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147</v>
      </c>
      <c r="BM203" s="225" t="s">
        <v>475</v>
      </c>
    </row>
    <row r="204" s="14" customFormat="1">
      <c r="A204" s="14"/>
      <c r="B204" s="243"/>
      <c r="C204" s="244"/>
      <c r="D204" s="234" t="s">
        <v>151</v>
      </c>
      <c r="E204" s="245" t="s">
        <v>19</v>
      </c>
      <c r="F204" s="246" t="s">
        <v>471</v>
      </c>
      <c r="G204" s="244"/>
      <c r="H204" s="247">
        <v>2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151</v>
      </c>
      <c r="AU204" s="253" t="s">
        <v>83</v>
      </c>
      <c r="AV204" s="14" t="s">
        <v>83</v>
      </c>
      <c r="AW204" s="14" t="s">
        <v>35</v>
      </c>
      <c r="AX204" s="14" t="s">
        <v>79</v>
      </c>
      <c r="AY204" s="253" t="s">
        <v>140</v>
      </c>
    </row>
    <row r="205" s="2" customFormat="1" ht="62.7" customHeight="1">
      <c r="A205" s="40"/>
      <c r="B205" s="41"/>
      <c r="C205" s="214" t="s">
        <v>476</v>
      </c>
      <c r="D205" s="214" t="s">
        <v>142</v>
      </c>
      <c r="E205" s="215" t="s">
        <v>477</v>
      </c>
      <c r="F205" s="216" t="s">
        <v>478</v>
      </c>
      <c r="G205" s="217" t="s">
        <v>170</v>
      </c>
      <c r="H205" s="218">
        <v>67</v>
      </c>
      <c r="I205" s="219"/>
      <c r="J205" s="220">
        <f>ROUND(I205*H205,2)</f>
        <v>0</v>
      </c>
      <c r="K205" s="216" t="s">
        <v>146</v>
      </c>
      <c r="L205" s="46"/>
      <c r="M205" s="221" t="s">
        <v>19</v>
      </c>
      <c r="N205" s="222" t="s">
        <v>46</v>
      </c>
      <c r="O205" s="86"/>
      <c r="P205" s="223">
        <f>O205*H205</f>
        <v>0</v>
      </c>
      <c r="Q205" s="223">
        <v>0.00060506299999999998</v>
      </c>
      <c r="R205" s="223">
        <f>Q205*H205</f>
        <v>0.040539221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147</v>
      </c>
      <c r="AT205" s="225" t="s">
        <v>142</v>
      </c>
      <c r="AU205" s="225" t="s">
        <v>83</v>
      </c>
      <c r="AY205" s="19" t="s">
        <v>140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79</v>
      </c>
      <c r="BK205" s="226">
        <f>ROUND(I205*H205,2)</f>
        <v>0</v>
      </c>
      <c r="BL205" s="19" t="s">
        <v>147</v>
      </c>
      <c r="BM205" s="225" t="s">
        <v>479</v>
      </c>
    </row>
    <row r="206" s="2" customFormat="1">
      <c r="A206" s="40"/>
      <c r="B206" s="41"/>
      <c r="C206" s="42"/>
      <c r="D206" s="227" t="s">
        <v>149</v>
      </c>
      <c r="E206" s="42"/>
      <c r="F206" s="228" t="s">
        <v>480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149</v>
      </c>
      <c r="AU206" s="19" t="s">
        <v>83</v>
      </c>
    </row>
    <row r="207" s="13" customFormat="1">
      <c r="A207" s="13"/>
      <c r="B207" s="232"/>
      <c r="C207" s="233"/>
      <c r="D207" s="234" t="s">
        <v>151</v>
      </c>
      <c r="E207" s="235" t="s">
        <v>19</v>
      </c>
      <c r="F207" s="236" t="s">
        <v>202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151</v>
      </c>
      <c r="AU207" s="242" t="s">
        <v>83</v>
      </c>
      <c r="AV207" s="13" t="s">
        <v>79</v>
      </c>
      <c r="AW207" s="13" t="s">
        <v>35</v>
      </c>
      <c r="AX207" s="13" t="s">
        <v>75</v>
      </c>
      <c r="AY207" s="242" t="s">
        <v>140</v>
      </c>
    </row>
    <row r="208" s="14" customFormat="1">
      <c r="A208" s="14"/>
      <c r="B208" s="243"/>
      <c r="C208" s="244"/>
      <c r="D208" s="234" t="s">
        <v>151</v>
      </c>
      <c r="E208" s="245" t="s">
        <v>19</v>
      </c>
      <c r="F208" s="246" t="s">
        <v>272</v>
      </c>
      <c r="G208" s="244"/>
      <c r="H208" s="247">
        <v>67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83</v>
      </c>
      <c r="AV208" s="14" t="s">
        <v>83</v>
      </c>
      <c r="AW208" s="14" t="s">
        <v>35</v>
      </c>
      <c r="AX208" s="14" t="s">
        <v>79</v>
      </c>
      <c r="AY208" s="253" t="s">
        <v>140</v>
      </c>
    </row>
    <row r="209" s="12" customFormat="1" ht="22.8" customHeight="1">
      <c r="A209" s="12"/>
      <c r="B209" s="198"/>
      <c r="C209" s="199"/>
      <c r="D209" s="200" t="s">
        <v>74</v>
      </c>
      <c r="E209" s="212" t="s">
        <v>308</v>
      </c>
      <c r="F209" s="212" t="s">
        <v>309</v>
      </c>
      <c r="G209" s="199"/>
      <c r="H209" s="199"/>
      <c r="I209" s="202"/>
      <c r="J209" s="213">
        <f>BK209</f>
        <v>0</v>
      </c>
      <c r="K209" s="199"/>
      <c r="L209" s="204"/>
      <c r="M209" s="205"/>
      <c r="N209" s="206"/>
      <c r="O209" s="206"/>
      <c r="P209" s="207">
        <f>SUM(P210:P211)</f>
        <v>0</v>
      </c>
      <c r="Q209" s="206"/>
      <c r="R209" s="207">
        <f>SUM(R210:R211)</f>
        <v>0</v>
      </c>
      <c r="S209" s="206"/>
      <c r="T209" s="208">
        <f>SUM(T210:T211)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9" t="s">
        <v>79</v>
      </c>
      <c r="AT209" s="210" t="s">
        <v>74</v>
      </c>
      <c r="AU209" s="210" t="s">
        <v>79</v>
      </c>
      <c r="AY209" s="209" t="s">
        <v>140</v>
      </c>
      <c r="BK209" s="211">
        <f>SUM(BK210:BK211)</f>
        <v>0</v>
      </c>
    </row>
    <row r="210" s="2" customFormat="1" ht="49.05" customHeight="1">
      <c r="A210" s="40"/>
      <c r="B210" s="41"/>
      <c r="C210" s="214" t="s">
        <v>481</v>
      </c>
      <c r="D210" s="214" t="s">
        <v>142</v>
      </c>
      <c r="E210" s="215" t="s">
        <v>482</v>
      </c>
      <c r="F210" s="216" t="s">
        <v>483</v>
      </c>
      <c r="G210" s="217" t="s">
        <v>284</v>
      </c>
      <c r="H210" s="218">
        <v>12.382999999999999</v>
      </c>
      <c r="I210" s="219"/>
      <c r="J210" s="220">
        <f>ROUND(I210*H210,2)</f>
        <v>0</v>
      </c>
      <c r="K210" s="216" t="s">
        <v>146</v>
      </c>
      <c r="L210" s="46"/>
      <c r="M210" s="221" t="s">
        <v>19</v>
      </c>
      <c r="N210" s="222" t="s">
        <v>46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147</v>
      </c>
      <c r="AT210" s="225" t="s">
        <v>142</v>
      </c>
      <c r="AU210" s="225" t="s">
        <v>83</v>
      </c>
      <c r="AY210" s="19" t="s">
        <v>140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147</v>
      </c>
      <c r="BM210" s="225" t="s">
        <v>484</v>
      </c>
    </row>
    <row r="211" s="2" customFormat="1">
      <c r="A211" s="40"/>
      <c r="B211" s="41"/>
      <c r="C211" s="42"/>
      <c r="D211" s="227" t="s">
        <v>149</v>
      </c>
      <c r="E211" s="42"/>
      <c r="F211" s="228" t="s">
        <v>485</v>
      </c>
      <c r="G211" s="42"/>
      <c r="H211" s="42"/>
      <c r="I211" s="229"/>
      <c r="J211" s="42"/>
      <c r="K211" s="42"/>
      <c r="L211" s="46"/>
      <c r="M211" s="265"/>
      <c r="N211" s="266"/>
      <c r="O211" s="267"/>
      <c r="P211" s="267"/>
      <c r="Q211" s="267"/>
      <c r="R211" s="267"/>
      <c r="S211" s="267"/>
      <c r="T211" s="268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149</v>
      </c>
      <c r="AU211" s="19" t="s">
        <v>83</v>
      </c>
    </row>
    <row r="212" s="2" customFormat="1" ht="6.96" customHeight="1">
      <c r="A212" s="40"/>
      <c r="B212" s="61"/>
      <c r="C212" s="62"/>
      <c r="D212" s="62"/>
      <c r="E212" s="62"/>
      <c r="F212" s="62"/>
      <c r="G212" s="62"/>
      <c r="H212" s="62"/>
      <c r="I212" s="62"/>
      <c r="J212" s="62"/>
      <c r="K212" s="62"/>
      <c r="L212" s="46"/>
      <c r="M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</row>
  </sheetData>
  <sheetProtection sheet="1" autoFilter="0" formatColumns="0" formatRows="0" objects="1" scenarios="1" spinCount="100000" saltValue="BsNNb3jxwq0zp5gfLR3v5+AxjBp8rr6CTkwXqqLKe41WOzJ9XoUr8Ll/XeZqK2jWTZqTv0Rn2AMR6vgtR/Rovg==" hashValue="q6cW3yJsjh2TqtlKWw4jJMHfSyo15tponjMC0eZBL+s/iIpcSD38eUEUJERf3SOcMh2eNL1Ea1X8fWeZAdwtLg==" algorithmName="SHA-512" password="CC35"/>
  <autoFilter ref="C91:K2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6" r:id="rId7" display="https://podminky.urs.cz/item/CS_URS_2024_01/175111101"/>
    <hyperlink ref="F123" r:id="rId8" display="https://podminky.urs.cz/item/CS_URS_2024_01/451573111"/>
    <hyperlink ref="F127" r:id="rId9" display="https://podminky.urs.cz/item/CS_URS_2024_01/452311141"/>
    <hyperlink ref="F130" r:id="rId10" display="https://podminky.urs.cz/item/CS_URS_2024_01/452351111"/>
    <hyperlink ref="F133" r:id="rId11" display="https://podminky.urs.cz/item/CS_URS_2024_01/452351112"/>
    <hyperlink ref="F137" r:id="rId12" display="https://podminky.urs.cz/item/CS_URS_2024_01/564760001"/>
    <hyperlink ref="F141" r:id="rId13" display="https://podminky.urs.cz/item/CS_URS_2024_01/564861111"/>
    <hyperlink ref="F145" r:id="rId14" display="https://podminky.urs.cz/item/CS_URS_2024_01/565175121"/>
    <hyperlink ref="F149" r:id="rId15" display="https://podminky.urs.cz/item/CS_URS_2024_01/567121114"/>
    <hyperlink ref="F153" r:id="rId16" display="https://podminky.urs.cz/item/CS_URS_2024_01/573231106"/>
    <hyperlink ref="F157" r:id="rId17" display="https://podminky.urs.cz/item/CS_URS_2024_01/577144121"/>
    <hyperlink ref="F164" r:id="rId18" display="https://podminky.urs.cz/item/CS_URS_2024_01/871420320"/>
    <hyperlink ref="F169" r:id="rId19" display="https://podminky.urs.cz/item/CS_URS_2024_01/892421111"/>
    <hyperlink ref="F172" r:id="rId20" display="https://podminky.urs.cz/item/CS_URS_2024_01/892442111"/>
    <hyperlink ref="F174" r:id="rId21" display="https://podminky.urs.cz/item/CS_URS_2024_01/894410101"/>
    <hyperlink ref="F179" r:id="rId22" display="https://podminky.urs.cz/item/CS_URS_2024_01/894410212"/>
    <hyperlink ref="F184" r:id="rId23" display="https://podminky.urs.cz/item/CS_URS_2024_01/894410302"/>
    <hyperlink ref="F189" r:id="rId24" display="https://podminky.urs.cz/item/CS_URS_2024_01/899104112"/>
    <hyperlink ref="F194" r:id="rId25" display="https://podminky.urs.cz/item/CS_URS_2024_01/899501221"/>
    <hyperlink ref="F197" r:id="rId26" display="https://podminky.urs.cz/item/CS_URS_2024_01/899722114"/>
    <hyperlink ref="F201" r:id="rId27" display="https://podminky.urs.cz/item/CS_URS_2024_01/916131213"/>
    <hyperlink ref="F206" r:id="rId28" display="https://podminky.urs.cz/item/CS_URS_2024_01/919732211"/>
    <hyperlink ref="F211" r:id="rId29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112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/IO/7ViwVSktRjhNpdXD4NmOhiRwV5D8cG63EA0rEr8R/joppzoMZU+eR+GPv7hg8KLFfLbqo5iCdbazdrrttA==" hashValue="9NPny0X8s4ScsiHtH6jv5ktZldOa067JifVDhkxrSAppGo26fL7UFiAOC2iQx6GKmgGrx1zorhg1Y854jQR4ng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533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ROUND((SUM(BE91:BE173)),  2)</f>
        <v>0</v>
      </c>
      <c r="G35" s="40"/>
      <c r="H35" s="40"/>
      <c r="I35" s="159">
        <v>0.20999999999999999</v>
      </c>
      <c r="J35" s="158">
        <f>ROUND(((SUM(BE91:BE173))*I35),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ROUND((SUM(BF91:BF173)),  2)</f>
        <v>0</v>
      </c>
      <c r="G36" s="40"/>
      <c r="H36" s="40"/>
      <c r="I36" s="159">
        <v>0.12</v>
      </c>
      <c r="J36" s="158">
        <f>ROUND(((SUM(BF91:BF173))*I36),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ROUND((SUM(BG91:BG173)),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ROUND((SUM(BH91:BH173)),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ROUND((SUM(BI91:BI173)),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J147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J157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J161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J171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532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2.1 -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0.82853793000000009</v>
      </c>
      <c r="S91" s="98"/>
      <c r="T91" s="196">
        <f>T92</f>
        <v>21.57648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P93+P147+P157+P161+P171</f>
        <v>0</v>
      </c>
      <c r="Q92" s="206"/>
      <c r="R92" s="207">
        <f>R93+R147+R157+R161+R171</f>
        <v>0.82853793000000009</v>
      </c>
      <c r="S92" s="206"/>
      <c r="T92" s="208">
        <f>T93+T147+T157+T161+T171</f>
        <v>21.57648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BK93+BK147+BK157+BK161+BK171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SUM(P94:P146)</f>
        <v>0</v>
      </c>
      <c r="Q93" s="206"/>
      <c r="R93" s="207">
        <f>SUM(R94:R146)</f>
        <v>0.82851000000000008</v>
      </c>
      <c r="S93" s="206"/>
      <c r="T93" s="208">
        <f>SUM(T94:T146)</f>
        <v>21.059999999999999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SUM(BK94:BK146)</f>
        <v>0</v>
      </c>
    </row>
    <row r="94" s="2" customFormat="1" ht="62.7" customHeight="1">
      <c r="A94" s="40"/>
      <c r="B94" s="41"/>
      <c r="C94" s="214" t="s">
        <v>79</v>
      </c>
      <c r="D94" s="214" t="s">
        <v>142</v>
      </c>
      <c r="E94" s="215" t="s">
        <v>143</v>
      </c>
      <c r="F94" s="216" t="s">
        <v>144</v>
      </c>
      <c r="G94" s="217" t="s">
        <v>145</v>
      </c>
      <c r="H94" s="218">
        <v>5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0.26000000000000001</v>
      </c>
      <c r="T94" s="224">
        <f>S94*H94</f>
        <v>1.3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534</v>
      </c>
    </row>
    <row r="95" s="2" customFormat="1">
      <c r="A95" s="40"/>
      <c r="B95" s="41"/>
      <c r="C95" s="42"/>
      <c r="D95" s="227" t="s">
        <v>149</v>
      </c>
      <c r="E95" s="42"/>
      <c r="F95" s="228" t="s">
        <v>150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3" customFormat="1">
      <c r="A96" s="13"/>
      <c r="B96" s="232"/>
      <c r="C96" s="233"/>
      <c r="D96" s="234" t="s">
        <v>151</v>
      </c>
      <c r="E96" s="235" t="s">
        <v>19</v>
      </c>
      <c r="F96" s="236" t="s">
        <v>152</v>
      </c>
      <c r="G96" s="233"/>
      <c r="H96" s="235" t="s">
        <v>19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2" t="s">
        <v>151</v>
      </c>
      <c r="AU96" s="242" t="s">
        <v>83</v>
      </c>
      <c r="AV96" s="13" t="s">
        <v>79</v>
      </c>
      <c r="AW96" s="13" t="s">
        <v>35</v>
      </c>
      <c r="AX96" s="13" t="s">
        <v>75</v>
      </c>
      <c r="AY96" s="242" t="s">
        <v>140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535</v>
      </c>
      <c r="G97" s="244"/>
      <c r="H97" s="247">
        <v>5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55.5" customHeight="1">
      <c r="A98" s="40"/>
      <c r="B98" s="41"/>
      <c r="C98" s="214" t="s">
        <v>83</v>
      </c>
      <c r="D98" s="214" t="s">
        <v>142</v>
      </c>
      <c r="E98" s="215" t="s">
        <v>536</v>
      </c>
      <c r="F98" s="216" t="s">
        <v>537</v>
      </c>
      <c r="G98" s="217" t="s">
        <v>145</v>
      </c>
      <c r="H98" s="218">
        <v>10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0.29499999999999998</v>
      </c>
      <c r="T98" s="224">
        <f>S98*H98</f>
        <v>2.9499999999999997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538</v>
      </c>
    </row>
    <row r="99" s="2" customFormat="1">
      <c r="A99" s="40"/>
      <c r="B99" s="41"/>
      <c r="C99" s="42"/>
      <c r="D99" s="227" t="s">
        <v>149</v>
      </c>
      <c r="E99" s="42"/>
      <c r="F99" s="228" t="s">
        <v>539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3" customFormat="1">
      <c r="A100" s="13"/>
      <c r="B100" s="232"/>
      <c r="C100" s="233"/>
      <c r="D100" s="234" t="s">
        <v>151</v>
      </c>
      <c r="E100" s="235" t="s">
        <v>19</v>
      </c>
      <c r="F100" s="236" t="s">
        <v>152</v>
      </c>
      <c r="G100" s="233"/>
      <c r="H100" s="235" t="s">
        <v>19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2" t="s">
        <v>151</v>
      </c>
      <c r="AU100" s="242" t="s">
        <v>83</v>
      </c>
      <c r="AV100" s="13" t="s">
        <v>79</v>
      </c>
      <c r="AW100" s="13" t="s">
        <v>35</v>
      </c>
      <c r="AX100" s="13" t="s">
        <v>75</v>
      </c>
      <c r="AY100" s="242" t="s">
        <v>140</v>
      </c>
    </row>
    <row r="101" s="14" customFormat="1">
      <c r="A101" s="14"/>
      <c r="B101" s="243"/>
      <c r="C101" s="244"/>
      <c r="D101" s="234" t="s">
        <v>151</v>
      </c>
      <c r="E101" s="245" t="s">
        <v>19</v>
      </c>
      <c r="F101" s="246" t="s">
        <v>540</v>
      </c>
      <c r="G101" s="244"/>
      <c r="H101" s="247">
        <v>10</v>
      </c>
      <c r="I101" s="248"/>
      <c r="J101" s="244"/>
      <c r="K101" s="244"/>
      <c r="L101" s="249"/>
      <c r="M101" s="250"/>
      <c r="N101" s="251"/>
      <c r="O101" s="251"/>
      <c r="P101" s="251"/>
      <c r="Q101" s="251"/>
      <c r="R101" s="251"/>
      <c r="S101" s="251"/>
      <c r="T101" s="25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3" t="s">
        <v>151</v>
      </c>
      <c r="AU101" s="253" t="s">
        <v>83</v>
      </c>
      <c r="AV101" s="14" t="s">
        <v>83</v>
      </c>
      <c r="AW101" s="14" t="s">
        <v>35</v>
      </c>
      <c r="AX101" s="14" t="s">
        <v>79</v>
      </c>
      <c r="AY101" s="253" t="s">
        <v>140</v>
      </c>
    </row>
    <row r="102" s="2" customFormat="1" ht="66.75" customHeight="1">
      <c r="A102" s="40"/>
      <c r="B102" s="41"/>
      <c r="C102" s="214" t="s">
        <v>102</v>
      </c>
      <c r="D102" s="214" t="s">
        <v>142</v>
      </c>
      <c r="E102" s="215" t="s">
        <v>541</v>
      </c>
      <c r="F102" s="216" t="s">
        <v>542</v>
      </c>
      <c r="G102" s="217" t="s">
        <v>145</v>
      </c>
      <c r="H102" s="218">
        <v>20</v>
      </c>
      <c r="I102" s="219"/>
      <c r="J102" s="220">
        <f>ROUND(I102*H102,2)</f>
        <v>0</v>
      </c>
      <c r="K102" s="216" t="s">
        <v>146</v>
      </c>
      <c r="L102" s="46"/>
      <c r="M102" s="221" t="s">
        <v>19</v>
      </c>
      <c r="N102" s="222" t="s">
        <v>46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0.57999999999999996</v>
      </c>
      <c r="T102" s="224">
        <f>S102*H102</f>
        <v>11.6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147</v>
      </c>
      <c r="AT102" s="225" t="s">
        <v>142</v>
      </c>
      <c r="AU102" s="225" t="s">
        <v>83</v>
      </c>
      <c r="AY102" s="19" t="s">
        <v>140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147</v>
      </c>
      <c r="BM102" s="225" t="s">
        <v>543</v>
      </c>
    </row>
    <row r="103" s="2" customFormat="1">
      <c r="A103" s="40"/>
      <c r="B103" s="41"/>
      <c r="C103" s="42"/>
      <c r="D103" s="227" t="s">
        <v>149</v>
      </c>
      <c r="E103" s="42"/>
      <c r="F103" s="228" t="s">
        <v>544</v>
      </c>
      <c r="G103" s="42"/>
      <c r="H103" s="42"/>
      <c r="I103" s="229"/>
      <c r="J103" s="42"/>
      <c r="K103" s="42"/>
      <c r="L103" s="46"/>
      <c r="M103" s="230"/>
      <c r="N103" s="231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149</v>
      </c>
      <c r="AU103" s="19" t="s">
        <v>83</v>
      </c>
    </row>
    <row r="104" s="14" customFormat="1">
      <c r="A104" s="14"/>
      <c r="B104" s="243"/>
      <c r="C104" s="244"/>
      <c r="D104" s="234" t="s">
        <v>151</v>
      </c>
      <c r="E104" s="245" t="s">
        <v>19</v>
      </c>
      <c r="F104" s="246" t="s">
        <v>545</v>
      </c>
      <c r="G104" s="244"/>
      <c r="H104" s="247">
        <v>20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3" t="s">
        <v>151</v>
      </c>
      <c r="AU104" s="253" t="s">
        <v>83</v>
      </c>
      <c r="AV104" s="14" t="s">
        <v>83</v>
      </c>
      <c r="AW104" s="14" t="s">
        <v>35</v>
      </c>
      <c r="AX104" s="14" t="s">
        <v>79</v>
      </c>
      <c r="AY104" s="253" t="s">
        <v>140</v>
      </c>
    </row>
    <row r="105" s="2" customFormat="1" ht="55.5" customHeight="1">
      <c r="A105" s="40"/>
      <c r="B105" s="41"/>
      <c r="C105" s="214" t="s">
        <v>147</v>
      </c>
      <c r="D105" s="214" t="s">
        <v>142</v>
      </c>
      <c r="E105" s="215" t="s">
        <v>546</v>
      </c>
      <c r="F105" s="216" t="s">
        <v>547</v>
      </c>
      <c r="G105" s="217" t="s">
        <v>145</v>
      </c>
      <c r="H105" s="218">
        <v>10</v>
      </c>
      <c r="I105" s="219"/>
      <c r="J105" s="220">
        <f>ROUND(I105*H105,2)</f>
        <v>0</v>
      </c>
      <c r="K105" s="216" t="s">
        <v>146</v>
      </c>
      <c r="L105" s="46"/>
      <c r="M105" s="221" t="s">
        <v>19</v>
      </c>
      <c r="N105" s="222" t="s">
        <v>46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0.316</v>
      </c>
      <c r="T105" s="224">
        <f>S105*H105</f>
        <v>3.1600000000000001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147</v>
      </c>
      <c r="AT105" s="225" t="s">
        <v>142</v>
      </c>
      <c r="AU105" s="225" t="s">
        <v>83</v>
      </c>
      <c r="AY105" s="19" t="s">
        <v>140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147</v>
      </c>
      <c r="BM105" s="225" t="s">
        <v>548</v>
      </c>
    </row>
    <row r="106" s="2" customFormat="1">
      <c r="A106" s="40"/>
      <c r="B106" s="41"/>
      <c r="C106" s="42"/>
      <c r="D106" s="227" t="s">
        <v>149</v>
      </c>
      <c r="E106" s="42"/>
      <c r="F106" s="228" t="s">
        <v>549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149</v>
      </c>
      <c r="AU106" s="19" t="s">
        <v>83</v>
      </c>
    </row>
    <row r="107" s="13" customFormat="1">
      <c r="A107" s="13"/>
      <c r="B107" s="232"/>
      <c r="C107" s="233"/>
      <c r="D107" s="234" t="s">
        <v>151</v>
      </c>
      <c r="E107" s="235" t="s">
        <v>19</v>
      </c>
      <c r="F107" s="236" t="s">
        <v>384</v>
      </c>
      <c r="G107" s="233"/>
      <c r="H107" s="235" t="s">
        <v>19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2" t="s">
        <v>151</v>
      </c>
      <c r="AU107" s="242" t="s">
        <v>83</v>
      </c>
      <c r="AV107" s="13" t="s">
        <v>79</v>
      </c>
      <c r="AW107" s="13" t="s">
        <v>35</v>
      </c>
      <c r="AX107" s="13" t="s">
        <v>75</v>
      </c>
      <c r="AY107" s="242" t="s">
        <v>140</v>
      </c>
    </row>
    <row r="108" s="14" customFormat="1">
      <c r="A108" s="14"/>
      <c r="B108" s="243"/>
      <c r="C108" s="244"/>
      <c r="D108" s="234" t="s">
        <v>151</v>
      </c>
      <c r="E108" s="245" t="s">
        <v>19</v>
      </c>
      <c r="F108" s="246" t="s">
        <v>540</v>
      </c>
      <c r="G108" s="244"/>
      <c r="H108" s="247">
        <v>10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151</v>
      </c>
      <c r="AU108" s="253" t="s">
        <v>83</v>
      </c>
      <c r="AV108" s="14" t="s">
        <v>83</v>
      </c>
      <c r="AW108" s="14" t="s">
        <v>35</v>
      </c>
      <c r="AX108" s="14" t="s">
        <v>79</v>
      </c>
      <c r="AY108" s="253" t="s">
        <v>140</v>
      </c>
    </row>
    <row r="109" s="2" customFormat="1" ht="49.05" customHeight="1">
      <c r="A109" s="40"/>
      <c r="B109" s="41"/>
      <c r="C109" s="214" t="s">
        <v>167</v>
      </c>
      <c r="D109" s="214" t="s">
        <v>142</v>
      </c>
      <c r="E109" s="215" t="s">
        <v>168</v>
      </c>
      <c r="F109" s="216" t="s">
        <v>169</v>
      </c>
      <c r="G109" s="217" t="s">
        <v>170</v>
      </c>
      <c r="H109" s="218">
        <v>10</v>
      </c>
      <c r="I109" s="219"/>
      <c r="J109" s="220">
        <f>ROUND(I109*H109,2)</f>
        <v>0</v>
      </c>
      <c r="K109" s="216" t="s">
        <v>146</v>
      </c>
      <c r="L109" s="46"/>
      <c r="M109" s="221" t="s">
        <v>19</v>
      </c>
      <c r="N109" s="222" t="s">
        <v>46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0.20499999999999999</v>
      </c>
      <c r="T109" s="224">
        <f>S109*H109</f>
        <v>2.0499999999999998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147</v>
      </c>
      <c r="AT109" s="225" t="s">
        <v>142</v>
      </c>
      <c r="AU109" s="225" t="s">
        <v>83</v>
      </c>
      <c r="AY109" s="19" t="s">
        <v>140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147</v>
      </c>
      <c r="BM109" s="225" t="s">
        <v>550</v>
      </c>
    </row>
    <row r="110" s="2" customFormat="1">
      <c r="A110" s="40"/>
      <c r="B110" s="41"/>
      <c r="C110" s="42"/>
      <c r="D110" s="227" t="s">
        <v>149</v>
      </c>
      <c r="E110" s="42"/>
      <c r="F110" s="228" t="s">
        <v>172</v>
      </c>
      <c r="G110" s="42"/>
      <c r="H110" s="42"/>
      <c r="I110" s="229"/>
      <c r="J110" s="42"/>
      <c r="K110" s="42"/>
      <c r="L110" s="46"/>
      <c r="M110" s="230"/>
      <c r="N110" s="231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149</v>
      </c>
      <c r="AU110" s="19" t="s">
        <v>83</v>
      </c>
    </row>
    <row r="111" s="14" customFormat="1">
      <c r="A111" s="14"/>
      <c r="B111" s="243"/>
      <c r="C111" s="244"/>
      <c r="D111" s="234" t="s">
        <v>151</v>
      </c>
      <c r="E111" s="245" t="s">
        <v>19</v>
      </c>
      <c r="F111" s="246" t="s">
        <v>551</v>
      </c>
      <c r="G111" s="244"/>
      <c r="H111" s="247">
        <v>10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151</v>
      </c>
      <c r="AU111" s="253" t="s">
        <v>83</v>
      </c>
      <c r="AV111" s="14" t="s">
        <v>83</v>
      </c>
      <c r="AW111" s="14" t="s">
        <v>35</v>
      </c>
      <c r="AX111" s="14" t="s">
        <v>79</v>
      </c>
      <c r="AY111" s="253" t="s">
        <v>140</v>
      </c>
    </row>
    <row r="112" s="2" customFormat="1" ht="21.75" customHeight="1">
      <c r="A112" s="40"/>
      <c r="B112" s="41"/>
      <c r="C112" s="214" t="s">
        <v>174</v>
      </c>
      <c r="D112" s="214" t="s">
        <v>142</v>
      </c>
      <c r="E112" s="215" t="s">
        <v>175</v>
      </c>
      <c r="F112" s="216" t="s">
        <v>176</v>
      </c>
      <c r="G112" s="217" t="s">
        <v>170</v>
      </c>
      <c r="H112" s="218">
        <v>33</v>
      </c>
      <c r="I112" s="219"/>
      <c r="J112" s="220">
        <f>ROUND(I112*H112,2)</f>
        <v>0</v>
      </c>
      <c r="K112" s="216" t="s">
        <v>146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0.021930000000000002</v>
      </c>
      <c r="R112" s="223">
        <f>Q112*H112</f>
        <v>0.72369000000000006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147</v>
      </c>
      <c r="AT112" s="225" t="s">
        <v>142</v>
      </c>
      <c r="AU112" s="225" t="s">
        <v>83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147</v>
      </c>
      <c r="BM112" s="225" t="s">
        <v>552</v>
      </c>
    </row>
    <row r="113" s="2" customFormat="1">
      <c r="A113" s="40"/>
      <c r="B113" s="41"/>
      <c r="C113" s="42"/>
      <c r="D113" s="227" t="s">
        <v>149</v>
      </c>
      <c r="E113" s="42"/>
      <c r="F113" s="228" t="s">
        <v>178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149</v>
      </c>
      <c r="AU113" s="19" t="s">
        <v>83</v>
      </c>
    </row>
    <row r="114" s="13" customFormat="1">
      <c r="A114" s="13"/>
      <c r="B114" s="232"/>
      <c r="C114" s="233"/>
      <c r="D114" s="234" t="s">
        <v>151</v>
      </c>
      <c r="E114" s="235" t="s">
        <v>19</v>
      </c>
      <c r="F114" s="236" t="s">
        <v>179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151</v>
      </c>
      <c r="AU114" s="242" t="s">
        <v>83</v>
      </c>
      <c r="AV114" s="13" t="s">
        <v>79</v>
      </c>
      <c r="AW114" s="13" t="s">
        <v>35</v>
      </c>
      <c r="AX114" s="13" t="s">
        <v>75</v>
      </c>
      <c r="AY114" s="242" t="s">
        <v>140</v>
      </c>
    </row>
    <row r="115" s="14" customFormat="1">
      <c r="A115" s="14"/>
      <c r="B115" s="243"/>
      <c r="C115" s="244"/>
      <c r="D115" s="234" t="s">
        <v>151</v>
      </c>
      <c r="E115" s="245" t="s">
        <v>19</v>
      </c>
      <c r="F115" s="246" t="s">
        <v>553</v>
      </c>
      <c r="G115" s="244"/>
      <c r="H115" s="247">
        <v>33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151</v>
      </c>
      <c r="AU115" s="253" t="s">
        <v>83</v>
      </c>
      <c r="AV115" s="14" t="s">
        <v>83</v>
      </c>
      <c r="AW115" s="14" t="s">
        <v>35</v>
      </c>
      <c r="AX115" s="14" t="s">
        <v>79</v>
      </c>
      <c r="AY115" s="253" t="s">
        <v>140</v>
      </c>
    </row>
    <row r="116" s="2" customFormat="1" ht="33" customHeight="1">
      <c r="A116" s="40"/>
      <c r="B116" s="41"/>
      <c r="C116" s="214" t="s">
        <v>181</v>
      </c>
      <c r="D116" s="214" t="s">
        <v>142</v>
      </c>
      <c r="E116" s="215" t="s">
        <v>182</v>
      </c>
      <c r="F116" s="216" t="s">
        <v>183</v>
      </c>
      <c r="G116" s="217" t="s">
        <v>184</v>
      </c>
      <c r="H116" s="218">
        <v>24</v>
      </c>
      <c r="I116" s="219"/>
      <c r="J116" s="220">
        <f>ROUND(I116*H116,2)</f>
        <v>0</v>
      </c>
      <c r="K116" s="216" t="s">
        <v>146</v>
      </c>
      <c r="L116" s="46"/>
      <c r="M116" s="221" t="s">
        <v>19</v>
      </c>
      <c r="N116" s="222" t="s">
        <v>46</v>
      </c>
      <c r="O116" s="86"/>
      <c r="P116" s="223">
        <f>O116*H116</f>
        <v>0</v>
      </c>
      <c r="Q116" s="223">
        <v>4.0000000000000003E-05</v>
      </c>
      <c r="R116" s="223">
        <f>Q116*H116</f>
        <v>0.00096000000000000013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147</v>
      </c>
      <c r="AT116" s="225" t="s">
        <v>142</v>
      </c>
      <c r="AU116" s="225" t="s">
        <v>83</v>
      </c>
      <c r="AY116" s="19" t="s">
        <v>140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147</v>
      </c>
      <c r="BM116" s="225" t="s">
        <v>554</v>
      </c>
    </row>
    <row r="117" s="2" customFormat="1">
      <c r="A117" s="40"/>
      <c r="B117" s="41"/>
      <c r="C117" s="42"/>
      <c r="D117" s="227" t="s">
        <v>149</v>
      </c>
      <c r="E117" s="42"/>
      <c r="F117" s="228" t="s">
        <v>186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149</v>
      </c>
      <c r="AU117" s="19" t="s">
        <v>83</v>
      </c>
    </row>
    <row r="118" s="13" customFormat="1">
      <c r="A118" s="13"/>
      <c r="B118" s="232"/>
      <c r="C118" s="233"/>
      <c r="D118" s="234" t="s">
        <v>151</v>
      </c>
      <c r="E118" s="235" t="s">
        <v>19</v>
      </c>
      <c r="F118" s="236" t="s">
        <v>179</v>
      </c>
      <c r="G118" s="233"/>
      <c r="H118" s="235" t="s">
        <v>19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2" t="s">
        <v>151</v>
      </c>
      <c r="AU118" s="242" t="s">
        <v>83</v>
      </c>
      <c r="AV118" s="13" t="s">
        <v>79</v>
      </c>
      <c r="AW118" s="13" t="s">
        <v>35</v>
      </c>
      <c r="AX118" s="13" t="s">
        <v>75</v>
      </c>
      <c r="AY118" s="242" t="s">
        <v>140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287</v>
      </c>
      <c r="G119" s="244"/>
      <c r="H119" s="247">
        <v>24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2" customFormat="1" ht="37.8" customHeight="1">
      <c r="A120" s="40"/>
      <c r="B120" s="41"/>
      <c r="C120" s="214" t="s">
        <v>188</v>
      </c>
      <c r="D120" s="214" t="s">
        <v>142</v>
      </c>
      <c r="E120" s="215" t="s">
        <v>198</v>
      </c>
      <c r="F120" s="216" t="s">
        <v>199</v>
      </c>
      <c r="G120" s="217" t="s">
        <v>170</v>
      </c>
      <c r="H120" s="218">
        <v>24</v>
      </c>
      <c r="I120" s="219"/>
      <c r="J120" s="220">
        <f>ROUND(I120*H120,2)</f>
        <v>0</v>
      </c>
      <c r="K120" s="216" t="s">
        <v>146</v>
      </c>
      <c r="L120" s="46"/>
      <c r="M120" s="221" t="s">
        <v>19</v>
      </c>
      <c r="N120" s="222" t="s">
        <v>46</v>
      </c>
      <c r="O120" s="86"/>
      <c r="P120" s="223">
        <f>O120*H120</f>
        <v>0</v>
      </c>
      <c r="Q120" s="223">
        <v>0.00013999999999999999</v>
      </c>
      <c r="R120" s="223">
        <f>Q120*H120</f>
        <v>0.0033599999999999997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147</v>
      </c>
      <c r="AT120" s="225" t="s">
        <v>142</v>
      </c>
      <c r="AU120" s="225" t="s">
        <v>83</v>
      </c>
      <c r="AY120" s="19" t="s">
        <v>140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147</v>
      </c>
      <c r="BM120" s="225" t="s">
        <v>555</v>
      </c>
    </row>
    <row r="121" s="2" customFormat="1">
      <c r="A121" s="40"/>
      <c r="B121" s="41"/>
      <c r="C121" s="42"/>
      <c r="D121" s="227" t="s">
        <v>149</v>
      </c>
      <c r="E121" s="42"/>
      <c r="F121" s="228" t="s">
        <v>201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149</v>
      </c>
      <c r="AU121" s="19" t="s">
        <v>83</v>
      </c>
    </row>
    <row r="122" s="13" customFormat="1">
      <c r="A122" s="13"/>
      <c r="B122" s="232"/>
      <c r="C122" s="233"/>
      <c r="D122" s="234" t="s">
        <v>151</v>
      </c>
      <c r="E122" s="235" t="s">
        <v>19</v>
      </c>
      <c r="F122" s="236" t="s">
        <v>556</v>
      </c>
      <c r="G122" s="233"/>
      <c r="H122" s="235" t="s">
        <v>19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2" t="s">
        <v>151</v>
      </c>
      <c r="AU122" s="242" t="s">
        <v>83</v>
      </c>
      <c r="AV122" s="13" t="s">
        <v>79</v>
      </c>
      <c r="AW122" s="13" t="s">
        <v>35</v>
      </c>
      <c r="AX122" s="13" t="s">
        <v>75</v>
      </c>
      <c r="AY122" s="242" t="s">
        <v>140</v>
      </c>
    </row>
    <row r="123" s="14" customFormat="1">
      <c r="A123" s="14"/>
      <c r="B123" s="243"/>
      <c r="C123" s="244"/>
      <c r="D123" s="234" t="s">
        <v>151</v>
      </c>
      <c r="E123" s="245" t="s">
        <v>19</v>
      </c>
      <c r="F123" s="246" t="s">
        <v>557</v>
      </c>
      <c r="G123" s="244"/>
      <c r="H123" s="247">
        <v>24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3" t="s">
        <v>151</v>
      </c>
      <c r="AU123" s="253" t="s">
        <v>83</v>
      </c>
      <c r="AV123" s="14" t="s">
        <v>83</v>
      </c>
      <c r="AW123" s="14" t="s">
        <v>35</v>
      </c>
      <c r="AX123" s="14" t="s">
        <v>79</v>
      </c>
      <c r="AY123" s="253" t="s">
        <v>140</v>
      </c>
    </row>
    <row r="124" s="2" customFormat="1" ht="44.25" customHeight="1">
      <c r="A124" s="40"/>
      <c r="B124" s="41"/>
      <c r="C124" s="214" t="s">
        <v>193</v>
      </c>
      <c r="D124" s="214" t="s">
        <v>142</v>
      </c>
      <c r="E124" s="215" t="s">
        <v>205</v>
      </c>
      <c r="F124" s="216" t="s">
        <v>206</v>
      </c>
      <c r="G124" s="217" t="s">
        <v>170</v>
      </c>
      <c r="H124" s="218">
        <v>24</v>
      </c>
      <c r="I124" s="219"/>
      <c r="J124" s="220">
        <f>ROUND(I124*H124,2)</f>
        <v>0</v>
      </c>
      <c r="K124" s="216" t="s">
        <v>146</v>
      </c>
      <c r="L124" s="46"/>
      <c r="M124" s="221" t="s">
        <v>19</v>
      </c>
      <c r="N124" s="222" t="s">
        <v>46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147</v>
      </c>
      <c r="AT124" s="225" t="s">
        <v>142</v>
      </c>
      <c r="AU124" s="225" t="s">
        <v>83</v>
      </c>
      <c r="AY124" s="19" t="s">
        <v>140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147</v>
      </c>
      <c r="BM124" s="225" t="s">
        <v>558</v>
      </c>
    </row>
    <row r="125" s="2" customFormat="1">
      <c r="A125" s="40"/>
      <c r="B125" s="41"/>
      <c r="C125" s="42"/>
      <c r="D125" s="227" t="s">
        <v>149</v>
      </c>
      <c r="E125" s="42"/>
      <c r="F125" s="228" t="s">
        <v>208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149</v>
      </c>
      <c r="AU125" s="19" t="s">
        <v>83</v>
      </c>
    </row>
    <row r="126" s="13" customFormat="1">
      <c r="A126" s="13"/>
      <c r="B126" s="232"/>
      <c r="C126" s="233"/>
      <c r="D126" s="234" t="s">
        <v>151</v>
      </c>
      <c r="E126" s="235" t="s">
        <v>19</v>
      </c>
      <c r="F126" s="236" t="s">
        <v>556</v>
      </c>
      <c r="G126" s="233"/>
      <c r="H126" s="235" t="s">
        <v>19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2" t="s">
        <v>151</v>
      </c>
      <c r="AU126" s="242" t="s">
        <v>83</v>
      </c>
      <c r="AV126" s="13" t="s">
        <v>79</v>
      </c>
      <c r="AW126" s="13" t="s">
        <v>35</v>
      </c>
      <c r="AX126" s="13" t="s">
        <v>75</v>
      </c>
      <c r="AY126" s="242" t="s">
        <v>140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557</v>
      </c>
      <c r="G127" s="244"/>
      <c r="H127" s="247">
        <v>24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49.05" customHeight="1">
      <c r="A128" s="40"/>
      <c r="B128" s="41"/>
      <c r="C128" s="214" t="s">
        <v>197</v>
      </c>
      <c r="D128" s="214" t="s">
        <v>142</v>
      </c>
      <c r="E128" s="215" t="s">
        <v>559</v>
      </c>
      <c r="F128" s="216" t="s">
        <v>560</v>
      </c>
      <c r="G128" s="217" t="s">
        <v>211</v>
      </c>
      <c r="H128" s="218">
        <v>50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561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562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3" customFormat="1">
      <c r="A130" s="13"/>
      <c r="B130" s="232"/>
      <c r="C130" s="233"/>
      <c r="D130" s="234" t="s">
        <v>151</v>
      </c>
      <c r="E130" s="235" t="s">
        <v>19</v>
      </c>
      <c r="F130" s="236" t="s">
        <v>563</v>
      </c>
      <c r="G130" s="233"/>
      <c r="H130" s="235" t="s">
        <v>19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2" t="s">
        <v>151</v>
      </c>
      <c r="AU130" s="242" t="s">
        <v>83</v>
      </c>
      <c r="AV130" s="13" t="s">
        <v>79</v>
      </c>
      <c r="AW130" s="13" t="s">
        <v>35</v>
      </c>
      <c r="AX130" s="13" t="s">
        <v>75</v>
      </c>
      <c r="AY130" s="242" t="s">
        <v>140</v>
      </c>
    </row>
    <row r="131" s="14" customFormat="1">
      <c r="A131" s="14"/>
      <c r="B131" s="243"/>
      <c r="C131" s="244"/>
      <c r="D131" s="234" t="s">
        <v>151</v>
      </c>
      <c r="E131" s="245" t="s">
        <v>19</v>
      </c>
      <c r="F131" s="246" t="s">
        <v>564</v>
      </c>
      <c r="G131" s="244"/>
      <c r="H131" s="247">
        <v>50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151</v>
      </c>
      <c r="AU131" s="253" t="s">
        <v>83</v>
      </c>
      <c r="AV131" s="14" t="s">
        <v>83</v>
      </c>
      <c r="AW131" s="14" t="s">
        <v>35</v>
      </c>
      <c r="AX131" s="14" t="s">
        <v>79</v>
      </c>
      <c r="AY131" s="253" t="s">
        <v>140</v>
      </c>
    </row>
    <row r="132" s="2" customFormat="1" ht="33" customHeight="1">
      <c r="A132" s="40"/>
      <c r="B132" s="41"/>
      <c r="C132" s="214" t="s">
        <v>204</v>
      </c>
      <c r="D132" s="214" t="s">
        <v>142</v>
      </c>
      <c r="E132" s="215" t="s">
        <v>222</v>
      </c>
      <c r="F132" s="216" t="s">
        <v>223</v>
      </c>
      <c r="G132" s="217" t="s">
        <v>145</v>
      </c>
      <c r="H132" s="218">
        <v>50</v>
      </c>
      <c r="I132" s="219"/>
      <c r="J132" s="220">
        <f>ROUND(I132*H132,2)</f>
        <v>0</v>
      </c>
      <c r="K132" s="216" t="s">
        <v>146</v>
      </c>
      <c r="L132" s="46"/>
      <c r="M132" s="221" t="s">
        <v>19</v>
      </c>
      <c r="N132" s="222" t="s">
        <v>46</v>
      </c>
      <c r="O132" s="86"/>
      <c r="P132" s="223">
        <f>O132*H132</f>
        <v>0</v>
      </c>
      <c r="Q132" s="223">
        <v>0.0020100000000000001</v>
      </c>
      <c r="R132" s="223">
        <f>Q132*H132</f>
        <v>0.10050000000000001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147</v>
      </c>
      <c r="AT132" s="225" t="s">
        <v>142</v>
      </c>
      <c r="AU132" s="225" t="s">
        <v>83</v>
      </c>
      <c r="AY132" s="19" t="s">
        <v>140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147</v>
      </c>
      <c r="BM132" s="225" t="s">
        <v>565</v>
      </c>
    </row>
    <row r="133" s="2" customFormat="1">
      <c r="A133" s="40"/>
      <c r="B133" s="41"/>
      <c r="C133" s="42"/>
      <c r="D133" s="227" t="s">
        <v>149</v>
      </c>
      <c r="E133" s="42"/>
      <c r="F133" s="228" t="s">
        <v>225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149</v>
      </c>
      <c r="AU133" s="19" t="s">
        <v>83</v>
      </c>
    </row>
    <row r="134" s="13" customFormat="1">
      <c r="A134" s="13"/>
      <c r="B134" s="232"/>
      <c r="C134" s="233"/>
      <c r="D134" s="234" t="s">
        <v>151</v>
      </c>
      <c r="E134" s="235" t="s">
        <v>19</v>
      </c>
      <c r="F134" s="236" t="s">
        <v>556</v>
      </c>
      <c r="G134" s="233"/>
      <c r="H134" s="235" t="s">
        <v>19</v>
      </c>
      <c r="I134" s="237"/>
      <c r="J134" s="233"/>
      <c r="K134" s="233"/>
      <c r="L134" s="238"/>
      <c r="M134" s="239"/>
      <c r="N134" s="240"/>
      <c r="O134" s="240"/>
      <c r="P134" s="240"/>
      <c r="Q134" s="240"/>
      <c r="R134" s="240"/>
      <c r="S134" s="240"/>
      <c r="T134" s="241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2" t="s">
        <v>151</v>
      </c>
      <c r="AU134" s="242" t="s">
        <v>83</v>
      </c>
      <c r="AV134" s="13" t="s">
        <v>79</v>
      </c>
      <c r="AW134" s="13" t="s">
        <v>35</v>
      </c>
      <c r="AX134" s="13" t="s">
        <v>75</v>
      </c>
      <c r="AY134" s="242" t="s">
        <v>140</v>
      </c>
    </row>
    <row r="135" s="14" customFormat="1">
      <c r="A135" s="14"/>
      <c r="B135" s="243"/>
      <c r="C135" s="244"/>
      <c r="D135" s="234" t="s">
        <v>151</v>
      </c>
      <c r="E135" s="245" t="s">
        <v>19</v>
      </c>
      <c r="F135" s="246" t="s">
        <v>566</v>
      </c>
      <c r="G135" s="244"/>
      <c r="H135" s="247">
        <v>50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151</v>
      </c>
      <c r="AU135" s="253" t="s">
        <v>83</v>
      </c>
      <c r="AV135" s="14" t="s">
        <v>83</v>
      </c>
      <c r="AW135" s="14" t="s">
        <v>35</v>
      </c>
      <c r="AX135" s="14" t="s">
        <v>79</v>
      </c>
      <c r="AY135" s="253" t="s">
        <v>140</v>
      </c>
    </row>
    <row r="136" s="2" customFormat="1" ht="44.25" customHeight="1">
      <c r="A136" s="40"/>
      <c r="B136" s="41"/>
      <c r="C136" s="214" t="s">
        <v>8</v>
      </c>
      <c r="D136" s="214" t="s">
        <v>142</v>
      </c>
      <c r="E136" s="215" t="s">
        <v>228</v>
      </c>
      <c r="F136" s="216" t="s">
        <v>229</v>
      </c>
      <c r="G136" s="217" t="s">
        <v>145</v>
      </c>
      <c r="H136" s="218">
        <v>50</v>
      </c>
      <c r="I136" s="219"/>
      <c r="J136" s="220">
        <f>ROUND(I136*H136,2)</f>
        <v>0</v>
      </c>
      <c r="K136" s="216" t="s">
        <v>146</v>
      </c>
      <c r="L136" s="46"/>
      <c r="M136" s="221" t="s">
        <v>19</v>
      </c>
      <c r="N136" s="222" t="s">
        <v>46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147</v>
      </c>
      <c r="AT136" s="225" t="s">
        <v>142</v>
      </c>
      <c r="AU136" s="225" t="s">
        <v>83</v>
      </c>
      <c r="AY136" s="19" t="s">
        <v>140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147</v>
      </c>
      <c r="BM136" s="225" t="s">
        <v>567</v>
      </c>
    </row>
    <row r="137" s="2" customFormat="1">
      <c r="A137" s="40"/>
      <c r="B137" s="41"/>
      <c r="C137" s="42"/>
      <c r="D137" s="227" t="s">
        <v>149</v>
      </c>
      <c r="E137" s="42"/>
      <c r="F137" s="228" t="s">
        <v>231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149</v>
      </c>
      <c r="AU137" s="19" t="s">
        <v>83</v>
      </c>
    </row>
    <row r="138" s="13" customFormat="1">
      <c r="A138" s="13"/>
      <c r="B138" s="232"/>
      <c r="C138" s="233"/>
      <c r="D138" s="234" t="s">
        <v>151</v>
      </c>
      <c r="E138" s="235" t="s">
        <v>19</v>
      </c>
      <c r="F138" s="236" t="s">
        <v>556</v>
      </c>
      <c r="G138" s="233"/>
      <c r="H138" s="235" t="s">
        <v>19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151</v>
      </c>
      <c r="AU138" s="242" t="s">
        <v>83</v>
      </c>
      <c r="AV138" s="13" t="s">
        <v>79</v>
      </c>
      <c r="AW138" s="13" t="s">
        <v>35</v>
      </c>
      <c r="AX138" s="13" t="s">
        <v>75</v>
      </c>
      <c r="AY138" s="242" t="s">
        <v>140</v>
      </c>
    </row>
    <row r="139" s="14" customFormat="1">
      <c r="A139" s="14"/>
      <c r="B139" s="243"/>
      <c r="C139" s="244"/>
      <c r="D139" s="234" t="s">
        <v>151</v>
      </c>
      <c r="E139" s="245" t="s">
        <v>19</v>
      </c>
      <c r="F139" s="246" t="s">
        <v>566</v>
      </c>
      <c r="G139" s="244"/>
      <c r="H139" s="247">
        <v>50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151</v>
      </c>
      <c r="AU139" s="253" t="s">
        <v>83</v>
      </c>
      <c r="AV139" s="14" t="s">
        <v>83</v>
      </c>
      <c r="AW139" s="14" t="s">
        <v>35</v>
      </c>
      <c r="AX139" s="14" t="s">
        <v>79</v>
      </c>
      <c r="AY139" s="253" t="s">
        <v>140</v>
      </c>
    </row>
    <row r="140" s="2" customFormat="1" ht="62.7" customHeight="1">
      <c r="A140" s="40"/>
      <c r="B140" s="41"/>
      <c r="C140" s="214" t="s">
        <v>215</v>
      </c>
      <c r="D140" s="214" t="s">
        <v>142</v>
      </c>
      <c r="E140" s="215" t="s">
        <v>233</v>
      </c>
      <c r="F140" s="216" t="s">
        <v>234</v>
      </c>
      <c r="G140" s="217" t="s">
        <v>211</v>
      </c>
      <c r="H140" s="218">
        <v>53</v>
      </c>
      <c r="I140" s="219"/>
      <c r="J140" s="220">
        <f>ROUND(I140*H140,2)</f>
        <v>0</v>
      </c>
      <c r="K140" s="216" t="s">
        <v>146</v>
      </c>
      <c r="L140" s="46"/>
      <c r="M140" s="221" t="s">
        <v>19</v>
      </c>
      <c r="N140" s="222" t="s">
        <v>46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147</v>
      </c>
      <c r="AT140" s="225" t="s">
        <v>142</v>
      </c>
      <c r="AU140" s="225" t="s">
        <v>83</v>
      </c>
      <c r="AY140" s="19" t="s">
        <v>140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147</v>
      </c>
      <c r="BM140" s="225" t="s">
        <v>568</v>
      </c>
    </row>
    <row r="141" s="2" customFormat="1">
      <c r="A141" s="40"/>
      <c r="B141" s="41"/>
      <c r="C141" s="42"/>
      <c r="D141" s="227" t="s">
        <v>149</v>
      </c>
      <c r="E141" s="42"/>
      <c r="F141" s="228" t="s">
        <v>236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149</v>
      </c>
      <c r="AU141" s="19" t="s">
        <v>83</v>
      </c>
    </row>
    <row r="142" s="13" customFormat="1">
      <c r="A142" s="13"/>
      <c r="B142" s="232"/>
      <c r="C142" s="233"/>
      <c r="D142" s="234" t="s">
        <v>151</v>
      </c>
      <c r="E142" s="235" t="s">
        <v>19</v>
      </c>
      <c r="F142" s="236" t="s">
        <v>237</v>
      </c>
      <c r="G142" s="233"/>
      <c r="H142" s="235" t="s">
        <v>19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151</v>
      </c>
      <c r="AU142" s="242" t="s">
        <v>83</v>
      </c>
      <c r="AV142" s="13" t="s">
        <v>79</v>
      </c>
      <c r="AW142" s="13" t="s">
        <v>35</v>
      </c>
      <c r="AX142" s="13" t="s">
        <v>75</v>
      </c>
      <c r="AY142" s="242" t="s">
        <v>140</v>
      </c>
    </row>
    <row r="143" s="14" customFormat="1">
      <c r="A143" s="14"/>
      <c r="B143" s="243"/>
      <c r="C143" s="244"/>
      <c r="D143" s="234" t="s">
        <v>151</v>
      </c>
      <c r="E143" s="245" t="s">
        <v>19</v>
      </c>
      <c r="F143" s="246" t="s">
        <v>569</v>
      </c>
      <c r="G143" s="244"/>
      <c r="H143" s="247">
        <v>50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151</v>
      </c>
      <c r="AU143" s="253" t="s">
        <v>83</v>
      </c>
      <c r="AV143" s="14" t="s">
        <v>83</v>
      </c>
      <c r="AW143" s="14" t="s">
        <v>35</v>
      </c>
      <c r="AX143" s="14" t="s">
        <v>75</v>
      </c>
      <c r="AY143" s="253" t="s">
        <v>140</v>
      </c>
    </row>
    <row r="144" s="13" customFormat="1">
      <c r="A144" s="13"/>
      <c r="B144" s="232"/>
      <c r="C144" s="233"/>
      <c r="D144" s="234" t="s">
        <v>151</v>
      </c>
      <c r="E144" s="235" t="s">
        <v>19</v>
      </c>
      <c r="F144" s="236" t="s">
        <v>239</v>
      </c>
      <c r="G144" s="233"/>
      <c r="H144" s="235" t="s">
        <v>19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151</v>
      </c>
      <c r="AU144" s="242" t="s">
        <v>83</v>
      </c>
      <c r="AV144" s="13" t="s">
        <v>79</v>
      </c>
      <c r="AW144" s="13" t="s">
        <v>35</v>
      </c>
      <c r="AX144" s="13" t="s">
        <v>75</v>
      </c>
      <c r="AY144" s="242" t="s">
        <v>140</v>
      </c>
    </row>
    <row r="145" s="14" customFormat="1">
      <c r="A145" s="14"/>
      <c r="B145" s="243"/>
      <c r="C145" s="244"/>
      <c r="D145" s="234" t="s">
        <v>151</v>
      </c>
      <c r="E145" s="245" t="s">
        <v>19</v>
      </c>
      <c r="F145" s="246" t="s">
        <v>570</v>
      </c>
      <c r="G145" s="244"/>
      <c r="H145" s="247">
        <v>3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151</v>
      </c>
      <c r="AU145" s="253" t="s">
        <v>83</v>
      </c>
      <c r="AV145" s="14" t="s">
        <v>83</v>
      </c>
      <c r="AW145" s="14" t="s">
        <v>35</v>
      </c>
      <c r="AX145" s="14" t="s">
        <v>75</v>
      </c>
      <c r="AY145" s="253" t="s">
        <v>140</v>
      </c>
    </row>
    <row r="146" s="15" customFormat="1">
      <c r="A146" s="15"/>
      <c r="B146" s="254"/>
      <c r="C146" s="255"/>
      <c r="D146" s="234" t="s">
        <v>151</v>
      </c>
      <c r="E146" s="256" t="s">
        <v>19</v>
      </c>
      <c r="F146" s="257" t="s">
        <v>241</v>
      </c>
      <c r="G146" s="255"/>
      <c r="H146" s="258">
        <v>53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151</v>
      </c>
      <c r="AU146" s="264" t="s">
        <v>83</v>
      </c>
      <c r="AV146" s="15" t="s">
        <v>147</v>
      </c>
      <c r="AW146" s="15" t="s">
        <v>35</v>
      </c>
      <c r="AX146" s="15" t="s">
        <v>79</v>
      </c>
      <c r="AY146" s="264" t="s">
        <v>140</v>
      </c>
    </row>
    <row r="147" s="12" customFormat="1" ht="22.8" customHeight="1">
      <c r="A147" s="12"/>
      <c r="B147" s="198"/>
      <c r="C147" s="199"/>
      <c r="D147" s="200" t="s">
        <v>74</v>
      </c>
      <c r="E147" s="212" t="s">
        <v>188</v>
      </c>
      <c r="F147" s="212" t="s">
        <v>247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SUM(P148:P156)</f>
        <v>0</v>
      </c>
      <c r="Q147" s="206"/>
      <c r="R147" s="207">
        <f>SUM(R148:R156)</f>
        <v>0</v>
      </c>
      <c r="S147" s="206"/>
      <c r="T147" s="208">
        <f>SUM(T148:T156)</f>
        <v>0.51647999999999994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79</v>
      </c>
      <c r="AT147" s="210" t="s">
        <v>74</v>
      </c>
      <c r="AU147" s="210" t="s">
        <v>79</v>
      </c>
      <c r="AY147" s="209" t="s">
        <v>140</v>
      </c>
      <c r="BK147" s="211">
        <f>SUM(BK148:BK156)</f>
        <v>0</v>
      </c>
    </row>
    <row r="148" s="2" customFormat="1" ht="33" customHeight="1">
      <c r="A148" s="40"/>
      <c r="B148" s="41"/>
      <c r="C148" s="214" t="s">
        <v>221</v>
      </c>
      <c r="D148" s="214" t="s">
        <v>142</v>
      </c>
      <c r="E148" s="215" t="s">
        <v>571</v>
      </c>
      <c r="F148" s="216" t="s">
        <v>572</v>
      </c>
      <c r="G148" s="217" t="s">
        <v>170</v>
      </c>
      <c r="H148" s="218">
        <v>10</v>
      </c>
      <c r="I148" s="219"/>
      <c r="J148" s="220">
        <f>ROUND(I148*H148,2)</f>
        <v>0</v>
      </c>
      <c r="K148" s="216" t="s">
        <v>146</v>
      </c>
      <c r="L148" s="46"/>
      <c r="M148" s="221" t="s">
        <v>19</v>
      </c>
      <c r="N148" s="222" t="s">
        <v>46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0.029999999999999999</v>
      </c>
      <c r="T148" s="224">
        <f>S148*H148</f>
        <v>0.29999999999999999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147</v>
      </c>
      <c r="AT148" s="225" t="s">
        <v>142</v>
      </c>
      <c r="AU148" s="225" t="s">
        <v>83</v>
      </c>
      <c r="AY148" s="19" t="s">
        <v>140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147</v>
      </c>
      <c r="BM148" s="225" t="s">
        <v>573</v>
      </c>
    </row>
    <row r="149" s="2" customFormat="1">
      <c r="A149" s="40"/>
      <c r="B149" s="41"/>
      <c r="C149" s="42"/>
      <c r="D149" s="227" t="s">
        <v>149</v>
      </c>
      <c r="E149" s="42"/>
      <c r="F149" s="228" t="s">
        <v>574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149</v>
      </c>
      <c r="AU149" s="19" t="s">
        <v>83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575</v>
      </c>
      <c r="G150" s="244"/>
      <c r="H150" s="247">
        <v>10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24.15" customHeight="1">
      <c r="A151" s="40"/>
      <c r="B151" s="41"/>
      <c r="C151" s="214" t="s">
        <v>227</v>
      </c>
      <c r="D151" s="214" t="s">
        <v>142</v>
      </c>
      <c r="E151" s="215" t="s">
        <v>576</v>
      </c>
      <c r="F151" s="216" t="s">
        <v>577</v>
      </c>
      <c r="G151" s="217" t="s">
        <v>211</v>
      </c>
      <c r="H151" s="218">
        <v>0.36399999999999999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0.32000000000000001</v>
      </c>
      <c r="T151" s="224">
        <f>S151*H151</f>
        <v>0.11648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578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579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4" customFormat="1">
      <c r="A153" s="14"/>
      <c r="B153" s="243"/>
      <c r="C153" s="244"/>
      <c r="D153" s="234" t="s">
        <v>151</v>
      </c>
      <c r="E153" s="245" t="s">
        <v>19</v>
      </c>
      <c r="F153" s="246" t="s">
        <v>580</v>
      </c>
      <c r="G153" s="244"/>
      <c r="H153" s="247">
        <v>0.36399999999999999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151</v>
      </c>
      <c r="AU153" s="253" t="s">
        <v>83</v>
      </c>
      <c r="AV153" s="14" t="s">
        <v>83</v>
      </c>
      <c r="AW153" s="14" t="s">
        <v>35</v>
      </c>
      <c r="AX153" s="14" t="s">
        <v>79</v>
      </c>
      <c r="AY153" s="253" t="s">
        <v>140</v>
      </c>
    </row>
    <row r="154" s="2" customFormat="1" ht="24.15" customHeight="1">
      <c r="A154" s="40"/>
      <c r="B154" s="41"/>
      <c r="C154" s="214" t="s">
        <v>232</v>
      </c>
      <c r="D154" s="214" t="s">
        <v>142</v>
      </c>
      <c r="E154" s="215" t="s">
        <v>261</v>
      </c>
      <c r="F154" s="216" t="s">
        <v>262</v>
      </c>
      <c r="G154" s="217" t="s">
        <v>263</v>
      </c>
      <c r="H154" s="218">
        <v>1</v>
      </c>
      <c r="I154" s="219"/>
      <c r="J154" s="220">
        <f>ROUND(I154*H154,2)</f>
        <v>0</v>
      </c>
      <c r="K154" s="216" t="s">
        <v>146</v>
      </c>
      <c r="L154" s="46"/>
      <c r="M154" s="221" t="s">
        <v>19</v>
      </c>
      <c r="N154" s="222" t="s">
        <v>46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0.10000000000000001</v>
      </c>
      <c r="T154" s="224">
        <f>S154*H154</f>
        <v>0.10000000000000001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147</v>
      </c>
      <c r="AT154" s="225" t="s">
        <v>142</v>
      </c>
      <c r="AU154" s="225" t="s">
        <v>83</v>
      </c>
      <c r="AY154" s="19" t="s">
        <v>140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147</v>
      </c>
      <c r="BM154" s="225" t="s">
        <v>581</v>
      </c>
    </row>
    <row r="155" s="2" customFormat="1">
      <c r="A155" s="40"/>
      <c r="B155" s="41"/>
      <c r="C155" s="42"/>
      <c r="D155" s="227" t="s">
        <v>149</v>
      </c>
      <c r="E155" s="42"/>
      <c r="F155" s="228" t="s">
        <v>265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149</v>
      </c>
      <c r="AU155" s="19" t="s">
        <v>83</v>
      </c>
    </row>
    <row r="156" s="14" customFormat="1">
      <c r="A156" s="14"/>
      <c r="B156" s="243"/>
      <c r="C156" s="244"/>
      <c r="D156" s="234" t="s">
        <v>151</v>
      </c>
      <c r="E156" s="245" t="s">
        <v>19</v>
      </c>
      <c r="F156" s="246" t="s">
        <v>582</v>
      </c>
      <c r="G156" s="244"/>
      <c r="H156" s="247">
        <v>1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151</v>
      </c>
      <c r="AU156" s="253" t="s">
        <v>83</v>
      </c>
      <c r="AV156" s="14" t="s">
        <v>83</v>
      </c>
      <c r="AW156" s="14" t="s">
        <v>35</v>
      </c>
      <c r="AX156" s="14" t="s">
        <v>79</v>
      </c>
      <c r="AY156" s="253" t="s">
        <v>140</v>
      </c>
    </row>
    <row r="157" s="12" customFormat="1" ht="22.8" customHeight="1">
      <c r="A157" s="12"/>
      <c r="B157" s="198"/>
      <c r="C157" s="199"/>
      <c r="D157" s="200" t="s">
        <v>74</v>
      </c>
      <c r="E157" s="212" t="s">
        <v>193</v>
      </c>
      <c r="F157" s="212" t="s">
        <v>267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SUM(P158:P160)</f>
        <v>0</v>
      </c>
      <c r="Q157" s="206"/>
      <c r="R157" s="207">
        <f>SUM(R158:R160)</f>
        <v>2.7929999999999999E-05</v>
      </c>
      <c r="S157" s="206"/>
      <c r="T157" s="208">
        <f>SUM(T158:T160)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79</v>
      </c>
      <c r="AT157" s="210" t="s">
        <v>74</v>
      </c>
      <c r="AU157" s="210" t="s">
        <v>79</v>
      </c>
      <c r="AY157" s="209" t="s">
        <v>140</v>
      </c>
      <c r="BK157" s="211">
        <f>SUM(BK158:BK160)</f>
        <v>0</v>
      </c>
    </row>
    <row r="158" s="2" customFormat="1" ht="24.15" customHeight="1">
      <c r="A158" s="40"/>
      <c r="B158" s="41"/>
      <c r="C158" s="214" t="s">
        <v>242</v>
      </c>
      <c r="D158" s="214" t="s">
        <v>142</v>
      </c>
      <c r="E158" s="215" t="s">
        <v>268</v>
      </c>
      <c r="F158" s="216" t="s">
        <v>269</v>
      </c>
      <c r="G158" s="217" t="s">
        <v>170</v>
      </c>
      <c r="H158" s="218">
        <v>14</v>
      </c>
      <c r="I158" s="219"/>
      <c r="J158" s="220">
        <f>ROUND(I158*H158,2)</f>
        <v>0</v>
      </c>
      <c r="K158" s="216" t="s">
        <v>146</v>
      </c>
      <c r="L158" s="46"/>
      <c r="M158" s="221" t="s">
        <v>19</v>
      </c>
      <c r="N158" s="222" t="s">
        <v>46</v>
      </c>
      <c r="O158" s="86"/>
      <c r="P158" s="223">
        <f>O158*H158</f>
        <v>0</v>
      </c>
      <c r="Q158" s="223">
        <v>1.995E-06</v>
      </c>
      <c r="R158" s="223">
        <f>Q158*H158</f>
        <v>2.7929999999999999E-05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147</v>
      </c>
      <c r="AT158" s="225" t="s">
        <v>142</v>
      </c>
      <c r="AU158" s="225" t="s">
        <v>83</v>
      </c>
      <c r="AY158" s="19" t="s">
        <v>140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147</v>
      </c>
      <c r="BM158" s="225" t="s">
        <v>583</v>
      </c>
    </row>
    <row r="159" s="2" customFormat="1">
      <c r="A159" s="40"/>
      <c r="B159" s="41"/>
      <c r="C159" s="42"/>
      <c r="D159" s="227" t="s">
        <v>149</v>
      </c>
      <c r="E159" s="42"/>
      <c r="F159" s="228" t="s">
        <v>271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149</v>
      </c>
      <c r="AU159" s="19" t="s">
        <v>83</v>
      </c>
    </row>
    <row r="160" s="14" customFormat="1">
      <c r="A160" s="14"/>
      <c r="B160" s="243"/>
      <c r="C160" s="244"/>
      <c r="D160" s="234" t="s">
        <v>151</v>
      </c>
      <c r="E160" s="245" t="s">
        <v>19</v>
      </c>
      <c r="F160" s="246" t="s">
        <v>584</v>
      </c>
      <c r="G160" s="244"/>
      <c r="H160" s="247">
        <v>14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151</v>
      </c>
      <c r="AU160" s="253" t="s">
        <v>83</v>
      </c>
      <c r="AV160" s="14" t="s">
        <v>83</v>
      </c>
      <c r="AW160" s="14" t="s">
        <v>35</v>
      </c>
      <c r="AX160" s="14" t="s">
        <v>79</v>
      </c>
      <c r="AY160" s="253" t="s">
        <v>140</v>
      </c>
    </row>
    <row r="161" s="12" customFormat="1" ht="22.8" customHeight="1">
      <c r="A161" s="12"/>
      <c r="B161" s="198"/>
      <c r="C161" s="199"/>
      <c r="D161" s="200" t="s">
        <v>74</v>
      </c>
      <c r="E161" s="212" t="s">
        <v>279</v>
      </c>
      <c r="F161" s="212" t="s">
        <v>280</v>
      </c>
      <c r="G161" s="199"/>
      <c r="H161" s="199"/>
      <c r="I161" s="202"/>
      <c r="J161" s="213">
        <f>BK161</f>
        <v>0</v>
      </c>
      <c r="K161" s="199"/>
      <c r="L161" s="204"/>
      <c r="M161" s="205"/>
      <c r="N161" s="206"/>
      <c r="O161" s="206"/>
      <c r="P161" s="207">
        <f>SUM(P162:P170)</f>
        <v>0</v>
      </c>
      <c r="Q161" s="206"/>
      <c r="R161" s="207">
        <f>SUM(R162:R170)</f>
        <v>0</v>
      </c>
      <c r="S161" s="206"/>
      <c r="T161" s="208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9" t="s">
        <v>79</v>
      </c>
      <c r="AT161" s="210" t="s">
        <v>74</v>
      </c>
      <c r="AU161" s="210" t="s">
        <v>79</v>
      </c>
      <c r="AY161" s="209" t="s">
        <v>140</v>
      </c>
      <c r="BK161" s="211">
        <f>SUM(BK162:BK170)</f>
        <v>0</v>
      </c>
    </row>
    <row r="162" s="2" customFormat="1" ht="33" customHeight="1">
      <c r="A162" s="40"/>
      <c r="B162" s="41"/>
      <c r="C162" s="214" t="s">
        <v>248</v>
      </c>
      <c r="D162" s="214" t="s">
        <v>142</v>
      </c>
      <c r="E162" s="215" t="s">
        <v>282</v>
      </c>
      <c r="F162" s="216" t="s">
        <v>283</v>
      </c>
      <c r="G162" s="217" t="s">
        <v>284</v>
      </c>
      <c r="H162" s="218">
        <v>21.576000000000001</v>
      </c>
      <c r="I162" s="219"/>
      <c r="J162" s="220">
        <f>ROUND(I162*H162,2)</f>
        <v>0</v>
      </c>
      <c r="K162" s="216" t="s">
        <v>146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0</v>
      </c>
      <c r="R162" s="223">
        <f>Q162*H162</f>
        <v>0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147</v>
      </c>
      <c r="AT162" s="225" t="s">
        <v>142</v>
      </c>
      <c r="AU162" s="225" t="s">
        <v>83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147</v>
      </c>
      <c r="BM162" s="225" t="s">
        <v>585</v>
      </c>
    </row>
    <row r="163" s="2" customFormat="1">
      <c r="A163" s="40"/>
      <c r="B163" s="41"/>
      <c r="C163" s="42"/>
      <c r="D163" s="227" t="s">
        <v>149</v>
      </c>
      <c r="E163" s="42"/>
      <c r="F163" s="228" t="s">
        <v>286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83</v>
      </c>
    </row>
    <row r="164" s="2" customFormat="1" ht="44.25" customHeight="1">
      <c r="A164" s="40"/>
      <c r="B164" s="41"/>
      <c r="C164" s="214" t="s">
        <v>253</v>
      </c>
      <c r="D164" s="214" t="s">
        <v>142</v>
      </c>
      <c r="E164" s="215" t="s">
        <v>288</v>
      </c>
      <c r="F164" s="216" t="s">
        <v>289</v>
      </c>
      <c r="G164" s="217" t="s">
        <v>284</v>
      </c>
      <c r="H164" s="218">
        <v>129.45599999999999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586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291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4" customFormat="1">
      <c r="A166" s="14"/>
      <c r="B166" s="243"/>
      <c r="C166" s="244"/>
      <c r="D166" s="234" t="s">
        <v>151</v>
      </c>
      <c r="E166" s="244"/>
      <c r="F166" s="246" t="s">
        <v>587</v>
      </c>
      <c r="G166" s="244"/>
      <c r="H166" s="247">
        <v>129.45599999999999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4</v>
      </c>
      <c r="AX166" s="14" t="s">
        <v>79</v>
      </c>
      <c r="AY166" s="253" t="s">
        <v>140</v>
      </c>
    </row>
    <row r="167" s="2" customFormat="1" ht="44.25" customHeight="1">
      <c r="A167" s="40"/>
      <c r="B167" s="41"/>
      <c r="C167" s="214" t="s">
        <v>260</v>
      </c>
      <c r="D167" s="214" t="s">
        <v>142</v>
      </c>
      <c r="E167" s="215" t="s">
        <v>299</v>
      </c>
      <c r="F167" s="216" t="s">
        <v>300</v>
      </c>
      <c r="G167" s="217" t="s">
        <v>284</v>
      </c>
      <c r="H167" s="218">
        <v>18.416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588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302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2" customFormat="1" ht="44.25" customHeight="1">
      <c r="A169" s="40"/>
      <c r="B169" s="41"/>
      <c r="C169" s="214" t="s">
        <v>7</v>
      </c>
      <c r="D169" s="214" t="s">
        <v>142</v>
      </c>
      <c r="E169" s="215" t="s">
        <v>304</v>
      </c>
      <c r="F169" s="216" t="s">
        <v>305</v>
      </c>
      <c r="G169" s="217" t="s">
        <v>284</v>
      </c>
      <c r="H169" s="218">
        <v>3.1600000000000001</v>
      </c>
      <c r="I169" s="219"/>
      <c r="J169" s="220">
        <f>ROUND(I169*H169,2)</f>
        <v>0</v>
      </c>
      <c r="K169" s="216" t="s">
        <v>146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147</v>
      </c>
      <c r="AT169" s="225" t="s">
        <v>142</v>
      </c>
      <c r="AU169" s="225" t="s">
        <v>83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147</v>
      </c>
      <c r="BM169" s="225" t="s">
        <v>589</v>
      </c>
    </row>
    <row r="170" s="2" customFormat="1">
      <c r="A170" s="40"/>
      <c r="B170" s="41"/>
      <c r="C170" s="42"/>
      <c r="D170" s="227" t="s">
        <v>149</v>
      </c>
      <c r="E170" s="42"/>
      <c r="F170" s="228" t="s">
        <v>307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83</v>
      </c>
    </row>
    <row r="171" s="12" customFormat="1" ht="22.8" customHeight="1">
      <c r="A171" s="12"/>
      <c r="B171" s="198"/>
      <c r="C171" s="199"/>
      <c r="D171" s="200" t="s">
        <v>74</v>
      </c>
      <c r="E171" s="212" t="s">
        <v>308</v>
      </c>
      <c r="F171" s="212" t="s">
        <v>309</v>
      </c>
      <c r="G171" s="199"/>
      <c r="H171" s="199"/>
      <c r="I171" s="202"/>
      <c r="J171" s="213">
        <f>BK171</f>
        <v>0</v>
      </c>
      <c r="K171" s="199"/>
      <c r="L171" s="204"/>
      <c r="M171" s="205"/>
      <c r="N171" s="206"/>
      <c r="O171" s="206"/>
      <c r="P171" s="207">
        <f>SUM(P172:P173)</f>
        <v>0</v>
      </c>
      <c r="Q171" s="206"/>
      <c r="R171" s="207">
        <f>SUM(R172:R173)</f>
        <v>0</v>
      </c>
      <c r="S171" s="206"/>
      <c r="T171" s="208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9" t="s">
        <v>79</v>
      </c>
      <c r="AT171" s="210" t="s">
        <v>74</v>
      </c>
      <c r="AU171" s="210" t="s">
        <v>79</v>
      </c>
      <c r="AY171" s="209" t="s">
        <v>140</v>
      </c>
      <c r="BK171" s="211">
        <f>SUM(BK172:BK173)</f>
        <v>0</v>
      </c>
    </row>
    <row r="172" s="2" customFormat="1" ht="55.5" customHeight="1">
      <c r="A172" s="40"/>
      <c r="B172" s="41"/>
      <c r="C172" s="214" t="s">
        <v>273</v>
      </c>
      <c r="D172" s="214" t="s">
        <v>142</v>
      </c>
      <c r="E172" s="215" t="s">
        <v>311</v>
      </c>
      <c r="F172" s="216" t="s">
        <v>312</v>
      </c>
      <c r="G172" s="217" t="s">
        <v>284</v>
      </c>
      <c r="H172" s="218">
        <v>0.82899999999999996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</v>
      </c>
      <c r="R172" s="223">
        <f>Q172*H172</f>
        <v>0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590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314</v>
      </c>
      <c r="G173" s="42"/>
      <c r="H173" s="42"/>
      <c r="I173" s="229"/>
      <c r="J173" s="42"/>
      <c r="K173" s="42"/>
      <c r="L173" s="46"/>
      <c r="M173" s="265"/>
      <c r="N173" s="266"/>
      <c r="O173" s="267"/>
      <c r="P173" s="267"/>
      <c r="Q173" s="267"/>
      <c r="R173" s="267"/>
      <c r="S173" s="267"/>
      <c r="T173" s="268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2" customFormat="1" ht="6.96" customHeight="1">
      <c r="A174" s="40"/>
      <c r="B174" s="61"/>
      <c r="C174" s="62"/>
      <c r="D174" s="62"/>
      <c r="E174" s="62"/>
      <c r="F174" s="62"/>
      <c r="G174" s="62"/>
      <c r="H174" s="62"/>
      <c r="I174" s="62"/>
      <c r="J174" s="62"/>
      <c r="K174" s="62"/>
      <c r="L174" s="46"/>
      <c r="M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</row>
  </sheetData>
  <sheetProtection sheet="1" autoFilter="0" formatColumns="0" formatRows="0" objects="1" scenarios="1" spinCount="100000" saltValue="1ivbSLqeeSvt5q+6eywZqjKtNNmAviAaNTsXGmEr450C/RD6zqU2rEoww81+PRiwSoQ6SL6NkJaemzCsPYxpNQ==" hashValue="NYjBSzpZ39GwvWpFGr4ioixs7r6bmh1jPgcS7x/3A2Qt4/GQNObrBuE1eXvoBeeMAw6H1GpnaSDYH1XPpJ9GfA==" algorithmName="SHA-512" password="CC35"/>
  <autoFilter ref="C90:K17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6123"/>
    <hyperlink ref="F99" r:id="rId2" display="https://podminky.urs.cz/item/CS_URS_2024_01/113106171"/>
    <hyperlink ref="F103" r:id="rId3" display="https://podminky.urs.cz/item/CS_URS_2024_01/113107324"/>
    <hyperlink ref="F106" r:id="rId4" display="https://podminky.urs.cz/item/CS_URS_2024_01/113107343"/>
    <hyperlink ref="F110" r:id="rId5" display="https://podminky.urs.cz/item/CS_URS_2024_01/113202111"/>
    <hyperlink ref="F113" r:id="rId6" display="https://podminky.urs.cz/item/CS_URS_2024_01/115001105"/>
    <hyperlink ref="F117" r:id="rId7" display="https://podminky.urs.cz/item/CS_URS_2024_01/115101202"/>
    <hyperlink ref="F121" r:id="rId8" display="https://podminky.urs.cz/item/CS_URS_2024_01/119003211"/>
    <hyperlink ref="F125" r:id="rId9" display="https://podminky.urs.cz/item/CS_URS_2024_01/119003212"/>
    <hyperlink ref="F129" r:id="rId10" display="https://podminky.urs.cz/item/CS_URS_2024_01/132254202"/>
    <hyperlink ref="F133" r:id="rId11" display="https://podminky.urs.cz/item/CS_URS_2024_01/151201102"/>
    <hyperlink ref="F137" r:id="rId12" display="https://podminky.urs.cz/item/CS_URS_2024_01/151201112"/>
    <hyperlink ref="F141" r:id="rId13" display="https://podminky.urs.cz/item/CS_URS_2024_01/162351103"/>
    <hyperlink ref="F149" r:id="rId14" display="https://podminky.urs.cz/item/CS_URS_2024_01/871395811"/>
    <hyperlink ref="F152" r:id="rId15" display="https://podminky.urs.cz/item/CS_URS_2024_01/890811851"/>
    <hyperlink ref="F155" r:id="rId16" display="https://podminky.urs.cz/item/CS_URS_2024_01/899102211"/>
    <hyperlink ref="F159" r:id="rId17" display="https://podminky.urs.cz/item/CS_URS_2024_01/919735113"/>
    <hyperlink ref="F163" r:id="rId18" display="https://podminky.urs.cz/item/CS_URS_2024_01/997013501"/>
    <hyperlink ref="F165" r:id="rId19" display="https://podminky.urs.cz/item/CS_URS_2024_01/997013509"/>
    <hyperlink ref="F168" r:id="rId20" display="https://podminky.urs.cz/item/CS_URS_2024_01/997013631"/>
    <hyperlink ref="F170" r:id="rId21" display="https://podminky.urs.cz/item/CS_URS_2024_01/997013645"/>
    <hyperlink ref="F173" r:id="rId22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591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ROUND((SUM(BE92:BE214)),  2)</f>
        <v>0</v>
      </c>
      <c r="G35" s="40"/>
      <c r="H35" s="40"/>
      <c r="I35" s="159">
        <v>0.20999999999999999</v>
      </c>
      <c r="J35" s="158">
        <f>ROUND(((SUM(BE92:BE214))*I35),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ROUND((SUM(BF92:BF214)),  2)</f>
        <v>0</v>
      </c>
      <c r="G36" s="40"/>
      <c r="H36" s="40"/>
      <c r="I36" s="159">
        <v>0.12</v>
      </c>
      <c r="J36" s="158">
        <f>ROUND(((SUM(BF92:BF214))*I36),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ROUND((SUM(BG92:BG214)),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ROUND((SUM(BH92:BH214)),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ROUND((SUM(BI92:BI214)),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2.2 -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J163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J202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J212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532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2.2 -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4. 4. 2024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9.2420810820000003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P94+P120+P134+P163+P202+P212</f>
        <v>0</v>
      </c>
      <c r="Q93" s="206"/>
      <c r="R93" s="207">
        <f>R94+R120+R134+R163+R202+R212</f>
        <v>9.2420810820000003</v>
      </c>
      <c r="S93" s="206"/>
      <c r="T93" s="208">
        <f>T94+T120+T134+T163+T202+T212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BK94+BK120+BK134+BK163+BK202+BK212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SUM(P95:P119)</f>
        <v>0</v>
      </c>
      <c r="Q94" s="206"/>
      <c r="R94" s="207">
        <f>SUM(R95:R119)</f>
        <v>0</v>
      </c>
      <c r="S94" s="206"/>
      <c r="T94" s="208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SUM(BK95:BK119)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38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592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593</v>
      </c>
      <c r="G97" s="244"/>
      <c r="H97" s="247">
        <v>38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12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594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595</v>
      </c>
      <c r="G100" s="244"/>
      <c r="H100" s="247">
        <v>12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50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596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597</v>
      </c>
      <c r="G103" s="244"/>
      <c r="H103" s="247">
        <v>50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22.800000000000001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598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599</v>
      </c>
      <c r="G106" s="244"/>
      <c r="H106" s="247">
        <v>22.800000000000001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600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595</v>
      </c>
      <c r="G109" s="244"/>
      <c r="H109" s="247">
        <v>12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38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601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556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602</v>
      </c>
      <c r="G113" s="244"/>
      <c r="H113" s="247">
        <v>38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66.75" customHeight="1">
      <c r="A114" s="40"/>
      <c r="B114" s="41"/>
      <c r="C114" s="214" t="s">
        <v>181</v>
      </c>
      <c r="D114" s="214" t="s">
        <v>142</v>
      </c>
      <c r="E114" s="215" t="s">
        <v>343</v>
      </c>
      <c r="F114" s="216" t="s">
        <v>344</v>
      </c>
      <c r="G114" s="217" t="s">
        <v>211</v>
      </c>
      <c r="H114" s="218">
        <v>11.292999999999999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603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346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556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604</v>
      </c>
      <c r="G117" s="244"/>
      <c r="H117" s="247">
        <v>11.292999999999999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16.5" customHeight="1">
      <c r="A118" s="40"/>
      <c r="B118" s="41"/>
      <c r="C118" s="269" t="s">
        <v>188</v>
      </c>
      <c r="D118" s="269" t="s">
        <v>348</v>
      </c>
      <c r="E118" s="270" t="s">
        <v>349</v>
      </c>
      <c r="F118" s="271" t="s">
        <v>350</v>
      </c>
      <c r="G118" s="272" t="s">
        <v>284</v>
      </c>
      <c r="H118" s="273">
        <v>19.198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188</v>
      </c>
      <c r="AT118" s="225" t="s">
        <v>348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605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606</v>
      </c>
      <c r="G119" s="244"/>
      <c r="H119" s="247">
        <v>19.198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12" customFormat="1" ht="22.8" customHeight="1">
      <c r="A120" s="12"/>
      <c r="B120" s="198"/>
      <c r="C120" s="199"/>
      <c r="D120" s="200" t="s">
        <v>74</v>
      </c>
      <c r="E120" s="212" t="s">
        <v>147</v>
      </c>
      <c r="F120" s="212" t="s">
        <v>353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SUM(P121:P133)</f>
        <v>0</v>
      </c>
      <c r="Q120" s="206"/>
      <c r="R120" s="207">
        <f>SUM(R121:R133)</f>
        <v>0.52245749999999991</v>
      </c>
      <c r="S120" s="206"/>
      <c r="T120" s="208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79</v>
      </c>
      <c r="AT120" s="210" t="s">
        <v>74</v>
      </c>
      <c r="AU120" s="210" t="s">
        <v>79</v>
      </c>
      <c r="AY120" s="209" t="s">
        <v>140</v>
      </c>
      <c r="BK120" s="211">
        <f>SUM(BK121:BK133)</f>
        <v>0</v>
      </c>
    </row>
    <row r="121" s="2" customFormat="1" ht="33" customHeight="1">
      <c r="A121" s="40"/>
      <c r="B121" s="41"/>
      <c r="C121" s="214" t="s">
        <v>193</v>
      </c>
      <c r="D121" s="214" t="s">
        <v>142</v>
      </c>
      <c r="E121" s="215" t="s">
        <v>354</v>
      </c>
      <c r="F121" s="216" t="s">
        <v>355</v>
      </c>
      <c r="G121" s="217" t="s">
        <v>211</v>
      </c>
      <c r="H121" s="218">
        <v>3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607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357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556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608</v>
      </c>
      <c r="G124" s="244"/>
      <c r="H124" s="247">
        <v>3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197</v>
      </c>
      <c r="D125" s="214" t="s">
        <v>142</v>
      </c>
      <c r="E125" s="215" t="s">
        <v>360</v>
      </c>
      <c r="F125" s="216" t="s">
        <v>361</v>
      </c>
      <c r="G125" s="217" t="s">
        <v>211</v>
      </c>
      <c r="H125" s="218">
        <v>0.22500000000000001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2.3010199999999998</v>
      </c>
      <c r="R125" s="223">
        <f>Q125*H125</f>
        <v>0.51772949999999995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609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363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610</v>
      </c>
      <c r="G127" s="244"/>
      <c r="H127" s="247">
        <v>0.22500000000000001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37.8" customHeight="1">
      <c r="A128" s="40"/>
      <c r="B128" s="41"/>
      <c r="C128" s="214" t="s">
        <v>204</v>
      </c>
      <c r="D128" s="214" t="s">
        <v>142</v>
      </c>
      <c r="E128" s="215" t="s">
        <v>365</v>
      </c>
      <c r="F128" s="216" t="s">
        <v>366</v>
      </c>
      <c r="G128" s="217" t="s">
        <v>145</v>
      </c>
      <c r="H128" s="218">
        <v>0.59999999999999998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0.0078799999999999999</v>
      </c>
      <c r="R128" s="223">
        <f>Q128*H128</f>
        <v>0.0047279999999999996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611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368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4" customFormat="1">
      <c r="A130" s="14"/>
      <c r="B130" s="243"/>
      <c r="C130" s="244"/>
      <c r="D130" s="234" t="s">
        <v>151</v>
      </c>
      <c r="E130" s="245" t="s">
        <v>19</v>
      </c>
      <c r="F130" s="246" t="s">
        <v>612</v>
      </c>
      <c r="G130" s="244"/>
      <c r="H130" s="247">
        <v>0.59999999999999998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151</v>
      </c>
      <c r="AU130" s="253" t="s">
        <v>83</v>
      </c>
      <c r="AV130" s="14" t="s">
        <v>83</v>
      </c>
      <c r="AW130" s="14" t="s">
        <v>35</v>
      </c>
      <c r="AX130" s="14" t="s">
        <v>79</v>
      </c>
      <c r="AY130" s="253" t="s">
        <v>140</v>
      </c>
    </row>
    <row r="131" s="2" customFormat="1" ht="37.8" customHeight="1">
      <c r="A131" s="40"/>
      <c r="B131" s="41"/>
      <c r="C131" s="214" t="s">
        <v>8</v>
      </c>
      <c r="D131" s="214" t="s">
        <v>142</v>
      </c>
      <c r="E131" s="215" t="s">
        <v>370</v>
      </c>
      <c r="F131" s="216" t="s">
        <v>371</v>
      </c>
      <c r="G131" s="217" t="s">
        <v>145</v>
      </c>
      <c r="H131" s="218">
        <v>0.59999999999999998</v>
      </c>
      <c r="I131" s="219"/>
      <c r="J131" s="220">
        <f>ROUND(I131*H131,2)</f>
        <v>0</v>
      </c>
      <c r="K131" s="216" t="s">
        <v>146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147</v>
      </c>
      <c r="AT131" s="225" t="s">
        <v>142</v>
      </c>
      <c r="AU131" s="225" t="s">
        <v>83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147</v>
      </c>
      <c r="BM131" s="225" t="s">
        <v>613</v>
      </c>
    </row>
    <row r="132" s="2" customFormat="1">
      <c r="A132" s="40"/>
      <c r="B132" s="41"/>
      <c r="C132" s="42"/>
      <c r="D132" s="227" t="s">
        <v>149</v>
      </c>
      <c r="E132" s="42"/>
      <c r="F132" s="228" t="s">
        <v>373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83</v>
      </c>
    </row>
    <row r="133" s="14" customFormat="1">
      <c r="A133" s="14"/>
      <c r="B133" s="243"/>
      <c r="C133" s="244"/>
      <c r="D133" s="234" t="s">
        <v>151</v>
      </c>
      <c r="E133" s="245" t="s">
        <v>19</v>
      </c>
      <c r="F133" s="246" t="s">
        <v>612</v>
      </c>
      <c r="G133" s="244"/>
      <c r="H133" s="247">
        <v>0.59999999999999998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151</v>
      </c>
      <c r="AU133" s="253" t="s">
        <v>83</v>
      </c>
      <c r="AV133" s="14" t="s">
        <v>83</v>
      </c>
      <c r="AW133" s="14" t="s">
        <v>35</v>
      </c>
      <c r="AX133" s="14" t="s">
        <v>79</v>
      </c>
      <c r="AY133" s="253" t="s">
        <v>140</v>
      </c>
    </row>
    <row r="134" s="12" customFormat="1" ht="22.8" customHeight="1">
      <c r="A134" s="12"/>
      <c r="B134" s="198"/>
      <c r="C134" s="199"/>
      <c r="D134" s="200" t="s">
        <v>74</v>
      </c>
      <c r="E134" s="212" t="s">
        <v>167</v>
      </c>
      <c r="F134" s="212" t="s">
        <v>374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SUM(P135:P162)</f>
        <v>0</v>
      </c>
      <c r="Q134" s="206"/>
      <c r="R134" s="207">
        <f>SUM(R135:R162)</f>
        <v>0.44609999999999994</v>
      </c>
      <c r="S134" s="206"/>
      <c r="T134" s="208">
        <f>SUM(T135:T162)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74</v>
      </c>
      <c r="AU134" s="210" t="s">
        <v>79</v>
      </c>
      <c r="AY134" s="209" t="s">
        <v>140</v>
      </c>
      <c r="BK134" s="211">
        <f>SUM(BK135:BK162)</f>
        <v>0</v>
      </c>
    </row>
    <row r="135" s="2" customFormat="1" ht="44.25" customHeight="1">
      <c r="A135" s="40"/>
      <c r="B135" s="41"/>
      <c r="C135" s="214" t="s">
        <v>215</v>
      </c>
      <c r="D135" s="214" t="s">
        <v>142</v>
      </c>
      <c r="E135" s="215" t="s">
        <v>375</v>
      </c>
      <c r="F135" s="216" t="s">
        <v>376</v>
      </c>
      <c r="G135" s="217" t="s">
        <v>145</v>
      </c>
      <c r="H135" s="218">
        <v>5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147</v>
      </c>
      <c r="AT135" s="225" t="s">
        <v>142</v>
      </c>
      <c r="AU135" s="225" t="s">
        <v>83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147</v>
      </c>
      <c r="BM135" s="225" t="s">
        <v>614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378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83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379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83</v>
      </c>
      <c r="AV137" s="13" t="s">
        <v>79</v>
      </c>
      <c r="AW137" s="13" t="s">
        <v>35</v>
      </c>
      <c r="AX137" s="13" t="s">
        <v>75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535</v>
      </c>
      <c r="G138" s="244"/>
      <c r="H138" s="247">
        <v>5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83</v>
      </c>
      <c r="AV138" s="14" t="s">
        <v>83</v>
      </c>
      <c r="AW138" s="14" t="s">
        <v>35</v>
      </c>
      <c r="AX138" s="14" t="s">
        <v>79</v>
      </c>
      <c r="AY138" s="253" t="s">
        <v>140</v>
      </c>
    </row>
    <row r="139" s="2" customFormat="1" ht="33" customHeight="1">
      <c r="A139" s="40"/>
      <c r="B139" s="41"/>
      <c r="C139" s="214" t="s">
        <v>221</v>
      </c>
      <c r="D139" s="214" t="s">
        <v>142</v>
      </c>
      <c r="E139" s="215" t="s">
        <v>380</v>
      </c>
      <c r="F139" s="216" t="s">
        <v>381</v>
      </c>
      <c r="G139" s="217" t="s">
        <v>145</v>
      </c>
      <c r="H139" s="218">
        <v>20</v>
      </c>
      <c r="I139" s="219"/>
      <c r="J139" s="220">
        <f>ROUND(I139*H139,2)</f>
        <v>0</v>
      </c>
      <c r="K139" s="216" t="s">
        <v>146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147</v>
      </c>
      <c r="AT139" s="225" t="s">
        <v>142</v>
      </c>
      <c r="AU139" s="225" t="s">
        <v>83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147</v>
      </c>
      <c r="BM139" s="225" t="s">
        <v>615</v>
      </c>
    </row>
    <row r="140" s="2" customFormat="1">
      <c r="A140" s="40"/>
      <c r="B140" s="41"/>
      <c r="C140" s="42"/>
      <c r="D140" s="227" t="s">
        <v>149</v>
      </c>
      <c r="E140" s="42"/>
      <c r="F140" s="228" t="s">
        <v>383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83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384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616</v>
      </c>
      <c r="G142" s="244"/>
      <c r="H142" s="247">
        <v>20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79</v>
      </c>
      <c r="AY142" s="253" t="s">
        <v>140</v>
      </c>
    </row>
    <row r="143" s="2" customFormat="1" ht="37.8" customHeight="1">
      <c r="A143" s="40"/>
      <c r="B143" s="41"/>
      <c r="C143" s="214" t="s">
        <v>227</v>
      </c>
      <c r="D143" s="214" t="s">
        <v>142</v>
      </c>
      <c r="E143" s="215" t="s">
        <v>389</v>
      </c>
      <c r="F143" s="216" t="s">
        <v>390</v>
      </c>
      <c r="G143" s="217" t="s">
        <v>145</v>
      </c>
      <c r="H143" s="218">
        <v>20</v>
      </c>
      <c r="I143" s="219"/>
      <c r="J143" s="220">
        <f>ROUND(I143*H143,2)</f>
        <v>0</v>
      </c>
      <c r="K143" s="216" t="s">
        <v>146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147</v>
      </c>
      <c r="AT143" s="225" t="s">
        <v>142</v>
      </c>
      <c r="AU143" s="225" t="s">
        <v>83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147</v>
      </c>
      <c r="BM143" s="225" t="s">
        <v>617</v>
      </c>
    </row>
    <row r="144" s="2" customFormat="1">
      <c r="A144" s="40"/>
      <c r="B144" s="41"/>
      <c r="C144" s="42"/>
      <c r="D144" s="227" t="s">
        <v>149</v>
      </c>
      <c r="E144" s="42"/>
      <c r="F144" s="228" t="s">
        <v>392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83</v>
      </c>
    </row>
    <row r="145" s="13" customFormat="1">
      <c r="A145" s="13"/>
      <c r="B145" s="232"/>
      <c r="C145" s="233"/>
      <c r="D145" s="234" t="s">
        <v>151</v>
      </c>
      <c r="E145" s="235" t="s">
        <v>19</v>
      </c>
      <c r="F145" s="236" t="s">
        <v>384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83</v>
      </c>
      <c r="AV145" s="13" t="s">
        <v>79</v>
      </c>
      <c r="AW145" s="13" t="s">
        <v>35</v>
      </c>
      <c r="AX145" s="13" t="s">
        <v>75</v>
      </c>
      <c r="AY145" s="242" t="s">
        <v>140</v>
      </c>
    </row>
    <row r="146" s="14" customFormat="1">
      <c r="A146" s="14"/>
      <c r="B146" s="243"/>
      <c r="C146" s="244"/>
      <c r="D146" s="234" t="s">
        <v>151</v>
      </c>
      <c r="E146" s="245" t="s">
        <v>19</v>
      </c>
      <c r="F146" s="246" t="s">
        <v>616</v>
      </c>
      <c r="G146" s="244"/>
      <c r="H146" s="247">
        <v>20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83</v>
      </c>
      <c r="AV146" s="14" t="s">
        <v>83</v>
      </c>
      <c r="AW146" s="14" t="s">
        <v>35</v>
      </c>
      <c r="AX146" s="14" t="s">
        <v>79</v>
      </c>
      <c r="AY146" s="253" t="s">
        <v>140</v>
      </c>
    </row>
    <row r="147" s="2" customFormat="1" ht="24.15" customHeight="1">
      <c r="A147" s="40"/>
      <c r="B147" s="41"/>
      <c r="C147" s="214" t="s">
        <v>232</v>
      </c>
      <c r="D147" s="214" t="s">
        <v>142</v>
      </c>
      <c r="E147" s="215" t="s">
        <v>393</v>
      </c>
      <c r="F147" s="216" t="s">
        <v>394</v>
      </c>
      <c r="G147" s="217" t="s">
        <v>145</v>
      </c>
      <c r="H147" s="218">
        <v>20</v>
      </c>
      <c r="I147" s="219"/>
      <c r="J147" s="220">
        <f>ROUND(I147*H147,2)</f>
        <v>0</v>
      </c>
      <c r="K147" s="216" t="s">
        <v>146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147</v>
      </c>
      <c r="AT147" s="225" t="s">
        <v>142</v>
      </c>
      <c r="AU147" s="225" t="s">
        <v>83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147</v>
      </c>
      <c r="BM147" s="225" t="s">
        <v>618</v>
      </c>
    </row>
    <row r="148" s="2" customFormat="1">
      <c r="A148" s="40"/>
      <c r="B148" s="41"/>
      <c r="C148" s="42"/>
      <c r="D148" s="227" t="s">
        <v>149</v>
      </c>
      <c r="E148" s="42"/>
      <c r="F148" s="228" t="s">
        <v>396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83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384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83</v>
      </c>
      <c r="AV149" s="13" t="s">
        <v>79</v>
      </c>
      <c r="AW149" s="13" t="s">
        <v>35</v>
      </c>
      <c r="AX149" s="13" t="s">
        <v>75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616</v>
      </c>
      <c r="G150" s="244"/>
      <c r="H150" s="247">
        <v>20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49.05" customHeight="1">
      <c r="A151" s="40"/>
      <c r="B151" s="41"/>
      <c r="C151" s="214" t="s">
        <v>242</v>
      </c>
      <c r="D151" s="214" t="s">
        <v>142</v>
      </c>
      <c r="E151" s="215" t="s">
        <v>397</v>
      </c>
      <c r="F151" s="216" t="s">
        <v>398</v>
      </c>
      <c r="G151" s="217" t="s">
        <v>145</v>
      </c>
      <c r="H151" s="218">
        <v>20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619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400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384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616</v>
      </c>
      <c r="G154" s="244"/>
      <c r="H154" s="247">
        <v>20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79</v>
      </c>
      <c r="AY154" s="253" t="s">
        <v>140</v>
      </c>
    </row>
    <row r="155" s="2" customFormat="1" ht="49.05" customHeight="1">
      <c r="A155" s="40"/>
      <c r="B155" s="41"/>
      <c r="C155" s="214" t="s">
        <v>248</v>
      </c>
      <c r="D155" s="214" t="s">
        <v>142</v>
      </c>
      <c r="E155" s="215" t="s">
        <v>385</v>
      </c>
      <c r="F155" s="216" t="s">
        <v>386</v>
      </c>
      <c r="G155" s="217" t="s">
        <v>145</v>
      </c>
      <c r="H155" s="218">
        <v>20</v>
      </c>
      <c r="I155" s="219"/>
      <c r="J155" s="220">
        <f>ROUND(I155*H155,2)</f>
        <v>0</v>
      </c>
      <c r="K155" s="216" t="s">
        <v>146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147</v>
      </c>
      <c r="AT155" s="225" t="s">
        <v>142</v>
      </c>
      <c r="AU155" s="225" t="s">
        <v>83</v>
      </c>
      <c r="AY155" s="19" t="s">
        <v>140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147</v>
      </c>
      <c r="BM155" s="225" t="s">
        <v>620</v>
      </c>
    </row>
    <row r="156" s="2" customFormat="1">
      <c r="A156" s="40"/>
      <c r="B156" s="41"/>
      <c r="C156" s="42"/>
      <c r="D156" s="227" t="s">
        <v>149</v>
      </c>
      <c r="E156" s="42"/>
      <c r="F156" s="228" t="s">
        <v>388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83</v>
      </c>
    </row>
    <row r="157" s="13" customFormat="1">
      <c r="A157" s="13"/>
      <c r="B157" s="232"/>
      <c r="C157" s="233"/>
      <c r="D157" s="234" t="s">
        <v>151</v>
      </c>
      <c r="E157" s="235" t="s">
        <v>19</v>
      </c>
      <c r="F157" s="236" t="s">
        <v>384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83</v>
      </c>
      <c r="AV157" s="13" t="s">
        <v>79</v>
      </c>
      <c r="AW157" s="13" t="s">
        <v>35</v>
      </c>
      <c r="AX157" s="13" t="s">
        <v>75</v>
      </c>
      <c r="AY157" s="242" t="s">
        <v>140</v>
      </c>
    </row>
    <row r="158" s="14" customFormat="1">
      <c r="A158" s="14"/>
      <c r="B158" s="243"/>
      <c r="C158" s="244"/>
      <c r="D158" s="234" t="s">
        <v>151</v>
      </c>
      <c r="E158" s="245" t="s">
        <v>19</v>
      </c>
      <c r="F158" s="246" t="s">
        <v>616</v>
      </c>
      <c r="G158" s="244"/>
      <c r="H158" s="247">
        <v>20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83</v>
      </c>
      <c r="AV158" s="14" t="s">
        <v>83</v>
      </c>
      <c r="AW158" s="14" t="s">
        <v>35</v>
      </c>
      <c r="AX158" s="14" t="s">
        <v>79</v>
      </c>
      <c r="AY158" s="253" t="s">
        <v>140</v>
      </c>
    </row>
    <row r="159" s="2" customFormat="1" ht="78" customHeight="1">
      <c r="A159" s="40"/>
      <c r="B159" s="41"/>
      <c r="C159" s="214" t="s">
        <v>253</v>
      </c>
      <c r="D159" s="214" t="s">
        <v>142</v>
      </c>
      <c r="E159" s="215" t="s">
        <v>621</v>
      </c>
      <c r="F159" s="216" t="s">
        <v>622</v>
      </c>
      <c r="G159" s="217" t="s">
        <v>145</v>
      </c>
      <c r="H159" s="218">
        <v>5</v>
      </c>
      <c r="I159" s="219"/>
      <c r="J159" s="220">
        <f>ROUND(I159*H159,2)</f>
        <v>0</v>
      </c>
      <c r="K159" s="216" t="s">
        <v>146</v>
      </c>
      <c r="L159" s="46"/>
      <c r="M159" s="221" t="s">
        <v>19</v>
      </c>
      <c r="N159" s="222" t="s">
        <v>46</v>
      </c>
      <c r="O159" s="86"/>
      <c r="P159" s="223">
        <f>O159*H159</f>
        <v>0</v>
      </c>
      <c r="Q159" s="223">
        <v>0.089219999999999994</v>
      </c>
      <c r="R159" s="223">
        <f>Q159*H159</f>
        <v>0.44609999999999994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147</v>
      </c>
      <c r="AT159" s="225" t="s">
        <v>142</v>
      </c>
      <c r="AU159" s="225" t="s">
        <v>83</v>
      </c>
      <c r="AY159" s="19" t="s">
        <v>140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147</v>
      </c>
      <c r="BM159" s="225" t="s">
        <v>623</v>
      </c>
    </row>
    <row r="160" s="2" customFormat="1">
      <c r="A160" s="40"/>
      <c r="B160" s="41"/>
      <c r="C160" s="42"/>
      <c r="D160" s="227" t="s">
        <v>149</v>
      </c>
      <c r="E160" s="42"/>
      <c r="F160" s="228" t="s">
        <v>624</v>
      </c>
      <c r="G160" s="42"/>
      <c r="H160" s="42"/>
      <c r="I160" s="229"/>
      <c r="J160" s="42"/>
      <c r="K160" s="42"/>
      <c r="L160" s="46"/>
      <c r="M160" s="230"/>
      <c r="N160" s="231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149</v>
      </c>
      <c r="AU160" s="19" t="s">
        <v>83</v>
      </c>
    </row>
    <row r="161" s="13" customFormat="1">
      <c r="A161" s="13"/>
      <c r="B161" s="232"/>
      <c r="C161" s="233"/>
      <c r="D161" s="234" t="s">
        <v>151</v>
      </c>
      <c r="E161" s="235" t="s">
        <v>19</v>
      </c>
      <c r="F161" s="236" t="s">
        <v>379</v>
      </c>
      <c r="G161" s="233"/>
      <c r="H161" s="235" t="s">
        <v>19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2" t="s">
        <v>151</v>
      </c>
      <c r="AU161" s="242" t="s">
        <v>83</v>
      </c>
      <c r="AV161" s="13" t="s">
        <v>79</v>
      </c>
      <c r="AW161" s="13" t="s">
        <v>35</v>
      </c>
      <c r="AX161" s="13" t="s">
        <v>75</v>
      </c>
      <c r="AY161" s="242" t="s">
        <v>140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535</v>
      </c>
      <c r="G162" s="244"/>
      <c r="H162" s="247">
        <v>5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12" customFormat="1" ht="22.8" customHeight="1">
      <c r="A163" s="12"/>
      <c r="B163" s="198"/>
      <c r="C163" s="199"/>
      <c r="D163" s="200" t="s">
        <v>74</v>
      </c>
      <c r="E163" s="212" t="s">
        <v>188</v>
      </c>
      <c r="F163" s="212" t="s">
        <v>247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SUM(P164:P201)</f>
        <v>0</v>
      </c>
      <c r="Q163" s="206"/>
      <c r="R163" s="207">
        <f>SUM(R164:R201)</f>
        <v>5.8950575000000001</v>
      </c>
      <c r="S163" s="206"/>
      <c r="T163" s="208">
        <f>SUM(T164:T201)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74</v>
      </c>
      <c r="AU163" s="210" t="s">
        <v>79</v>
      </c>
      <c r="AY163" s="209" t="s">
        <v>140</v>
      </c>
      <c r="BK163" s="211">
        <f>SUM(BK164:BK201)</f>
        <v>0</v>
      </c>
    </row>
    <row r="164" s="2" customFormat="1" ht="24.15" customHeight="1">
      <c r="A164" s="40"/>
      <c r="B164" s="41"/>
      <c r="C164" s="214" t="s">
        <v>260</v>
      </c>
      <c r="D164" s="214" t="s">
        <v>142</v>
      </c>
      <c r="E164" s="215" t="s">
        <v>625</v>
      </c>
      <c r="F164" s="216" t="s">
        <v>626</v>
      </c>
      <c r="G164" s="217" t="s">
        <v>170</v>
      </c>
      <c r="H164" s="218">
        <v>11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2.0000000000000002E-05</v>
      </c>
      <c r="R164" s="223">
        <f>Q164*H164</f>
        <v>0.00022000000000000001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627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628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629</v>
      </c>
      <c r="G166" s="244"/>
      <c r="H166" s="247">
        <v>10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14" customFormat="1">
      <c r="A167" s="14"/>
      <c r="B167" s="243"/>
      <c r="C167" s="244"/>
      <c r="D167" s="234" t="s">
        <v>151</v>
      </c>
      <c r="E167" s="244"/>
      <c r="F167" s="246" t="s">
        <v>630</v>
      </c>
      <c r="G167" s="244"/>
      <c r="H167" s="247">
        <v>11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4</v>
      </c>
      <c r="AX167" s="14" t="s">
        <v>79</v>
      </c>
      <c r="AY167" s="253" t="s">
        <v>140</v>
      </c>
    </row>
    <row r="168" s="2" customFormat="1" ht="24.15" customHeight="1">
      <c r="A168" s="40"/>
      <c r="B168" s="41"/>
      <c r="C168" s="269" t="s">
        <v>7</v>
      </c>
      <c r="D168" s="269" t="s">
        <v>348</v>
      </c>
      <c r="E168" s="270" t="s">
        <v>631</v>
      </c>
      <c r="F168" s="271" t="s">
        <v>632</v>
      </c>
      <c r="G168" s="272" t="s">
        <v>170</v>
      </c>
      <c r="H168" s="273">
        <v>10.15</v>
      </c>
      <c r="I168" s="274"/>
      <c r="J168" s="275">
        <f>ROUND(I168*H168,2)</f>
        <v>0</v>
      </c>
      <c r="K168" s="271" t="s">
        <v>146</v>
      </c>
      <c r="L168" s="276"/>
      <c r="M168" s="277" t="s">
        <v>19</v>
      </c>
      <c r="N168" s="278" t="s">
        <v>46</v>
      </c>
      <c r="O168" s="86"/>
      <c r="P168" s="223">
        <f>O168*H168</f>
        <v>0</v>
      </c>
      <c r="Q168" s="223">
        <v>0.01273</v>
      </c>
      <c r="R168" s="223">
        <f>Q168*H168</f>
        <v>0.12920950000000001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188</v>
      </c>
      <c r="AT168" s="225" t="s">
        <v>348</v>
      </c>
      <c r="AU168" s="225" t="s">
        <v>83</v>
      </c>
      <c r="AY168" s="19" t="s">
        <v>140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147</v>
      </c>
      <c r="BM168" s="225" t="s">
        <v>633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575</v>
      </c>
      <c r="G169" s="244"/>
      <c r="H169" s="247">
        <v>10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79</v>
      </c>
      <c r="AY169" s="253" t="s">
        <v>140</v>
      </c>
    </row>
    <row r="170" s="14" customFormat="1">
      <c r="A170" s="14"/>
      <c r="B170" s="243"/>
      <c r="C170" s="244"/>
      <c r="D170" s="234" t="s">
        <v>151</v>
      </c>
      <c r="E170" s="244"/>
      <c r="F170" s="246" t="s">
        <v>634</v>
      </c>
      <c r="G170" s="244"/>
      <c r="H170" s="247">
        <v>10.15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151</v>
      </c>
      <c r="AU170" s="253" t="s">
        <v>83</v>
      </c>
      <c r="AV170" s="14" t="s">
        <v>83</v>
      </c>
      <c r="AW170" s="14" t="s">
        <v>4</v>
      </c>
      <c r="AX170" s="14" t="s">
        <v>79</v>
      </c>
      <c r="AY170" s="253" t="s">
        <v>140</v>
      </c>
    </row>
    <row r="171" s="2" customFormat="1" ht="24.15" customHeight="1">
      <c r="A171" s="40"/>
      <c r="B171" s="41"/>
      <c r="C171" s="214" t="s">
        <v>273</v>
      </c>
      <c r="D171" s="214" t="s">
        <v>142</v>
      </c>
      <c r="E171" s="215" t="s">
        <v>635</v>
      </c>
      <c r="F171" s="216" t="s">
        <v>636</v>
      </c>
      <c r="G171" s="217" t="s">
        <v>170</v>
      </c>
      <c r="H171" s="218">
        <v>63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637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638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14" customFormat="1">
      <c r="A173" s="14"/>
      <c r="B173" s="243"/>
      <c r="C173" s="244"/>
      <c r="D173" s="234" t="s">
        <v>151</v>
      </c>
      <c r="E173" s="245" t="s">
        <v>19</v>
      </c>
      <c r="F173" s="246" t="s">
        <v>639</v>
      </c>
      <c r="G173" s="244"/>
      <c r="H173" s="247">
        <v>63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83</v>
      </c>
      <c r="AV173" s="14" t="s">
        <v>83</v>
      </c>
      <c r="AW173" s="14" t="s">
        <v>35</v>
      </c>
      <c r="AX173" s="14" t="s">
        <v>79</v>
      </c>
      <c r="AY173" s="253" t="s">
        <v>140</v>
      </c>
    </row>
    <row r="174" s="2" customFormat="1" ht="33" customHeight="1">
      <c r="A174" s="40"/>
      <c r="B174" s="41"/>
      <c r="C174" s="214" t="s">
        <v>281</v>
      </c>
      <c r="D174" s="214" t="s">
        <v>142</v>
      </c>
      <c r="E174" s="215" t="s">
        <v>418</v>
      </c>
      <c r="F174" s="216" t="s">
        <v>419</v>
      </c>
      <c r="G174" s="217" t="s">
        <v>263</v>
      </c>
      <c r="H174" s="218">
        <v>2</v>
      </c>
      <c r="I174" s="219"/>
      <c r="J174" s="220">
        <f>ROUND(I174*H174,2)</f>
        <v>0</v>
      </c>
      <c r="K174" s="216" t="s">
        <v>146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0.47094000000000003</v>
      </c>
      <c r="R174" s="223">
        <f>Q174*H174</f>
        <v>0.94188000000000005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147</v>
      </c>
      <c r="AT174" s="225" t="s">
        <v>142</v>
      </c>
      <c r="AU174" s="225" t="s">
        <v>83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147</v>
      </c>
      <c r="BM174" s="225" t="s">
        <v>640</v>
      </c>
    </row>
    <row r="175" s="2" customFormat="1">
      <c r="A175" s="40"/>
      <c r="B175" s="41"/>
      <c r="C175" s="42"/>
      <c r="D175" s="227" t="s">
        <v>149</v>
      </c>
      <c r="E175" s="42"/>
      <c r="F175" s="228" t="s">
        <v>421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83</v>
      </c>
    </row>
    <row r="176" s="2" customFormat="1" ht="24.15" customHeight="1">
      <c r="A176" s="40"/>
      <c r="B176" s="41"/>
      <c r="C176" s="214" t="s">
        <v>287</v>
      </c>
      <c r="D176" s="214" t="s">
        <v>142</v>
      </c>
      <c r="E176" s="215" t="s">
        <v>422</v>
      </c>
      <c r="F176" s="216" t="s">
        <v>423</v>
      </c>
      <c r="G176" s="217" t="s">
        <v>263</v>
      </c>
      <c r="H176" s="218">
        <v>1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0.41947800000000002</v>
      </c>
      <c r="R176" s="223">
        <f>Q176*H176</f>
        <v>0.41947800000000002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641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425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14" customFormat="1">
      <c r="A178" s="14"/>
      <c r="B178" s="243"/>
      <c r="C178" s="244"/>
      <c r="D178" s="234" t="s">
        <v>151</v>
      </c>
      <c r="E178" s="245" t="s">
        <v>19</v>
      </c>
      <c r="F178" s="246" t="s">
        <v>642</v>
      </c>
      <c r="G178" s="244"/>
      <c r="H178" s="247">
        <v>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151</v>
      </c>
      <c r="AU178" s="253" t="s">
        <v>83</v>
      </c>
      <c r="AV178" s="14" t="s">
        <v>83</v>
      </c>
      <c r="AW178" s="14" t="s">
        <v>35</v>
      </c>
      <c r="AX178" s="14" t="s">
        <v>79</v>
      </c>
      <c r="AY178" s="253" t="s">
        <v>140</v>
      </c>
    </row>
    <row r="179" s="2" customFormat="1" ht="21.75" customHeight="1">
      <c r="A179" s="40"/>
      <c r="B179" s="41"/>
      <c r="C179" s="269" t="s">
        <v>293</v>
      </c>
      <c r="D179" s="269" t="s">
        <v>348</v>
      </c>
      <c r="E179" s="270" t="s">
        <v>427</v>
      </c>
      <c r="F179" s="271" t="s">
        <v>428</v>
      </c>
      <c r="G179" s="272" t="s">
        <v>263</v>
      </c>
      <c r="H179" s="273">
        <v>1</v>
      </c>
      <c r="I179" s="274"/>
      <c r="J179" s="275">
        <f>ROUND(I179*H179,2)</f>
        <v>0</v>
      </c>
      <c r="K179" s="271" t="s">
        <v>146</v>
      </c>
      <c r="L179" s="276"/>
      <c r="M179" s="277" t="s">
        <v>19</v>
      </c>
      <c r="N179" s="278" t="s">
        <v>46</v>
      </c>
      <c r="O179" s="86"/>
      <c r="P179" s="223">
        <f>O179*H179</f>
        <v>0</v>
      </c>
      <c r="Q179" s="223">
        <v>1.6000000000000001</v>
      </c>
      <c r="R179" s="223">
        <f>Q179*H179</f>
        <v>1.6000000000000001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188</v>
      </c>
      <c r="AT179" s="225" t="s">
        <v>348</v>
      </c>
      <c r="AU179" s="225" t="s">
        <v>83</v>
      </c>
      <c r="AY179" s="19" t="s">
        <v>140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147</v>
      </c>
      <c r="BM179" s="225" t="s">
        <v>643</v>
      </c>
    </row>
    <row r="180" s="14" customFormat="1">
      <c r="A180" s="14"/>
      <c r="B180" s="243"/>
      <c r="C180" s="244"/>
      <c r="D180" s="234" t="s">
        <v>151</v>
      </c>
      <c r="E180" s="245" t="s">
        <v>19</v>
      </c>
      <c r="F180" s="246" t="s">
        <v>642</v>
      </c>
      <c r="G180" s="244"/>
      <c r="H180" s="247">
        <v>1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151</v>
      </c>
      <c r="AU180" s="253" t="s">
        <v>83</v>
      </c>
      <c r="AV180" s="14" t="s">
        <v>83</v>
      </c>
      <c r="AW180" s="14" t="s">
        <v>35</v>
      </c>
      <c r="AX180" s="14" t="s">
        <v>79</v>
      </c>
      <c r="AY180" s="253" t="s">
        <v>140</v>
      </c>
    </row>
    <row r="181" s="2" customFormat="1" ht="24.15" customHeight="1">
      <c r="A181" s="40"/>
      <c r="B181" s="41"/>
      <c r="C181" s="214" t="s">
        <v>298</v>
      </c>
      <c r="D181" s="214" t="s">
        <v>142</v>
      </c>
      <c r="E181" s="215" t="s">
        <v>430</v>
      </c>
      <c r="F181" s="216" t="s">
        <v>431</v>
      </c>
      <c r="G181" s="217" t="s">
        <v>263</v>
      </c>
      <c r="H181" s="218">
        <v>4</v>
      </c>
      <c r="I181" s="219"/>
      <c r="J181" s="220">
        <f>ROUND(I181*H181,2)</f>
        <v>0</v>
      </c>
      <c r="K181" s="216" t="s">
        <v>146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0.0098899999999999995</v>
      </c>
      <c r="R181" s="223">
        <f>Q181*H181</f>
        <v>0.039559999999999998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147</v>
      </c>
      <c r="AT181" s="225" t="s">
        <v>142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644</v>
      </c>
    </row>
    <row r="182" s="2" customFormat="1">
      <c r="A182" s="40"/>
      <c r="B182" s="41"/>
      <c r="C182" s="42"/>
      <c r="D182" s="227" t="s">
        <v>149</v>
      </c>
      <c r="E182" s="42"/>
      <c r="F182" s="228" t="s">
        <v>433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83</v>
      </c>
    </row>
    <row r="183" s="14" customFormat="1">
      <c r="A183" s="14"/>
      <c r="B183" s="243"/>
      <c r="C183" s="244"/>
      <c r="D183" s="234" t="s">
        <v>151</v>
      </c>
      <c r="E183" s="245" t="s">
        <v>19</v>
      </c>
      <c r="F183" s="246" t="s">
        <v>645</v>
      </c>
      <c r="G183" s="244"/>
      <c r="H183" s="247">
        <v>4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151</v>
      </c>
      <c r="AU183" s="253" t="s">
        <v>83</v>
      </c>
      <c r="AV183" s="14" t="s">
        <v>83</v>
      </c>
      <c r="AW183" s="14" t="s">
        <v>35</v>
      </c>
      <c r="AX183" s="14" t="s">
        <v>79</v>
      </c>
      <c r="AY183" s="253" t="s">
        <v>140</v>
      </c>
    </row>
    <row r="184" s="2" customFormat="1" ht="16.5" customHeight="1">
      <c r="A184" s="40"/>
      <c r="B184" s="41"/>
      <c r="C184" s="269" t="s">
        <v>303</v>
      </c>
      <c r="D184" s="269" t="s">
        <v>348</v>
      </c>
      <c r="E184" s="270" t="s">
        <v>435</v>
      </c>
      <c r="F184" s="271" t="s">
        <v>436</v>
      </c>
      <c r="G184" s="272" t="s">
        <v>263</v>
      </c>
      <c r="H184" s="273">
        <v>4</v>
      </c>
      <c r="I184" s="274"/>
      <c r="J184" s="275">
        <f>ROUND(I184*H184,2)</f>
        <v>0</v>
      </c>
      <c r="K184" s="271" t="s">
        <v>146</v>
      </c>
      <c r="L184" s="276"/>
      <c r="M184" s="277" t="s">
        <v>19</v>
      </c>
      <c r="N184" s="278" t="s">
        <v>46</v>
      </c>
      <c r="O184" s="86"/>
      <c r="P184" s="223">
        <f>O184*H184</f>
        <v>0</v>
      </c>
      <c r="Q184" s="223">
        <v>0.52600000000000002</v>
      </c>
      <c r="R184" s="223">
        <f>Q184*H184</f>
        <v>2.1040000000000001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188</v>
      </c>
      <c r="AT184" s="225" t="s">
        <v>348</v>
      </c>
      <c r="AU184" s="225" t="s">
        <v>83</v>
      </c>
      <c r="AY184" s="19" t="s">
        <v>140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147</v>
      </c>
      <c r="BM184" s="225" t="s">
        <v>646</v>
      </c>
    </row>
    <row r="185" s="14" customFormat="1">
      <c r="A185" s="14"/>
      <c r="B185" s="243"/>
      <c r="C185" s="244"/>
      <c r="D185" s="234" t="s">
        <v>151</v>
      </c>
      <c r="E185" s="245" t="s">
        <v>19</v>
      </c>
      <c r="F185" s="246" t="s">
        <v>645</v>
      </c>
      <c r="G185" s="244"/>
      <c r="H185" s="247">
        <v>4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151</v>
      </c>
      <c r="AU185" s="253" t="s">
        <v>83</v>
      </c>
      <c r="AV185" s="14" t="s">
        <v>83</v>
      </c>
      <c r="AW185" s="14" t="s">
        <v>35</v>
      </c>
      <c r="AX185" s="14" t="s">
        <v>79</v>
      </c>
      <c r="AY185" s="253" t="s">
        <v>140</v>
      </c>
    </row>
    <row r="186" s="2" customFormat="1" ht="24.15" customHeight="1">
      <c r="A186" s="40"/>
      <c r="B186" s="41"/>
      <c r="C186" s="214" t="s">
        <v>310</v>
      </c>
      <c r="D186" s="214" t="s">
        <v>142</v>
      </c>
      <c r="E186" s="215" t="s">
        <v>438</v>
      </c>
      <c r="F186" s="216" t="s">
        <v>439</v>
      </c>
      <c r="G186" s="217" t="s">
        <v>263</v>
      </c>
      <c r="H186" s="218">
        <v>1</v>
      </c>
      <c r="I186" s="219"/>
      <c r="J186" s="220">
        <f>ROUND(I186*H186,2)</f>
        <v>0</v>
      </c>
      <c r="K186" s="216" t="s">
        <v>146</v>
      </c>
      <c r="L186" s="46"/>
      <c r="M186" s="221" t="s">
        <v>19</v>
      </c>
      <c r="N186" s="222" t="s">
        <v>46</v>
      </c>
      <c r="O186" s="86"/>
      <c r="P186" s="223">
        <f>O186*H186</f>
        <v>0</v>
      </c>
      <c r="Q186" s="223">
        <v>0.0098899999999999995</v>
      </c>
      <c r="R186" s="223">
        <f>Q186*H186</f>
        <v>0.0098899999999999995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147</v>
      </c>
      <c r="AT186" s="225" t="s">
        <v>142</v>
      </c>
      <c r="AU186" s="225" t="s">
        <v>83</v>
      </c>
      <c r="AY186" s="19" t="s">
        <v>140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147</v>
      </c>
      <c r="BM186" s="225" t="s">
        <v>647</v>
      </c>
    </row>
    <row r="187" s="2" customFormat="1">
      <c r="A187" s="40"/>
      <c r="B187" s="41"/>
      <c r="C187" s="42"/>
      <c r="D187" s="227" t="s">
        <v>149</v>
      </c>
      <c r="E187" s="42"/>
      <c r="F187" s="228" t="s">
        <v>441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149</v>
      </c>
      <c r="AU187" s="19" t="s">
        <v>83</v>
      </c>
    </row>
    <row r="188" s="14" customFormat="1">
      <c r="A188" s="14"/>
      <c r="B188" s="243"/>
      <c r="C188" s="244"/>
      <c r="D188" s="234" t="s">
        <v>151</v>
      </c>
      <c r="E188" s="245" t="s">
        <v>19</v>
      </c>
      <c r="F188" s="246" t="s">
        <v>642</v>
      </c>
      <c r="G188" s="244"/>
      <c r="H188" s="247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151</v>
      </c>
      <c r="AU188" s="253" t="s">
        <v>83</v>
      </c>
      <c r="AV188" s="14" t="s">
        <v>83</v>
      </c>
      <c r="AW188" s="14" t="s">
        <v>35</v>
      </c>
      <c r="AX188" s="14" t="s">
        <v>79</v>
      </c>
      <c r="AY188" s="253" t="s">
        <v>140</v>
      </c>
    </row>
    <row r="189" s="2" customFormat="1" ht="24.15" customHeight="1">
      <c r="A189" s="40"/>
      <c r="B189" s="41"/>
      <c r="C189" s="269" t="s">
        <v>442</v>
      </c>
      <c r="D189" s="269" t="s">
        <v>348</v>
      </c>
      <c r="E189" s="270" t="s">
        <v>443</v>
      </c>
      <c r="F189" s="271" t="s">
        <v>444</v>
      </c>
      <c r="G189" s="272" t="s">
        <v>263</v>
      </c>
      <c r="H189" s="273">
        <v>1</v>
      </c>
      <c r="I189" s="274"/>
      <c r="J189" s="275">
        <f>ROUND(I189*H189,2)</f>
        <v>0</v>
      </c>
      <c r="K189" s="271" t="s">
        <v>146</v>
      </c>
      <c r="L189" s="276"/>
      <c r="M189" s="277" t="s">
        <v>19</v>
      </c>
      <c r="N189" s="278" t="s">
        <v>46</v>
      </c>
      <c r="O189" s="86"/>
      <c r="P189" s="223">
        <f>O189*H189</f>
        <v>0</v>
      </c>
      <c r="Q189" s="223">
        <v>0.44900000000000001</v>
      </c>
      <c r="R189" s="223">
        <f>Q189*H189</f>
        <v>0.44900000000000001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188</v>
      </c>
      <c r="AT189" s="225" t="s">
        <v>348</v>
      </c>
      <c r="AU189" s="225" t="s">
        <v>83</v>
      </c>
      <c r="AY189" s="19" t="s">
        <v>140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147</v>
      </c>
      <c r="BM189" s="225" t="s">
        <v>648</v>
      </c>
    </row>
    <row r="190" s="14" customFormat="1">
      <c r="A190" s="14"/>
      <c r="B190" s="243"/>
      <c r="C190" s="244"/>
      <c r="D190" s="234" t="s">
        <v>151</v>
      </c>
      <c r="E190" s="245" t="s">
        <v>19</v>
      </c>
      <c r="F190" s="246" t="s">
        <v>642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151</v>
      </c>
      <c r="AU190" s="253" t="s">
        <v>83</v>
      </c>
      <c r="AV190" s="14" t="s">
        <v>83</v>
      </c>
      <c r="AW190" s="14" t="s">
        <v>35</v>
      </c>
      <c r="AX190" s="14" t="s">
        <v>79</v>
      </c>
      <c r="AY190" s="253" t="s">
        <v>140</v>
      </c>
    </row>
    <row r="191" s="2" customFormat="1" ht="37.8" customHeight="1">
      <c r="A191" s="40"/>
      <c r="B191" s="41"/>
      <c r="C191" s="214" t="s">
        <v>446</v>
      </c>
      <c r="D191" s="214" t="s">
        <v>142</v>
      </c>
      <c r="E191" s="215" t="s">
        <v>447</v>
      </c>
      <c r="F191" s="216" t="s">
        <v>448</v>
      </c>
      <c r="G191" s="217" t="s">
        <v>263</v>
      </c>
      <c r="H191" s="218">
        <v>1</v>
      </c>
      <c r="I191" s="219"/>
      <c r="J191" s="220">
        <f>ROUND(I191*H191,2)</f>
        <v>0</v>
      </c>
      <c r="K191" s="216" t="s">
        <v>146</v>
      </c>
      <c r="L191" s="46"/>
      <c r="M191" s="221" t="s">
        <v>19</v>
      </c>
      <c r="N191" s="222" t="s">
        <v>46</v>
      </c>
      <c r="O191" s="86"/>
      <c r="P191" s="223">
        <f>O191*H191</f>
        <v>0</v>
      </c>
      <c r="Q191" s="223">
        <v>0.089999999999999997</v>
      </c>
      <c r="R191" s="223">
        <f>Q191*H191</f>
        <v>0.089999999999999997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147</v>
      </c>
      <c r="AT191" s="225" t="s">
        <v>142</v>
      </c>
      <c r="AU191" s="225" t="s">
        <v>83</v>
      </c>
      <c r="AY191" s="19" t="s">
        <v>140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147</v>
      </c>
      <c r="BM191" s="225" t="s">
        <v>649</v>
      </c>
    </row>
    <row r="192" s="2" customFormat="1">
      <c r="A192" s="40"/>
      <c r="B192" s="41"/>
      <c r="C192" s="42"/>
      <c r="D192" s="227" t="s">
        <v>149</v>
      </c>
      <c r="E192" s="42"/>
      <c r="F192" s="228" t="s">
        <v>450</v>
      </c>
      <c r="G192" s="42"/>
      <c r="H192" s="42"/>
      <c r="I192" s="229"/>
      <c r="J192" s="42"/>
      <c r="K192" s="42"/>
      <c r="L192" s="46"/>
      <c r="M192" s="230"/>
      <c r="N192" s="231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149</v>
      </c>
      <c r="AU192" s="19" t="s">
        <v>83</v>
      </c>
    </row>
    <row r="193" s="14" customFormat="1">
      <c r="A193" s="14"/>
      <c r="B193" s="243"/>
      <c r="C193" s="244"/>
      <c r="D193" s="234" t="s">
        <v>151</v>
      </c>
      <c r="E193" s="245" t="s">
        <v>19</v>
      </c>
      <c r="F193" s="246" t="s">
        <v>642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151</v>
      </c>
      <c r="AU193" s="253" t="s">
        <v>83</v>
      </c>
      <c r="AV193" s="14" t="s">
        <v>83</v>
      </c>
      <c r="AW193" s="14" t="s">
        <v>35</v>
      </c>
      <c r="AX193" s="14" t="s">
        <v>79</v>
      </c>
      <c r="AY193" s="253" t="s">
        <v>140</v>
      </c>
    </row>
    <row r="194" s="2" customFormat="1" ht="24.15" customHeight="1">
      <c r="A194" s="40"/>
      <c r="B194" s="41"/>
      <c r="C194" s="269" t="s">
        <v>451</v>
      </c>
      <c r="D194" s="269" t="s">
        <v>348</v>
      </c>
      <c r="E194" s="270" t="s">
        <v>452</v>
      </c>
      <c r="F194" s="271" t="s">
        <v>453</v>
      </c>
      <c r="G194" s="272" t="s">
        <v>263</v>
      </c>
      <c r="H194" s="273">
        <v>1</v>
      </c>
      <c r="I194" s="274"/>
      <c r="J194" s="275">
        <f>ROUND(I194*H194,2)</f>
        <v>0</v>
      </c>
      <c r="K194" s="271" t="s">
        <v>146</v>
      </c>
      <c r="L194" s="276"/>
      <c r="M194" s="277" t="s">
        <v>19</v>
      </c>
      <c r="N194" s="278" t="s">
        <v>46</v>
      </c>
      <c r="O194" s="86"/>
      <c r="P194" s="223">
        <f>O194*H194</f>
        <v>0</v>
      </c>
      <c r="Q194" s="223">
        <v>0.10100000000000001</v>
      </c>
      <c r="R194" s="223">
        <f>Q194*H194</f>
        <v>0.10100000000000001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188</v>
      </c>
      <c r="AT194" s="225" t="s">
        <v>348</v>
      </c>
      <c r="AU194" s="225" t="s">
        <v>83</v>
      </c>
      <c r="AY194" s="19" t="s">
        <v>140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147</v>
      </c>
      <c r="BM194" s="225" t="s">
        <v>650</v>
      </c>
    </row>
    <row r="195" s="14" customFormat="1">
      <c r="A195" s="14"/>
      <c r="B195" s="243"/>
      <c r="C195" s="244"/>
      <c r="D195" s="234" t="s">
        <v>151</v>
      </c>
      <c r="E195" s="245" t="s">
        <v>19</v>
      </c>
      <c r="F195" s="246" t="s">
        <v>642</v>
      </c>
      <c r="G195" s="244"/>
      <c r="H195" s="247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151</v>
      </c>
      <c r="AU195" s="253" t="s">
        <v>83</v>
      </c>
      <c r="AV195" s="14" t="s">
        <v>83</v>
      </c>
      <c r="AW195" s="14" t="s">
        <v>35</v>
      </c>
      <c r="AX195" s="14" t="s">
        <v>79</v>
      </c>
      <c r="AY195" s="253" t="s">
        <v>140</v>
      </c>
    </row>
    <row r="196" s="2" customFormat="1" ht="37.8" customHeight="1">
      <c r="A196" s="40"/>
      <c r="B196" s="41"/>
      <c r="C196" s="214" t="s">
        <v>455</v>
      </c>
      <c r="D196" s="214" t="s">
        <v>142</v>
      </c>
      <c r="E196" s="215" t="s">
        <v>456</v>
      </c>
      <c r="F196" s="216" t="s">
        <v>457</v>
      </c>
      <c r="G196" s="217" t="s">
        <v>263</v>
      </c>
      <c r="H196" s="218">
        <v>7</v>
      </c>
      <c r="I196" s="219"/>
      <c r="J196" s="220">
        <f>ROUND(I196*H196,2)</f>
        <v>0</v>
      </c>
      <c r="K196" s="216" t="s">
        <v>146</v>
      </c>
      <c r="L196" s="46"/>
      <c r="M196" s="221" t="s">
        <v>19</v>
      </c>
      <c r="N196" s="222" t="s">
        <v>46</v>
      </c>
      <c r="O196" s="86"/>
      <c r="P196" s="223">
        <f>O196*H196</f>
        <v>0</v>
      </c>
      <c r="Q196" s="223">
        <v>0.0013600000000000001</v>
      </c>
      <c r="R196" s="223">
        <f>Q196*H196</f>
        <v>0.0095200000000000007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147</v>
      </c>
      <c r="AT196" s="225" t="s">
        <v>142</v>
      </c>
      <c r="AU196" s="225" t="s">
        <v>83</v>
      </c>
      <c r="AY196" s="19" t="s">
        <v>140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147</v>
      </c>
      <c r="BM196" s="225" t="s">
        <v>651</v>
      </c>
    </row>
    <row r="197" s="2" customFormat="1">
      <c r="A197" s="40"/>
      <c r="B197" s="41"/>
      <c r="C197" s="42"/>
      <c r="D197" s="227" t="s">
        <v>149</v>
      </c>
      <c r="E197" s="42"/>
      <c r="F197" s="228" t="s">
        <v>459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149</v>
      </c>
      <c r="AU197" s="19" t="s">
        <v>83</v>
      </c>
    </row>
    <row r="198" s="14" customFormat="1">
      <c r="A198" s="14"/>
      <c r="B198" s="243"/>
      <c r="C198" s="244"/>
      <c r="D198" s="234" t="s">
        <v>151</v>
      </c>
      <c r="E198" s="245" t="s">
        <v>19</v>
      </c>
      <c r="F198" s="246" t="s">
        <v>652</v>
      </c>
      <c r="G198" s="244"/>
      <c r="H198" s="247">
        <v>7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151</v>
      </c>
      <c r="AU198" s="253" t="s">
        <v>83</v>
      </c>
      <c r="AV198" s="14" t="s">
        <v>83</v>
      </c>
      <c r="AW198" s="14" t="s">
        <v>35</v>
      </c>
      <c r="AX198" s="14" t="s">
        <v>79</v>
      </c>
      <c r="AY198" s="253" t="s">
        <v>140</v>
      </c>
    </row>
    <row r="199" s="2" customFormat="1" ht="24.15" customHeight="1">
      <c r="A199" s="40"/>
      <c r="B199" s="41"/>
      <c r="C199" s="214" t="s">
        <v>461</v>
      </c>
      <c r="D199" s="214" t="s">
        <v>142</v>
      </c>
      <c r="E199" s="215" t="s">
        <v>462</v>
      </c>
      <c r="F199" s="216" t="s">
        <v>463</v>
      </c>
      <c r="G199" s="217" t="s">
        <v>170</v>
      </c>
      <c r="H199" s="218">
        <v>10</v>
      </c>
      <c r="I199" s="219"/>
      <c r="J199" s="220">
        <f>ROUND(I199*H199,2)</f>
        <v>0</v>
      </c>
      <c r="K199" s="216" t="s">
        <v>146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0.00012999999999999999</v>
      </c>
      <c r="R199" s="223">
        <f>Q199*H199</f>
        <v>0.0012999999999999999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147</v>
      </c>
      <c r="AT199" s="225" t="s">
        <v>142</v>
      </c>
      <c r="AU199" s="225" t="s">
        <v>83</v>
      </c>
      <c r="AY199" s="19" t="s">
        <v>140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147</v>
      </c>
      <c r="BM199" s="225" t="s">
        <v>653</v>
      </c>
    </row>
    <row r="200" s="2" customFormat="1">
      <c r="A200" s="40"/>
      <c r="B200" s="41"/>
      <c r="C200" s="42"/>
      <c r="D200" s="227" t="s">
        <v>149</v>
      </c>
      <c r="E200" s="42"/>
      <c r="F200" s="228" t="s">
        <v>465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83</v>
      </c>
    </row>
    <row r="201" s="14" customFormat="1">
      <c r="A201" s="14"/>
      <c r="B201" s="243"/>
      <c r="C201" s="244"/>
      <c r="D201" s="234" t="s">
        <v>151</v>
      </c>
      <c r="E201" s="245" t="s">
        <v>19</v>
      </c>
      <c r="F201" s="246" t="s">
        <v>551</v>
      </c>
      <c r="G201" s="244"/>
      <c r="H201" s="247">
        <v>10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151</v>
      </c>
      <c r="AU201" s="253" t="s">
        <v>83</v>
      </c>
      <c r="AV201" s="14" t="s">
        <v>83</v>
      </c>
      <c r="AW201" s="14" t="s">
        <v>35</v>
      </c>
      <c r="AX201" s="14" t="s">
        <v>79</v>
      </c>
      <c r="AY201" s="253" t="s">
        <v>140</v>
      </c>
    </row>
    <row r="202" s="12" customFormat="1" ht="22.8" customHeight="1">
      <c r="A202" s="12"/>
      <c r="B202" s="198"/>
      <c r="C202" s="199"/>
      <c r="D202" s="200" t="s">
        <v>74</v>
      </c>
      <c r="E202" s="212" t="s">
        <v>193</v>
      </c>
      <c r="F202" s="212" t="s">
        <v>267</v>
      </c>
      <c r="G202" s="199"/>
      <c r="H202" s="199"/>
      <c r="I202" s="202"/>
      <c r="J202" s="213">
        <f>BK202</f>
        <v>0</v>
      </c>
      <c r="K202" s="199"/>
      <c r="L202" s="204"/>
      <c r="M202" s="205"/>
      <c r="N202" s="206"/>
      <c r="O202" s="206"/>
      <c r="P202" s="207">
        <f>SUM(P203:P211)</f>
        <v>0</v>
      </c>
      <c r="Q202" s="206"/>
      <c r="R202" s="207">
        <f>SUM(R203:R211)</f>
        <v>2.3784660820000001</v>
      </c>
      <c r="S202" s="206"/>
      <c r="T202" s="208">
        <f>SUM(T203:T211)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9" t="s">
        <v>79</v>
      </c>
      <c r="AT202" s="210" t="s">
        <v>74</v>
      </c>
      <c r="AU202" s="210" t="s">
        <v>79</v>
      </c>
      <c r="AY202" s="209" t="s">
        <v>140</v>
      </c>
      <c r="BK202" s="211">
        <f>SUM(BK203:BK211)</f>
        <v>0</v>
      </c>
    </row>
    <row r="203" s="2" customFormat="1" ht="49.05" customHeight="1">
      <c r="A203" s="40"/>
      <c r="B203" s="41"/>
      <c r="C203" s="214" t="s">
        <v>466</v>
      </c>
      <c r="D203" s="214" t="s">
        <v>142</v>
      </c>
      <c r="E203" s="215" t="s">
        <v>467</v>
      </c>
      <c r="F203" s="216" t="s">
        <v>468</v>
      </c>
      <c r="G203" s="217" t="s">
        <v>170</v>
      </c>
      <c r="H203" s="218">
        <v>10</v>
      </c>
      <c r="I203" s="219"/>
      <c r="J203" s="220">
        <f>ROUND(I203*H203,2)</f>
        <v>0</v>
      </c>
      <c r="K203" s="216" t="s">
        <v>146</v>
      </c>
      <c r="L203" s="46"/>
      <c r="M203" s="221" t="s">
        <v>19</v>
      </c>
      <c r="N203" s="222" t="s">
        <v>46</v>
      </c>
      <c r="O203" s="86"/>
      <c r="P203" s="223">
        <f>O203*H203</f>
        <v>0</v>
      </c>
      <c r="Q203" s="223">
        <v>0.15539952000000001</v>
      </c>
      <c r="R203" s="223">
        <f>Q203*H203</f>
        <v>1.5539952000000001</v>
      </c>
      <c r="S203" s="223">
        <v>0</v>
      </c>
      <c r="T203" s="224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5" t="s">
        <v>147</v>
      </c>
      <c r="AT203" s="225" t="s">
        <v>142</v>
      </c>
      <c r="AU203" s="225" t="s">
        <v>83</v>
      </c>
      <c r="AY203" s="19" t="s">
        <v>140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9" t="s">
        <v>79</v>
      </c>
      <c r="BK203" s="226">
        <f>ROUND(I203*H203,2)</f>
        <v>0</v>
      </c>
      <c r="BL203" s="19" t="s">
        <v>147</v>
      </c>
      <c r="BM203" s="225" t="s">
        <v>654</v>
      </c>
    </row>
    <row r="204" s="2" customFormat="1">
      <c r="A204" s="40"/>
      <c r="B204" s="41"/>
      <c r="C204" s="42"/>
      <c r="D204" s="227" t="s">
        <v>149</v>
      </c>
      <c r="E204" s="42"/>
      <c r="F204" s="228" t="s">
        <v>470</v>
      </c>
      <c r="G204" s="42"/>
      <c r="H204" s="42"/>
      <c r="I204" s="229"/>
      <c r="J204" s="42"/>
      <c r="K204" s="42"/>
      <c r="L204" s="46"/>
      <c r="M204" s="230"/>
      <c r="N204" s="231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149</v>
      </c>
      <c r="AU204" s="19" t="s">
        <v>83</v>
      </c>
    </row>
    <row r="205" s="14" customFormat="1">
      <c r="A205" s="14"/>
      <c r="B205" s="243"/>
      <c r="C205" s="244"/>
      <c r="D205" s="234" t="s">
        <v>151</v>
      </c>
      <c r="E205" s="245" t="s">
        <v>19</v>
      </c>
      <c r="F205" s="246" t="s">
        <v>551</v>
      </c>
      <c r="G205" s="244"/>
      <c r="H205" s="247">
        <v>10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151</v>
      </c>
      <c r="AU205" s="253" t="s">
        <v>83</v>
      </c>
      <c r="AV205" s="14" t="s">
        <v>83</v>
      </c>
      <c r="AW205" s="14" t="s">
        <v>35</v>
      </c>
      <c r="AX205" s="14" t="s">
        <v>79</v>
      </c>
      <c r="AY205" s="253" t="s">
        <v>140</v>
      </c>
    </row>
    <row r="206" s="2" customFormat="1" ht="16.5" customHeight="1">
      <c r="A206" s="40"/>
      <c r="B206" s="41"/>
      <c r="C206" s="269" t="s">
        <v>472</v>
      </c>
      <c r="D206" s="269" t="s">
        <v>348</v>
      </c>
      <c r="E206" s="270" t="s">
        <v>473</v>
      </c>
      <c r="F206" s="271" t="s">
        <v>474</v>
      </c>
      <c r="G206" s="272" t="s">
        <v>170</v>
      </c>
      <c r="H206" s="273">
        <v>10.199999999999999</v>
      </c>
      <c r="I206" s="274"/>
      <c r="J206" s="275">
        <f>ROUND(I206*H206,2)</f>
        <v>0</v>
      </c>
      <c r="K206" s="271" t="s">
        <v>146</v>
      </c>
      <c r="L206" s="276"/>
      <c r="M206" s="277" t="s">
        <v>19</v>
      </c>
      <c r="N206" s="278" t="s">
        <v>46</v>
      </c>
      <c r="O206" s="86"/>
      <c r="P206" s="223">
        <f>O206*H206</f>
        <v>0</v>
      </c>
      <c r="Q206" s="223">
        <v>0.080000000000000002</v>
      </c>
      <c r="R206" s="223">
        <f>Q206*H206</f>
        <v>0.81599999999999995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188</v>
      </c>
      <c r="AT206" s="225" t="s">
        <v>348</v>
      </c>
      <c r="AU206" s="225" t="s">
        <v>83</v>
      </c>
      <c r="AY206" s="19" t="s">
        <v>140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147</v>
      </c>
      <c r="BM206" s="225" t="s">
        <v>655</v>
      </c>
    </row>
    <row r="207" s="14" customFormat="1">
      <c r="A207" s="14"/>
      <c r="B207" s="243"/>
      <c r="C207" s="244"/>
      <c r="D207" s="234" t="s">
        <v>151</v>
      </c>
      <c r="E207" s="245" t="s">
        <v>19</v>
      </c>
      <c r="F207" s="246" t="s">
        <v>551</v>
      </c>
      <c r="G207" s="244"/>
      <c r="H207" s="247">
        <v>10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151</v>
      </c>
      <c r="AU207" s="253" t="s">
        <v>83</v>
      </c>
      <c r="AV207" s="14" t="s">
        <v>83</v>
      </c>
      <c r="AW207" s="14" t="s">
        <v>35</v>
      </c>
      <c r="AX207" s="14" t="s">
        <v>79</v>
      </c>
      <c r="AY207" s="253" t="s">
        <v>140</v>
      </c>
    </row>
    <row r="208" s="14" customFormat="1">
      <c r="A208" s="14"/>
      <c r="B208" s="243"/>
      <c r="C208" s="244"/>
      <c r="D208" s="234" t="s">
        <v>151</v>
      </c>
      <c r="E208" s="244"/>
      <c r="F208" s="246" t="s">
        <v>656</v>
      </c>
      <c r="G208" s="244"/>
      <c r="H208" s="247">
        <v>10.199999999999999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151</v>
      </c>
      <c r="AU208" s="253" t="s">
        <v>83</v>
      </c>
      <c r="AV208" s="14" t="s">
        <v>83</v>
      </c>
      <c r="AW208" s="14" t="s">
        <v>4</v>
      </c>
      <c r="AX208" s="14" t="s">
        <v>79</v>
      </c>
      <c r="AY208" s="253" t="s">
        <v>140</v>
      </c>
    </row>
    <row r="209" s="2" customFormat="1" ht="62.7" customHeight="1">
      <c r="A209" s="40"/>
      <c r="B209" s="41"/>
      <c r="C209" s="214" t="s">
        <v>476</v>
      </c>
      <c r="D209" s="214" t="s">
        <v>142</v>
      </c>
      <c r="E209" s="215" t="s">
        <v>477</v>
      </c>
      <c r="F209" s="216" t="s">
        <v>478</v>
      </c>
      <c r="G209" s="217" t="s">
        <v>170</v>
      </c>
      <c r="H209" s="218">
        <v>14</v>
      </c>
      <c r="I209" s="219"/>
      <c r="J209" s="220">
        <f>ROUND(I209*H209,2)</f>
        <v>0</v>
      </c>
      <c r="K209" s="216" t="s">
        <v>146</v>
      </c>
      <c r="L209" s="46"/>
      <c r="M209" s="221" t="s">
        <v>19</v>
      </c>
      <c r="N209" s="222" t="s">
        <v>46</v>
      </c>
      <c r="O209" s="86"/>
      <c r="P209" s="223">
        <f>O209*H209</f>
        <v>0</v>
      </c>
      <c r="Q209" s="223">
        <v>0.00060506299999999998</v>
      </c>
      <c r="R209" s="223">
        <f>Q209*H209</f>
        <v>0.008470881999999999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147</v>
      </c>
      <c r="AT209" s="225" t="s">
        <v>142</v>
      </c>
      <c r="AU209" s="225" t="s">
        <v>83</v>
      </c>
      <c r="AY209" s="19" t="s">
        <v>140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147</v>
      </c>
      <c r="BM209" s="225" t="s">
        <v>657</v>
      </c>
    </row>
    <row r="210" s="2" customFormat="1">
      <c r="A210" s="40"/>
      <c r="B210" s="41"/>
      <c r="C210" s="42"/>
      <c r="D210" s="227" t="s">
        <v>149</v>
      </c>
      <c r="E210" s="42"/>
      <c r="F210" s="228" t="s">
        <v>480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149</v>
      </c>
      <c r="AU210" s="19" t="s">
        <v>83</v>
      </c>
    </row>
    <row r="211" s="14" customFormat="1">
      <c r="A211" s="14"/>
      <c r="B211" s="243"/>
      <c r="C211" s="244"/>
      <c r="D211" s="234" t="s">
        <v>151</v>
      </c>
      <c r="E211" s="245" t="s">
        <v>19</v>
      </c>
      <c r="F211" s="246" t="s">
        <v>658</v>
      </c>
      <c r="G211" s="244"/>
      <c r="H211" s="247">
        <v>14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151</v>
      </c>
      <c r="AU211" s="253" t="s">
        <v>83</v>
      </c>
      <c r="AV211" s="14" t="s">
        <v>83</v>
      </c>
      <c r="AW211" s="14" t="s">
        <v>35</v>
      </c>
      <c r="AX211" s="14" t="s">
        <v>79</v>
      </c>
      <c r="AY211" s="253" t="s">
        <v>140</v>
      </c>
    </row>
    <row r="212" s="12" customFormat="1" ht="22.8" customHeight="1">
      <c r="A212" s="12"/>
      <c r="B212" s="198"/>
      <c r="C212" s="199"/>
      <c r="D212" s="200" t="s">
        <v>74</v>
      </c>
      <c r="E212" s="212" t="s">
        <v>308</v>
      </c>
      <c r="F212" s="212" t="s">
        <v>309</v>
      </c>
      <c r="G212" s="199"/>
      <c r="H212" s="199"/>
      <c r="I212" s="202"/>
      <c r="J212" s="213">
        <f>BK212</f>
        <v>0</v>
      </c>
      <c r="K212" s="199"/>
      <c r="L212" s="204"/>
      <c r="M212" s="205"/>
      <c r="N212" s="206"/>
      <c r="O212" s="206"/>
      <c r="P212" s="207">
        <f>SUM(P213:P214)</f>
        <v>0</v>
      </c>
      <c r="Q212" s="206"/>
      <c r="R212" s="207">
        <f>SUM(R213:R214)</f>
        <v>0</v>
      </c>
      <c r="S212" s="206"/>
      <c r="T212" s="208">
        <f>SUM(T213:T214)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9" t="s">
        <v>79</v>
      </c>
      <c r="AT212" s="210" t="s">
        <v>74</v>
      </c>
      <c r="AU212" s="210" t="s">
        <v>79</v>
      </c>
      <c r="AY212" s="209" t="s">
        <v>140</v>
      </c>
      <c r="BK212" s="211">
        <f>SUM(BK213:BK214)</f>
        <v>0</v>
      </c>
    </row>
    <row r="213" s="2" customFormat="1" ht="49.05" customHeight="1">
      <c r="A213" s="40"/>
      <c r="B213" s="41"/>
      <c r="C213" s="214" t="s">
        <v>481</v>
      </c>
      <c r="D213" s="214" t="s">
        <v>142</v>
      </c>
      <c r="E213" s="215" t="s">
        <v>482</v>
      </c>
      <c r="F213" s="216" t="s">
        <v>483</v>
      </c>
      <c r="G213" s="217" t="s">
        <v>284</v>
      </c>
      <c r="H213" s="218">
        <v>9.2420000000000009</v>
      </c>
      <c r="I213" s="219"/>
      <c r="J213" s="220">
        <f>ROUND(I213*H213,2)</f>
        <v>0</v>
      </c>
      <c r="K213" s="216" t="s">
        <v>146</v>
      </c>
      <c r="L213" s="46"/>
      <c r="M213" s="221" t="s">
        <v>19</v>
      </c>
      <c r="N213" s="222" t="s">
        <v>46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147</v>
      </c>
      <c r="AT213" s="225" t="s">
        <v>142</v>
      </c>
      <c r="AU213" s="225" t="s">
        <v>83</v>
      </c>
      <c r="AY213" s="19" t="s">
        <v>140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147</v>
      </c>
      <c r="BM213" s="225" t="s">
        <v>659</v>
      </c>
    </row>
    <row r="214" s="2" customFormat="1">
      <c r="A214" s="40"/>
      <c r="B214" s="41"/>
      <c r="C214" s="42"/>
      <c r="D214" s="227" t="s">
        <v>149</v>
      </c>
      <c r="E214" s="42"/>
      <c r="F214" s="228" t="s">
        <v>485</v>
      </c>
      <c r="G214" s="42"/>
      <c r="H214" s="42"/>
      <c r="I214" s="229"/>
      <c r="J214" s="42"/>
      <c r="K214" s="42"/>
      <c r="L214" s="46"/>
      <c r="M214" s="265"/>
      <c r="N214" s="266"/>
      <c r="O214" s="267"/>
      <c r="P214" s="267"/>
      <c r="Q214" s="267"/>
      <c r="R214" s="267"/>
      <c r="S214" s="267"/>
      <c r="T214" s="268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149</v>
      </c>
      <c r="AU214" s="19" t="s">
        <v>83</v>
      </c>
    </row>
    <row r="215" s="2" customFormat="1" ht="6.96" customHeight="1">
      <c r="A215" s="40"/>
      <c r="B215" s="61"/>
      <c r="C215" s="62"/>
      <c r="D215" s="62"/>
      <c r="E215" s="62"/>
      <c r="F215" s="62"/>
      <c r="G215" s="62"/>
      <c r="H215" s="62"/>
      <c r="I215" s="62"/>
      <c r="J215" s="62"/>
      <c r="K215" s="62"/>
      <c r="L215" s="46"/>
      <c r="M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</row>
  </sheetData>
  <sheetProtection sheet="1" autoFilter="0" formatColumns="0" formatRows="0" objects="1" scenarios="1" spinCount="100000" saltValue="OJWxFLfdszBla9DvnoN7U5iUIX1j0LITO4wW+2HF1BpJ36GjeBO527NgH2KhFF7hSM2MTcrqsiDEC9XdD5aXag==" hashValue="QtSSx3YN4AsnqMQ/MidgtWzArXHsBQq8gDDG4k1MrdP8JkVueuaZuJ1cH2vxSjrMzuDER4ekoqsTevKZKCm7eg==" algorithmName="SHA-512" password="CC35"/>
  <autoFilter ref="C91:K21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5" r:id="rId7" display="https://podminky.urs.cz/item/CS_URS_2024_01/175111101"/>
    <hyperlink ref="F122" r:id="rId8" display="https://podminky.urs.cz/item/CS_URS_2024_01/451573111"/>
    <hyperlink ref="F126" r:id="rId9" display="https://podminky.urs.cz/item/CS_URS_2024_01/452311141"/>
    <hyperlink ref="F129" r:id="rId10" display="https://podminky.urs.cz/item/CS_URS_2024_01/452351111"/>
    <hyperlink ref="F132" r:id="rId11" display="https://podminky.urs.cz/item/CS_URS_2024_01/452351112"/>
    <hyperlink ref="F136" r:id="rId12" display="https://podminky.urs.cz/item/CS_URS_2024_01/564760001"/>
    <hyperlink ref="F140" r:id="rId13" display="https://podminky.urs.cz/item/CS_URS_2024_01/564861111"/>
    <hyperlink ref="F144" r:id="rId14" display="https://podminky.urs.cz/item/CS_URS_2024_01/567121114"/>
    <hyperlink ref="F148" r:id="rId15" display="https://podminky.urs.cz/item/CS_URS_2024_01/573231106"/>
    <hyperlink ref="F152" r:id="rId16" display="https://podminky.urs.cz/item/CS_URS_2024_01/577144121"/>
    <hyperlink ref="F156" r:id="rId17" display="https://podminky.urs.cz/item/CS_URS_2024_01/565175121"/>
    <hyperlink ref="F160" r:id="rId18" display="https://podminky.urs.cz/item/CS_URS_2024_01/596211111"/>
    <hyperlink ref="F165" r:id="rId19" display="https://podminky.urs.cz/item/CS_URS_2024_01/871370320"/>
    <hyperlink ref="F172" r:id="rId20" display="https://podminky.urs.cz/item/CS_URS_2024_01/892381111"/>
    <hyperlink ref="F175" r:id="rId21" display="https://podminky.urs.cz/item/CS_URS_2024_01/892442111"/>
    <hyperlink ref="F177" r:id="rId22" display="https://podminky.urs.cz/item/CS_URS_2024_01/894410101"/>
    <hyperlink ref="F182" r:id="rId23" display="https://podminky.urs.cz/item/CS_URS_2024_01/894410212"/>
    <hyperlink ref="F187" r:id="rId24" display="https://podminky.urs.cz/item/CS_URS_2024_01/894410302"/>
    <hyperlink ref="F192" r:id="rId25" display="https://podminky.urs.cz/item/CS_URS_2024_01/899104112"/>
    <hyperlink ref="F197" r:id="rId26" display="https://podminky.urs.cz/item/CS_URS_2024_01/899501221"/>
    <hyperlink ref="F200" r:id="rId27" display="https://podminky.urs.cz/item/CS_URS_2024_01/899722114"/>
    <hyperlink ref="F204" r:id="rId28" display="https://podminky.urs.cz/item/CS_URS_2024_01/916131213"/>
    <hyperlink ref="F210" r:id="rId29" display="https://podminky.urs.cz/item/CS_URS_2024_01/919732211"/>
    <hyperlink ref="F214" r:id="rId30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532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532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532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/OqHQoNSd5Ar/y4TEzVJef8tSToZoJrlT+8TzV2RguuJ1PWeeataae6UxKoM+Dqa9DXrNvq0CoDfR6xnX8eCCg==" hashValue="UG2rECGzDFqLWHq0ozBIPQJQsgZJUeF4BBQC6ZlDgZUJDYTG/+OJ4OHKE/PHMueuL63K+Y2I7NF5sa6S99Mc/Q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660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661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ROUND((SUM(BE91:BE182)),  2)</f>
        <v>0</v>
      </c>
      <c r="G35" s="40"/>
      <c r="H35" s="40"/>
      <c r="I35" s="159">
        <v>0.20999999999999999</v>
      </c>
      <c r="J35" s="158">
        <f>ROUND(((SUM(BE91:BE182))*I35),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ROUND((SUM(BF91:BF182)),  2)</f>
        <v>0</v>
      </c>
      <c r="G36" s="40"/>
      <c r="H36" s="40"/>
      <c r="I36" s="159">
        <v>0.12</v>
      </c>
      <c r="J36" s="158">
        <f>ROUND(((SUM(BF91:BF182))*I36),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ROUND((SUM(BG91:BG182)),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ROUND((SUM(BH91:BH182)),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ROUND((SUM(BI91:BI182)),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660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3.1 - Bourací práce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121</v>
      </c>
      <c r="E66" s="184"/>
      <c r="F66" s="184"/>
      <c r="G66" s="184"/>
      <c r="H66" s="184"/>
      <c r="I66" s="184"/>
      <c r="J66" s="185">
        <f>J151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122</v>
      </c>
      <c r="E67" s="184"/>
      <c r="F67" s="184"/>
      <c r="G67" s="184"/>
      <c r="H67" s="184"/>
      <c r="I67" s="184"/>
      <c r="J67" s="185">
        <f>J163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123</v>
      </c>
      <c r="E68" s="184"/>
      <c r="F68" s="184"/>
      <c r="G68" s="184"/>
      <c r="H68" s="184"/>
      <c r="I68" s="184"/>
      <c r="J68" s="185">
        <f>J168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124</v>
      </c>
      <c r="E69" s="184"/>
      <c r="F69" s="184"/>
      <c r="G69" s="184"/>
      <c r="H69" s="184"/>
      <c r="I69" s="184"/>
      <c r="J69" s="185">
        <f>J180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660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3.1 - Bourací práce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2.3108474800000001</v>
      </c>
      <c r="S91" s="98"/>
      <c r="T91" s="196">
        <f>T92</f>
        <v>99.064999999999998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138</v>
      </c>
      <c r="F92" s="201" t="s">
        <v>139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P93+P151+P163+P168+P180</f>
        <v>0</v>
      </c>
      <c r="Q92" s="206"/>
      <c r="R92" s="207">
        <f>R93+R151+R163+R168+R180</f>
        <v>2.3108474800000001</v>
      </c>
      <c r="S92" s="206"/>
      <c r="T92" s="208">
        <f>T93+T151+T163+T168+T180</f>
        <v>99.064999999999998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79</v>
      </c>
      <c r="AT92" s="210" t="s">
        <v>74</v>
      </c>
      <c r="AU92" s="210" t="s">
        <v>75</v>
      </c>
      <c r="AY92" s="209" t="s">
        <v>140</v>
      </c>
      <c r="BK92" s="211">
        <f>BK93+BK151+BK163+BK168+BK180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79</v>
      </c>
      <c r="F93" s="212" t="s">
        <v>141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SUM(P94:P150)</f>
        <v>0</v>
      </c>
      <c r="Q93" s="206"/>
      <c r="R93" s="207">
        <f>SUM(R94:R150)</f>
        <v>2.3106400000000002</v>
      </c>
      <c r="S93" s="206"/>
      <c r="T93" s="208">
        <f>SUM(T94:T150)</f>
        <v>91.5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79</v>
      </c>
      <c r="AY93" s="209" t="s">
        <v>140</v>
      </c>
      <c r="BK93" s="211">
        <f>SUM(BK94:BK150)</f>
        <v>0</v>
      </c>
    </row>
    <row r="94" s="2" customFormat="1" ht="66.75" customHeight="1">
      <c r="A94" s="40"/>
      <c r="B94" s="41"/>
      <c r="C94" s="214" t="s">
        <v>79</v>
      </c>
      <c r="D94" s="214" t="s">
        <v>142</v>
      </c>
      <c r="E94" s="215" t="s">
        <v>154</v>
      </c>
      <c r="F94" s="216" t="s">
        <v>155</v>
      </c>
      <c r="G94" s="217" t="s">
        <v>145</v>
      </c>
      <c r="H94" s="218">
        <v>100</v>
      </c>
      <c r="I94" s="219"/>
      <c r="J94" s="220">
        <f>ROUND(I94*H94,2)</f>
        <v>0</v>
      </c>
      <c r="K94" s="216" t="s">
        <v>146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0.57999999999999996</v>
      </c>
      <c r="T94" s="224">
        <f>S94*H94</f>
        <v>57.999999999999993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147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147</v>
      </c>
      <c r="BM94" s="225" t="s">
        <v>156</v>
      </c>
    </row>
    <row r="95" s="2" customFormat="1">
      <c r="A95" s="40"/>
      <c r="B95" s="41"/>
      <c r="C95" s="42"/>
      <c r="D95" s="227" t="s">
        <v>149</v>
      </c>
      <c r="E95" s="42"/>
      <c r="F95" s="228" t="s">
        <v>157</v>
      </c>
      <c r="G95" s="42"/>
      <c r="H95" s="42"/>
      <c r="I95" s="229"/>
      <c r="J95" s="42"/>
      <c r="K95" s="42"/>
      <c r="L95" s="46"/>
      <c r="M95" s="230"/>
      <c r="N95" s="231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149</v>
      </c>
      <c r="AU95" s="19" t="s">
        <v>83</v>
      </c>
    </row>
    <row r="96" s="14" customFormat="1">
      <c r="A96" s="14"/>
      <c r="B96" s="243"/>
      <c r="C96" s="244"/>
      <c r="D96" s="234" t="s">
        <v>151</v>
      </c>
      <c r="E96" s="245" t="s">
        <v>19</v>
      </c>
      <c r="F96" s="246" t="s">
        <v>662</v>
      </c>
      <c r="G96" s="244"/>
      <c r="H96" s="247">
        <v>100</v>
      </c>
      <c r="I96" s="248"/>
      <c r="J96" s="244"/>
      <c r="K96" s="244"/>
      <c r="L96" s="249"/>
      <c r="M96" s="250"/>
      <c r="N96" s="251"/>
      <c r="O96" s="251"/>
      <c r="P96" s="251"/>
      <c r="Q96" s="251"/>
      <c r="R96" s="251"/>
      <c r="S96" s="251"/>
      <c r="T96" s="252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3" t="s">
        <v>151</v>
      </c>
      <c r="AU96" s="253" t="s">
        <v>83</v>
      </c>
      <c r="AV96" s="14" t="s">
        <v>83</v>
      </c>
      <c r="AW96" s="14" t="s">
        <v>35</v>
      </c>
      <c r="AX96" s="14" t="s">
        <v>79</v>
      </c>
      <c r="AY96" s="253" t="s">
        <v>140</v>
      </c>
    </row>
    <row r="97" s="2" customFormat="1" ht="66.75" customHeight="1">
      <c r="A97" s="40"/>
      <c r="B97" s="41"/>
      <c r="C97" s="214" t="s">
        <v>83</v>
      </c>
      <c r="D97" s="214" t="s">
        <v>142</v>
      </c>
      <c r="E97" s="215" t="s">
        <v>159</v>
      </c>
      <c r="F97" s="216" t="s">
        <v>160</v>
      </c>
      <c r="G97" s="217" t="s">
        <v>145</v>
      </c>
      <c r="H97" s="218">
        <v>100</v>
      </c>
      <c r="I97" s="219"/>
      <c r="J97" s="220">
        <f>ROUND(I97*H97,2)</f>
        <v>0</v>
      </c>
      <c r="K97" s="216" t="s">
        <v>146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0.22</v>
      </c>
      <c r="T97" s="224">
        <f>S97*H97</f>
        <v>22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147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147</v>
      </c>
      <c r="BM97" s="225" t="s">
        <v>161</v>
      </c>
    </row>
    <row r="98" s="2" customFormat="1">
      <c r="A98" s="40"/>
      <c r="B98" s="41"/>
      <c r="C98" s="42"/>
      <c r="D98" s="227" t="s">
        <v>149</v>
      </c>
      <c r="E98" s="42"/>
      <c r="F98" s="228" t="s">
        <v>162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149</v>
      </c>
      <c r="AU98" s="19" t="s">
        <v>83</v>
      </c>
    </row>
    <row r="99" s="14" customFormat="1">
      <c r="A99" s="14"/>
      <c r="B99" s="243"/>
      <c r="C99" s="244"/>
      <c r="D99" s="234" t="s">
        <v>151</v>
      </c>
      <c r="E99" s="245" t="s">
        <v>19</v>
      </c>
      <c r="F99" s="246" t="s">
        <v>662</v>
      </c>
      <c r="G99" s="244"/>
      <c r="H99" s="247">
        <v>100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3" t="s">
        <v>151</v>
      </c>
      <c r="AU99" s="253" t="s">
        <v>83</v>
      </c>
      <c r="AV99" s="14" t="s">
        <v>83</v>
      </c>
      <c r="AW99" s="14" t="s">
        <v>35</v>
      </c>
      <c r="AX99" s="14" t="s">
        <v>79</v>
      </c>
      <c r="AY99" s="253" t="s">
        <v>140</v>
      </c>
    </row>
    <row r="100" s="2" customFormat="1" ht="49.05" customHeight="1">
      <c r="A100" s="40"/>
      <c r="B100" s="41"/>
      <c r="C100" s="214" t="s">
        <v>102</v>
      </c>
      <c r="D100" s="214" t="s">
        <v>142</v>
      </c>
      <c r="E100" s="215" t="s">
        <v>163</v>
      </c>
      <c r="F100" s="216" t="s">
        <v>164</v>
      </c>
      <c r="G100" s="217" t="s">
        <v>145</v>
      </c>
      <c r="H100" s="218">
        <v>100</v>
      </c>
      <c r="I100" s="219"/>
      <c r="J100" s="220">
        <f>ROUND(I100*H100,2)</f>
        <v>0</v>
      </c>
      <c r="K100" s="216" t="s">
        <v>146</v>
      </c>
      <c r="L100" s="46"/>
      <c r="M100" s="221" t="s">
        <v>19</v>
      </c>
      <c r="N100" s="222" t="s">
        <v>46</v>
      </c>
      <c r="O100" s="86"/>
      <c r="P100" s="223">
        <f>O100*H100</f>
        <v>0</v>
      </c>
      <c r="Q100" s="223">
        <v>5.0000000000000002E-05</v>
      </c>
      <c r="R100" s="223">
        <f>Q100*H100</f>
        <v>0.0050000000000000001</v>
      </c>
      <c r="S100" s="223">
        <v>0.11500000000000001</v>
      </c>
      <c r="T100" s="224">
        <f>S100*H100</f>
        <v>11.5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147</v>
      </c>
      <c r="AT100" s="225" t="s">
        <v>142</v>
      </c>
      <c r="AU100" s="225" t="s">
        <v>83</v>
      </c>
      <c r="AY100" s="19" t="s">
        <v>140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147</v>
      </c>
      <c r="BM100" s="225" t="s">
        <v>165</v>
      </c>
    </row>
    <row r="101" s="2" customFormat="1">
      <c r="A101" s="40"/>
      <c r="B101" s="41"/>
      <c r="C101" s="42"/>
      <c r="D101" s="227" t="s">
        <v>149</v>
      </c>
      <c r="E101" s="42"/>
      <c r="F101" s="228" t="s">
        <v>166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149</v>
      </c>
      <c r="AU101" s="19" t="s">
        <v>83</v>
      </c>
    </row>
    <row r="102" s="14" customFormat="1">
      <c r="A102" s="14"/>
      <c r="B102" s="243"/>
      <c r="C102" s="244"/>
      <c r="D102" s="234" t="s">
        <v>151</v>
      </c>
      <c r="E102" s="245" t="s">
        <v>19</v>
      </c>
      <c r="F102" s="246" t="s">
        <v>662</v>
      </c>
      <c r="G102" s="244"/>
      <c r="H102" s="247">
        <v>100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3" t="s">
        <v>151</v>
      </c>
      <c r="AU102" s="253" t="s">
        <v>83</v>
      </c>
      <c r="AV102" s="14" t="s">
        <v>83</v>
      </c>
      <c r="AW102" s="14" t="s">
        <v>35</v>
      </c>
      <c r="AX102" s="14" t="s">
        <v>79</v>
      </c>
      <c r="AY102" s="253" t="s">
        <v>140</v>
      </c>
    </row>
    <row r="103" s="2" customFormat="1" ht="21.75" customHeight="1">
      <c r="A103" s="40"/>
      <c r="B103" s="41"/>
      <c r="C103" s="214" t="s">
        <v>147</v>
      </c>
      <c r="D103" s="214" t="s">
        <v>142</v>
      </c>
      <c r="E103" s="215" t="s">
        <v>175</v>
      </c>
      <c r="F103" s="216" t="s">
        <v>176</v>
      </c>
      <c r="G103" s="217" t="s">
        <v>170</v>
      </c>
      <c r="H103" s="218">
        <v>80</v>
      </c>
      <c r="I103" s="219"/>
      <c r="J103" s="220">
        <f>ROUND(I103*H103,2)</f>
        <v>0</v>
      </c>
      <c r="K103" s="216" t="s">
        <v>146</v>
      </c>
      <c r="L103" s="46"/>
      <c r="M103" s="221" t="s">
        <v>19</v>
      </c>
      <c r="N103" s="222" t="s">
        <v>46</v>
      </c>
      <c r="O103" s="86"/>
      <c r="P103" s="223">
        <f>O103*H103</f>
        <v>0</v>
      </c>
      <c r="Q103" s="223">
        <v>0.021930000000000002</v>
      </c>
      <c r="R103" s="223">
        <f>Q103*H103</f>
        <v>1.7544000000000002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147</v>
      </c>
      <c r="AT103" s="225" t="s">
        <v>142</v>
      </c>
      <c r="AU103" s="225" t="s">
        <v>83</v>
      </c>
      <c r="AY103" s="19" t="s">
        <v>140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147</v>
      </c>
      <c r="BM103" s="225" t="s">
        <v>177</v>
      </c>
    </row>
    <row r="104" s="2" customFormat="1">
      <c r="A104" s="40"/>
      <c r="B104" s="41"/>
      <c r="C104" s="42"/>
      <c r="D104" s="227" t="s">
        <v>149</v>
      </c>
      <c r="E104" s="42"/>
      <c r="F104" s="228" t="s">
        <v>178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149</v>
      </c>
      <c r="AU104" s="19" t="s">
        <v>83</v>
      </c>
    </row>
    <row r="105" s="13" customFormat="1">
      <c r="A105" s="13"/>
      <c r="B105" s="232"/>
      <c r="C105" s="233"/>
      <c r="D105" s="234" t="s">
        <v>151</v>
      </c>
      <c r="E105" s="235" t="s">
        <v>19</v>
      </c>
      <c r="F105" s="236" t="s">
        <v>179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151</v>
      </c>
      <c r="AU105" s="242" t="s">
        <v>83</v>
      </c>
      <c r="AV105" s="13" t="s">
        <v>79</v>
      </c>
      <c r="AW105" s="13" t="s">
        <v>35</v>
      </c>
      <c r="AX105" s="13" t="s">
        <v>75</v>
      </c>
      <c r="AY105" s="242" t="s">
        <v>140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663</v>
      </c>
      <c r="G106" s="244"/>
      <c r="H106" s="247">
        <v>80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3" customHeight="1">
      <c r="A107" s="40"/>
      <c r="B107" s="41"/>
      <c r="C107" s="214" t="s">
        <v>167</v>
      </c>
      <c r="D107" s="214" t="s">
        <v>142</v>
      </c>
      <c r="E107" s="215" t="s">
        <v>182</v>
      </c>
      <c r="F107" s="216" t="s">
        <v>183</v>
      </c>
      <c r="G107" s="217" t="s">
        <v>184</v>
      </c>
      <c r="H107" s="218">
        <v>336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4.0000000000000003E-05</v>
      </c>
      <c r="R107" s="223">
        <f>Q107*H107</f>
        <v>0.013440000000000001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185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186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3" customFormat="1">
      <c r="A109" s="13"/>
      <c r="B109" s="232"/>
      <c r="C109" s="233"/>
      <c r="D109" s="234" t="s">
        <v>151</v>
      </c>
      <c r="E109" s="235" t="s">
        <v>19</v>
      </c>
      <c r="F109" s="236" t="s">
        <v>179</v>
      </c>
      <c r="G109" s="233"/>
      <c r="H109" s="235" t="s">
        <v>19</v>
      </c>
      <c r="I109" s="237"/>
      <c r="J109" s="233"/>
      <c r="K109" s="233"/>
      <c r="L109" s="238"/>
      <c r="M109" s="239"/>
      <c r="N109" s="240"/>
      <c r="O109" s="240"/>
      <c r="P109" s="240"/>
      <c r="Q109" s="240"/>
      <c r="R109" s="240"/>
      <c r="S109" s="240"/>
      <c r="T109" s="24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2" t="s">
        <v>151</v>
      </c>
      <c r="AU109" s="242" t="s">
        <v>83</v>
      </c>
      <c r="AV109" s="13" t="s">
        <v>79</v>
      </c>
      <c r="AW109" s="13" t="s">
        <v>35</v>
      </c>
      <c r="AX109" s="13" t="s">
        <v>75</v>
      </c>
      <c r="AY109" s="242" t="s">
        <v>140</v>
      </c>
    </row>
    <row r="110" s="14" customFormat="1">
      <c r="A110" s="14"/>
      <c r="B110" s="243"/>
      <c r="C110" s="244"/>
      <c r="D110" s="234" t="s">
        <v>151</v>
      </c>
      <c r="E110" s="245" t="s">
        <v>19</v>
      </c>
      <c r="F110" s="246" t="s">
        <v>187</v>
      </c>
      <c r="G110" s="244"/>
      <c r="H110" s="247">
        <v>336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151</v>
      </c>
      <c r="AU110" s="253" t="s">
        <v>83</v>
      </c>
      <c r="AV110" s="14" t="s">
        <v>83</v>
      </c>
      <c r="AW110" s="14" t="s">
        <v>35</v>
      </c>
      <c r="AX110" s="14" t="s">
        <v>79</v>
      </c>
      <c r="AY110" s="253" t="s">
        <v>140</v>
      </c>
    </row>
    <row r="111" s="2" customFormat="1" ht="37.8" customHeight="1">
      <c r="A111" s="40"/>
      <c r="B111" s="41"/>
      <c r="C111" s="214" t="s">
        <v>174</v>
      </c>
      <c r="D111" s="214" t="s">
        <v>142</v>
      </c>
      <c r="E111" s="215" t="s">
        <v>189</v>
      </c>
      <c r="F111" s="216" t="s">
        <v>190</v>
      </c>
      <c r="G111" s="217" t="s">
        <v>191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46</v>
      </c>
      <c r="O111" s="86"/>
      <c r="P111" s="223">
        <f>O111*H111</f>
        <v>0</v>
      </c>
      <c r="Q111" s="223">
        <v>0.00064000000000000005</v>
      </c>
      <c r="R111" s="223">
        <f>Q111*H111</f>
        <v>0.00064000000000000005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147</v>
      </c>
      <c r="AT111" s="225" t="s">
        <v>142</v>
      </c>
      <c r="AU111" s="225" t="s">
        <v>83</v>
      </c>
      <c r="AY111" s="19" t="s">
        <v>140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147</v>
      </c>
      <c r="BM111" s="225" t="s">
        <v>664</v>
      </c>
    </row>
    <row r="112" s="2" customFormat="1" ht="37.8" customHeight="1">
      <c r="A112" s="40"/>
      <c r="B112" s="41"/>
      <c r="C112" s="214" t="s">
        <v>181</v>
      </c>
      <c r="D112" s="214" t="s">
        <v>142</v>
      </c>
      <c r="E112" s="215" t="s">
        <v>194</v>
      </c>
      <c r="F112" s="216" t="s">
        <v>195</v>
      </c>
      <c r="G112" s="217" t="s">
        <v>191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46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147</v>
      </c>
      <c r="AT112" s="225" t="s">
        <v>142</v>
      </c>
      <c r="AU112" s="225" t="s">
        <v>83</v>
      </c>
      <c r="AY112" s="19" t="s">
        <v>140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147</v>
      </c>
      <c r="BM112" s="225" t="s">
        <v>665</v>
      </c>
    </row>
    <row r="113" s="2" customFormat="1" ht="37.8" customHeight="1">
      <c r="A113" s="40"/>
      <c r="B113" s="41"/>
      <c r="C113" s="214" t="s">
        <v>188</v>
      </c>
      <c r="D113" s="214" t="s">
        <v>142</v>
      </c>
      <c r="E113" s="215" t="s">
        <v>198</v>
      </c>
      <c r="F113" s="216" t="s">
        <v>199</v>
      </c>
      <c r="G113" s="217" t="s">
        <v>170</v>
      </c>
      <c r="H113" s="218">
        <v>104</v>
      </c>
      <c r="I113" s="219"/>
      <c r="J113" s="220">
        <f>ROUND(I113*H113,2)</f>
        <v>0</v>
      </c>
      <c r="K113" s="216" t="s">
        <v>146</v>
      </c>
      <c r="L113" s="46"/>
      <c r="M113" s="221" t="s">
        <v>19</v>
      </c>
      <c r="N113" s="222" t="s">
        <v>46</v>
      </c>
      <c r="O113" s="86"/>
      <c r="P113" s="223">
        <f>O113*H113</f>
        <v>0</v>
      </c>
      <c r="Q113" s="223">
        <v>0.00013999999999999999</v>
      </c>
      <c r="R113" s="223">
        <f>Q113*H113</f>
        <v>0.014559999999999998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147</v>
      </c>
      <c r="AT113" s="225" t="s">
        <v>142</v>
      </c>
      <c r="AU113" s="225" t="s">
        <v>83</v>
      </c>
      <c r="AY113" s="19" t="s">
        <v>140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147</v>
      </c>
      <c r="BM113" s="225" t="s">
        <v>666</v>
      </c>
    </row>
    <row r="114" s="2" customFormat="1">
      <c r="A114" s="40"/>
      <c r="B114" s="41"/>
      <c r="C114" s="42"/>
      <c r="D114" s="227" t="s">
        <v>149</v>
      </c>
      <c r="E114" s="42"/>
      <c r="F114" s="228" t="s">
        <v>201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149</v>
      </c>
      <c r="AU114" s="19" t="s">
        <v>83</v>
      </c>
    </row>
    <row r="115" s="13" customFormat="1">
      <c r="A115" s="13"/>
      <c r="B115" s="232"/>
      <c r="C115" s="233"/>
      <c r="D115" s="234" t="s">
        <v>151</v>
      </c>
      <c r="E115" s="235" t="s">
        <v>19</v>
      </c>
      <c r="F115" s="236" t="s">
        <v>202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151</v>
      </c>
      <c r="AU115" s="242" t="s">
        <v>83</v>
      </c>
      <c r="AV115" s="13" t="s">
        <v>79</v>
      </c>
      <c r="AW115" s="13" t="s">
        <v>35</v>
      </c>
      <c r="AX115" s="13" t="s">
        <v>75</v>
      </c>
      <c r="AY115" s="242" t="s">
        <v>140</v>
      </c>
    </row>
    <row r="116" s="14" customFormat="1">
      <c r="A116" s="14"/>
      <c r="B116" s="243"/>
      <c r="C116" s="244"/>
      <c r="D116" s="234" t="s">
        <v>151</v>
      </c>
      <c r="E116" s="245" t="s">
        <v>19</v>
      </c>
      <c r="F116" s="246" t="s">
        <v>667</v>
      </c>
      <c r="G116" s="244"/>
      <c r="H116" s="247">
        <v>104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151</v>
      </c>
      <c r="AU116" s="253" t="s">
        <v>83</v>
      </c>
      <c r="AV116" s="14" t="s">
        <v>83</v>
      </c>
      <c r="AW116" s="14" t="s">
        <v>35</v>
      </c>
      <c r="AX116" s="14" t="s">
        <v>79</v>
      </c>
      <c r="AY116" s="253" t="s">
        <v>140</v>
      </c>
    </row>
    <row r="117" s="2" customFormat="1" ht="44.25" customHeight="1">
      <c r="A117" s="40"/>
      <c r="B117" s="41"/>
      <c r="C117" s="214" t="s">
        <v>193</v>
      </c>
      <c r="D117" s="214" t="s">
        <v>142</v>
      </c>
      <c r="E117" s="215" t="s">
        <v>205</v>
      </c>
      <c r="F117" s="216" t="s">
        <v>206</v>
      </c>
      <c r="G117" s="217" t="s">
        <v>170</v>
      </c>
      <c r="H117" s="218">
        <v>104</v>
      </c>
      <c r="I117" s="219"/>
      <c r="J117" s="220">
        <f>ROUND(I117*H117,2)</f>
        <v>0</v>
      </c>
      <c r="K117" s="216" t="s">
        <v>146</v>
      </c>
      <c r="L117" s="46"/>
      <c r="M117" s="221" t="s">
        <v>19</v>
      </c>
      <c r="N117" s="222" t="s">
        <v>46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147</v>
      </c>
      <c r="AT117" s="225" t="s">
        <v>142</v>
      </c>
      <c r="AU117" s="225" t="s">
        <v>83</v>
      </c>
      <c r="AY117" s="19" t="s">
        <v>140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147</v>
      </c>
      <c r="BM117" s="225" t="s">
        <v>668</v>
      </c>
    </row>
    <row r="118" s="2" customFormat="1">
      <c r="A118" s="40"/>
      <c r="B118" s="41"/>
      <c r="C118" s="42"/>
      <c r="D118" s="227" t="s">
        <v>149</v>
      </c>
      <c r="E118" s="42"/>
      <c r="F118" s="228" t="s">
        <v>208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149</v>
      </c>
      <c r="AU118" s="19" t="s">
        <v>83</v>
      </c>
    </row>
    <row r="119" s="13" customFormat="1">
      <c r="A119" s="13"/>
      <c r="B119" s="232"/>
      <c r="C119" s="233"/>
      <c r="D119" s="234" t="s">
        <v>151</v>
      </c>
      <c r="E119" s="235" t="s">
        <v>19</v>
      </c>
      <c r="F119" s="236" t="s">
        <v>202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151</v>
      </c>
      <c r="AU119" s="242" t="s">
        <v>83</v>
      </c>
      <c r="AV119" s="13" t="s">
        <v>79</v>
      </c>
      <c r="AW119" s="13" t="s">
        <v>35</v>
      </c>
      <c r="AX119" s="13" t="s">
        <v>75</v>
      </c>
      <c r="AY119" s="242" t="s">
        <v>140</v>
      </c>
    </row>
    <row r="120" s="14" customFormat="1">
      <c r="A120" s="14"/>
      <c r="B120" s="243"/>
      <c r="C120" s="244"/>
      <c r="D120" s="234" t="s">
        <v>151</v>
      </c>
      <c r="E120" s="245" t="s">
        <v>19</v>
      </c>
      <c r="F120" s="246" t="s">
        <v>667</v>
      </c>
      <c r="G120" s="244"/>
      <c r="H120" s="247">
        <v>104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151</v>
      </c>
      <c r="AU120" s="253" t="s">
        <v>83</v>
      </c>
      <c r="AV120" s="14" t="s">
        <v>83</v>
      </c>
      <c r="AW120" s="14" t="s">
        <v>35</v>
      </c>
      <c r="AX120" s="14" t="s">
        <v>79</v>
      </c>
      <c r="AY120" s="253" t="s">
        <v>140</v>
      </c>
    </row>
    <row r="121" s="2" customFormat="1" ht="44.25" customHeight="1">
      <c r="A121" s="40"/>
      <c r="B121" s="41"/>
      <c r="C121" s="214" t="s">
        <v>197</v>
      </c>
      <c r="D121" s="214" t="s">
        <v>142</v>
      </c>
      <c r="E121" s="215" t="s">
        <v>209</v>
      </c>
      <c r="F121" s="216" t="s">
        <v>210</v>
      </c>
      <c r="G121" s="217" t="s">
        <v>211</v>
      </c>
      <c r="H121" s="218">
        <v>60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212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213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669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670</v>
      </c>
      <c r="G124" s="244"/>
      <c r="H124" s="247">
        <v>60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204</v>
      </c>
      <c r="D125" s="214" t="s">
        <v>142</v>
      </c>
      <c r="E125" s="215" t="s">
        <v>216</v>
      </c>
      <c r="F125" s="216" t="s">
        <v>217</v>
      </c>
      <c r="G125" s="217" t="s">
        <v>211</v>
      </c>
      <c r="H125" s="218">
        <v>240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218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219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3" customFormat="1">
      <c r="A127" s="13"/>
      <c r="B127" s="232"/>
      <c r="C127" s="233"/>
      <c r="D127" s="234" t="s">
        <v>151</v>
      </c>
      <c r="E127" s="235" t="s">
        <v>19</v>
      </c>
      <c r="F127" s="236" t="s">
        <v>669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151</v>
      </c>
      <c r="AU127" s="242" t="s">
        <v>83</v>
      </c>
      <c r="AV127" s="13" t="s">
        <v>79</v>
      </c>
      <c r="AW127" s="13" t="s">
        <v>35</v>
      </c>
      <c r="AX127" s="13" t="s">
        <v>75</v>
      </c>
      <c r="AY127" s="242" t="s">
        <v>140</v>
      </c>
    </row>
    <row r="128" s="14" customFormat="1">
      <c r="A128" s="14"/>
      <c r="B128" s="243"/>
      <c r="C128" s="244"/>
      <c r="D128" s="234" t="s">
        <v>151</v>
      </c>
      <c r="E128" s="245" t="s">
        <v>19</v>
      </c>
      <c r="F128" s="246" t="s">
        <v>671</v>
      </c>
      <c r="G128" s="244"/>
      <c r="H128" s="247">
        <v>240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151</v>
      </c>
      <c r="AU128" s="253" t="s">
        <v>83</v>
      </c>
      <c r="AV128" s="14" t="s">
        <v>83</v>
      </c>
      <c r="AW128" s="14" t="s">
        <v>35</v>
      </c>
      <c r="AX128" s="14" t="s">
        <v>79</v>
      </c>
      <c r="AY128" s="253" t="s">
        <v>140</v>
      </c>
    </row>
    <row r="129" s="2" customFormat="1" ht="33" customHeight="1">
      <c r="A129" s="40"/>
      <c r="B129" s="41"/>
      <c r="C129" s="214" t="s">
        <v>8</v>
      </c>
      <c r="D129" s="214" t="s">
        <v>142</v>
      </c>
      <c r="E129" s="215" t="s">
        <v>222</v>
      </c>
      <c r="F129" s="216" t="s">
        <v>223</v>
      </c>
      <c r="G129" s="217" t="s">
        <v>145</v>
      </c>
      <c r="H129" s="218">
        <v>260</v>
      </c>
      <c r="I129" s="219"/>
      <c r="J129" s="220">
        <f>ROUND(I129*H129,2)</f>
        <v>0</v>
      </c>
      <c r="K129" s="216" t="s">
        <v>146</v>
      </c>
      <c r="L129" s="46"/>
      <c r="M129" s="221" t="s">
        <v>19</v>
      </c>
      <c r="N129" s="222" t="s">
        <v>46</v>
      </c>
      <c r="O129" s="86"/>
      <c r="P129" s="223">
        <f>O129*H129</f>
        <v>0</v>
      </c>
      <c r="Q129" s="223">
        <v>0.0020100000000000001</v>
      </c>
      <c r="R129" s="223">
        <f>Q129*H129</f>
        <v>0.52260000000000006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147</v>
      </c>
      <c r="AT129" s="225" t="s">
        <v>142</v>
      </c>
      <c r="AU129" s="225" t="s">
        <v>83</v>
      </c>
      <c r="AY129" s="19" t="s">
        <v>140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147</v>
      </c>
      <c r="BM129" s="225" t="s">
        <v>224</v>
      </c>
    </row>
    <row r="130" s="2" customFormat="1">
      <c r="A130" s="40"/>
      <c r="B130" s="41"/>
      <c r="C130" s="42"/>
      <c r="D130" s="227" t="s">
        <v>149</v>
      </c>
      <c r="E130" s="42"/>
      <c r="F130" s="228" t="s">
        <v>225</v>
      </c>
      <c r="G130" s="42"/>
      <c r="H130" s="42"/>
      <c r="I130" s="229"/>
      <c r="J130" s="42"/>
      <c r="K130" s="42"/>
      <c r="L130" s="46"/>
      <c r="M130" s="230"/>
      <c r="N130" s="231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149</v>
      </c>
      <c r="AU130" s="19" t="s">
        <v>83</v>
      </c>
    </row>
    <row r="131" s="13" customFormat="1">
      <c r="A131" s="13"/>
      <c r="B131" s="232"/>
      <c r="C131" s="233"/>
      <c r="D131" s="234" t="s">
        <v>151</v>
      </c>
      <c r="E131" s="235" t="s">
        <v>19</v>
      </c>
      <c r="F131" s="236" t="s">
        <v>669</v>
      </c>
      <c r="G131" s="233"/>
      <c r="H131" s="235" t="s">
        <v>19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2" t="s">
        <v>151</v>
      </c>
      <c r="AU131" s="242" t="s">
        <v>83</v>
      </c>
      <c r="AV131" s="13" t="s">
        <v>79</v>
      </c>
      <c r="AW131" s="13" t="s">
        <v>35</v>
      </c>
      <c r="AX131" s="13" t="s">
        <v>75</v>
      </c>
      <c r="AY131" s="242" t="s">
        <v>140</v>
      </c>
    </row>
    <row r="132" s="14" customFormat="1">
      <c r="A132" s="14"/>
      <c r="B132" s="243"/>
      <c r="C132" s="244"/>
      <c r="D132" s="234" t="s">
        <v>151</v>
      </c>
      <c r="E132" s="245" t="s">
        <v>19</v>
      </c>
      <c r="F132" s="246" t="s">
        <v>672</v>
      </c>
      <c r="G132" s="244"/>
      <c r="H132" s="247">
        <v>260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151</v>
      </c>
      <c r="AU132" s="253" t="s">
        <v>83</v>
      </c>
      <c r="AV132" s="14" t="s">
        <v>83</v>
      </c>
      <c r="AW132" s="14" t="s">
        <v>35</v>
      </c>
      <c r="AX132" s="14" t="s">
        <v>79</v>
      </c>
      <c r="AY132" s="253" t="s">
        <v>140</v>
      </c>
    </row>
    <row r="133" s="2" customFormat="1" ht="44.25" customHeight="1">
      <c r="A133" s="40"/>
      <c r="B133" s="41"/>
      <c r="C133" s="214" t="s">
        <v>215</v>
      </c>
      <c r="D133" s="214" t="s">
        <v>142</v>
      </c>
      <c r="E133" s="215" t="s">
        <v>228</v>
      </c>
      <c r="F133" s="216" t="s">
        <v>229</v>
      </c>
      <c r="G133" s="217" t="s">
        <v>145</v>
      </c>
      <c r="H133" s="218">
        <v>260</v>
      </c>
      <c r="I133" s="219"/>
      <c r="J133" s="220">
        <f>ROUND(I133*H133,2)</f>
        <v>0</v>
      </c>
      <c r="K133" s="216" t="s">
        <v>146</v>
      </c>
      <c r="L133" s="46"/>
      <c r="M133" s="221" t="s">
        <v>19</v>
      </c>
      <c r="N133" s="222" t="s">
        <v>46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147</v>
      </c>
      <c r="AT133" s="225" t="s">
        <v>142</v>
      </c>
      <c r="AU133" s="225" t="s">
        <v>83</v>
      </c>
      <c r="AY133" s="19" t="s">
        <v>140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147</v>
      </c>
      <c r="BM133" s="225" t="s">
        <v>230</v>
      </c>
    </row>
    <row r="134" s="2" customFormat="1">
      <c r="A134" s="40"/>
      <c r="B134" s="41"/>
      <c r="C134" s="42"/>
      <c r="D134" s="227" t="s">
        <v>149</v>
      </c>
      <c r="E134" s="42"/>
      <c r="F134" s="228" t="s">
        <v>231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149</v>
      </c>
      <c r="AU134" s="19" t="s">
        <v>83</v>
      </c>
    </row>
    <row r="135" s="13" customFormat="1">
      <c r="A135" s="13"/>
      <c r="B135" s="232"/>
      <c r="C135" s="233"/>
      <c r="D135" s="234" t="s">
        <v>151</v>
      </c>
      <c r="E135" s="235" t="s">
        <v>19</v>
      </c>
      <c r="F135" s="236" t="s">
        <v>669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151</v>
      </c>
      <c r="AU135" s="242" t="s">
        <v>83</v>
      </c>
      <c r="AV135" s="13" t="s">
        <v>79</v>
      </c>
      <c r="AW135" s="13" t="s">
        <v>35</v>
      </c>
      <c r="AX135" s="13" t="s">
        <v>75</v>
      </c>
      <c r="AY135" s="242" t="s">
        <v>140</v>
      </c>
    </row>
    <row r="136" s="14" customFormat="1">
      <c r="A136" s="14"/>
      <c r="B136" s="243"/>
      <c r="C136" s="244"/>
      <c r="D136" s="234" t="s">
        <v>151</v>
      </c>
      <c r="E136" s="245" t="s">
        <v>19</v>
      </c>
      <c r="F136" s="246" t="s">
        <v>672</v>
      </c>
      <c r="G136" s="244"/>
      <c r="H136" s="247">
        <v>260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151</v>
      </c>
      <c r="AU136" s="253" t="s">
        <v>83</v>
      </c>
      <c r="AV136" s="14" t="s">
        <v>83</v>
      </c>
      <c r="AW136" s="14" t="s">
        <v>35</v>
      </c>
      <c r="AX136" s="14" t="s">
        <v>79</v>
      </c>
      <c r="AY136" s="253" t="s">
        <v>140</v>
      </c>
    </row>
    <row r="137" s="2" customFormat="1" ht="62.7" customHeight="1">
      <c r="A137" s="40"/>
      <c r="B137" s="41"/>
      <c r="C137" s="214" t="s">
        <v>221</v>
      </c>
      <c r="D137" s="214" t="s">
        <v>142</v>
      </c>
      <c r="E137" s="215" t="s">
        <v>233</v>
      </c>
      <c r="F137" s="216" t="s">
        <v>234</v>
      </c>
      <c r="G137" s="217" t="s">
        <v>211</v>
      </c>
      <c r="H137" s="218">
        <v>330</v>
      </c>
      <c r="I137" s="219"/>
      <c r="J137" s="220">
        <f>ROUND(I137*H137,2)</f>
        <v>0</v>
      </c>
      <c r="K137" s="216" t="s">
        <v>146</v>
      </c>
      <c r="L137" s="46"/>
      <c r="M137" s="221" t="s">
        <v>19</v>
      </c>
      <c r="N137" s="222" t="s">
        <v>46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147</v>
      </c>
      <c r="AT137" s="225" t="s">
        <v>142</v>
      </c>
      <c r="AU137" s="225" t="s">
        <v>83</v>
      </c>
      <c r="AY137" s="19" t="s">
        <v>140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147</v>
      </c>
      <c r="BM137" s="225" t="s">
        <v>235</v>
      </c>
    </row>
    <row r="138" s="2" customFormat="1">
      <c r="A138" s="40"/>
      <c r="B138" s="41"/>
      <c r="C138" s="42"/>
      <c r="D138" s="227" t="s">
        <v>149</v>
      </c>
      <c r="E138" s="42"/>
      <c r="F138" s="228" t="s">
        <v>236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149</v>
      </c>
      <c r="AU138" s="19" t="s">
        <v>83</v>
      </c>
    </row>
    <row r="139" s="13" customFormat="1">
      <c r="A139" s="13"/>
      <c r="B139" s="232"/>
      <c r="C139" s="233"/>
      <c r="D139" s="234" t="s">
        <v>151</v>
      </c>
      <c r="E139" s="235" t="s">
        <v>19</v>
      </c>
      <c r="F139" s="236" t="s">
        <v>237</v>
      </c>
      <c r="G139" s="233"/>
      <c r="H139" s="235" t="s">
        <v>19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151</v>
      </c>
      <c r="AU139" s="242" t="s">
        <v>83</v>
      </c>
      <c r="AV139" s="13" t="s">
        <v>79</v>
      </c>
      <c r="AW139" s="13" t="s">
        <v>35</v>
      </c>
      <c r="AX139" s="13" t="s">
        <v>75</v>
      </c>
      <c r="AY139" s="242" t="s">
        <v>140</v>
      </c>
    </row>
    <row r="140" s="14" customFormat="1">
      <c r="A140" s="14"/>
      <c r="B140" s="243"/>
      <c r="C140" s="244"/>
      <c r="D140" s="234" t="s">
        <v>151</v>
      </c>
      <c r="E140" s="245" t="s">
        <v>19</v>
      </c>
      <c r="F140" s="246" t="s">
        <v>673</v>
      </c>
      <c r="G140" s="244"/>
      <c r="H140" s="247">
        <v>300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151</v>
      </c>
      <c r="AU140" s="253" t="s">
        <v>83</v>
      </c>
      <c r="AV140" s="14" t="s">
        <v>83</v>
      </c>
      <c r="AW140" s="14" t="s">
        <v>35</v>
      </c>
      <c r="AX140" s="14" t="s">
        <v>75</v>
      </c>
      <c r="AY140" s="253" t="s">
        <v>140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239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674</v>
      </c>
      <c r="G142" s="244"/>
      <c r="H142" s="247">
        <v>30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75</v>
      </c>
      <c r="AY142" s="253" t="s">
        <v>140</v>
      </c>
    </row>
    <row r="143" s="15" customFormat="1">
      <c r="A143" s="15"/>
      <c r="B143" s="254"/>
      <c r="C143" s="255"/>
      <c r="D143" s="234" t="s">
        <v>151</v>
      </c>
      <c r="E143" s="256" t="s">
        <v>19</v>
      </c>
      <c r="F143" s="257" t="s">
        <v>241</v>
      </c>
      <c r="G143" s="255"/>
      <c r="H143" s="258">
        <v>330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151</v>
      </c>
      <c r="AU143" s="264" t="s">
        <v>83</v>
      </c>
      <c r="AV143" s="15" t="s">
        <v>147</v>
      </c>
      <c r="AW143" s="15" t="s">
        <v>35</v>
      </c>
      <c r="AX143" s="15" t="s">
        <v>79</v>
      </c>
      <c r="AY143" s="264" t="s">
        <v>140</v>
      </c>
    </row>
    <row r="144" s="2" customFormat="1" ht="37.8" customHeight="1">
      <c r="A144" s="40"/>
      <c r="B144" s="41"/>
      <c r="C144" s="214" t="s">
        <v>227</v>
      </c>
      <c r="D144" s="214" t="s">
        <v>142</v>
      </c>
      <c r="E144" s="215" t="s">
        <v>243</v>
      </c>
      <c r="F144" s="216" t="s">
        <v>244</v>
      </c>
      <c r="G144" s="217" t="s">
        <v>211</v>
      </c>
      <c r="H144" s="218">
        <v>330</v>
      </c>
      <c r="I144" s="219"/>
      <c r="J144" s="220">
        <f>ROUND(I144*H144,2)</f>
        <v>0</v>
      </c>
      <c r="K144" s="216" t="s">
        <v>146</v>
      </c>
      <c r="L144" s="46"/>
      <c r="M144" s="221" t="s">
        <v>19</v>
      </c>
      <c r="N144" s="222" t="s">
        <v>46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147</v>
      </c>
      <c r="AT144" s="225" t="s">
        <v>142</v>
      </c>
      <c r="AU144" s="225" t="s">
        <v>83</v>
      </c>
      <c r="AY144" s="19" t="s">
        <v>140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79</v>
      </c>
      <c r="BK144" s="226">
        <f>ROUND(I144*H144,2)</f>
        <v>0</v>
      </c>
      <c r="BL144" s="19" t="s">
        <v>147</v>
      </c>
      <c r="BM144" s="225" t="s">
        <v>245</v>
      </c>
    </row>
    <row r="145" s="2" customFormat="1">
      <c r="A145" s="40"/>
      <c r="B145" s="41"/>
      <c r="C145" s="42"/>
      <c r="D145" s="227" t="s">
        <v>149</v>
      </c>
      <c r="E145" s="42"/>
      <c r="F145" s="228" t="s">
        <v>246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149</v>
      </c>
      <c r="AU145" s="19" t="s">
        <v>83</v>
      </c>
    </row>
    <row r="146" s="13" customFormat="1">
      <c r="A146" s="13"/>
      <c r="B146" s="232"/>
      <c r="C146" s="233"/>
      <c r="D146" s="234" t="s">
        <v>151</v>
      </c>
      <c r="E146" s="235" t="s">
        <v>19</v>
      </c>
      <c r="F146" s="236" t="s">
        <v>237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151</v>
      </c>
      <c r="AU146" s="242" t="s">
        <v>83</v>
      </c>
      <c r="AV146" s="13" t="s">
        <v>79</v>
      </c>
      <c r="AW146" s="13" t="s">
        <v>35</v>
      </c>
      <c r="AX146" s="13" t="s">
        <v>75</v>
      </c>
      <c r="AY146" s="242" t="s">
        <v>140</v>
      </c>
    </row>
    <row r="147" s="14" customFormat="1">
      <c r="A147" s="14"/>
      <c r="B147" s="243"/>
      <c r="C147" s="244"/>
      <c r="D147" s="234" t="s">
        <v>151</v>
      </c>
      <c r="E147" s="245" t="s">
        <v>19</v>
      </c>
      <c r="F147" s="246" t="s">
        <v>673</v>
      </c>
      <c r="G147" s="244"/>
      <c r="H147" s="247">
        <v>300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151</v>
      </c>
      <c r="AU147" s="253" t="s">
        <v>83</v>
      </c>
      <c r="AV147" s="14" t="s">
        <v>83</v>
      </c>
      <c r="AW147" s="14" t="s">
        <v>35</v>
      </c>
      <c r="AX147" s="14" t="s">
        <v>75</v>
      </c>
      <c r="AY147" s="253" t="s">
        <v>140</v>
      </c>
    </row>
    <row r="148" s="13" customFormat="1">
      <c r="A148" s="13"/>
      <c r="B148" s="232"/>
      <c r="C148" s="233"/>
      <c r="D148" s="234" t="s">
        <v>151</v>
      </c>
      <c r="E148" s="235" t="s">
        <v>19</v>
      </c>
      <c r="F148" s="236" t="s">
        <v>239</v>
      </c>
      <c r="G148" s="233"/>
      <c r="H148" s="235" t="s">
        <v>19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151</v>
      </c>
      <c r="AU148" s="242" t="s">
        <v>83</v>
      </c>
      <c r="AV148" s="13" t="s">
        <v>79</v>
      </c>
      <c r="AW148" s="13" t="s">
        <v>35</v>
      </c>
      <c r="AX148" s="13" t="s">
        <v>75</v>
      </c>
      <c r="AY148" s="242" t="s">
        <v>140</v>
      </c>
    </row>
    <row r="149" s="14" customFormat="1">
      <c r="A149" s="14"/>
      <c r="B149" s="243"/>
      <c r="C149" s="244"/>
      <c r="D149" s="234" t="s">
        <v>151</v>
      </c>
      <c r="E149" s="245" t="s">
        <v>19</v>
      </c>
      <c r="F149" s="246" t="s">
        <v>674</v>
      </c>
      <c r="G149" s="244"/>
      <c r="H149" s="247">
        <v>30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151</v>
      </c>
      <c r="AU149" s="253" t="s">
        <v>83</v>
      </c>
      <c r="AV149" s="14" t="s">
        <v>83</v>
      </c>
      <c r="AW149" s="14" t="s">
        <v>35</v>
      </c>
      <c r="AX149" s="14" t="s">
        <v>75</v>
      </c>
      <c r="AY149" s="253" t="s">
        <v>140</v>
      </c>
    </row>
    <row r="150" s="15" customFormat="1">
      <c r="A150" s="15"/>
      <c r="B150" s="254"/>
      <c r="C150" s="255"/>
      <c r="D150" s="234" t="s">
        <v>151</v>
      </c>
      <c r="E150" s="256" t="s">
        <v>19</v>
      </c>
      <c r="F150" s="257" t="s">
        <v>241</v>
      </c>
      <c r="G150" s="255"/>
      <c r="H150" s="258">
        <v>330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151</v>
      </c>
      <c r="AU150" s="264" t="s">
        <v>83</v>
      </c>
      <c r="AV150" s="15" t="s">
        <v>147</v>
      </c>
      <c r="AW150" s="15" t="s">
        <v>35</v>
      </c>
      <c r="AX150" s="15" t="s">
        <v>79</v>
      </c>
      <c r="AY150" s="264" t="s">
        <v>140</v>
      </c>
    </row>
    <row r="151" s="12" customFormat="1" ht="22.8" customHeight="1">
      <c r="A151" s="12"/>
      <c r="B151" s="198"/>
      <c r="C151" s="199"/>
      <c r="D151" s="200" t="s">
        <v>74</v>
      </c>
      <c r="E151" s="212" t="s">
        <v>188</v>
      </c>
      <c r="F151" s="212" t="s">
        <v>247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SUM(P152:P162)</f>
        <v>0</v>
      </c>
      <c r="Q151" s="206"/>
      <c r="R151" s="207">
        <f>SUM(R152:R162)</f>
        <v>0</v>
      </c>
      <c r="S151" s="206"/>
      <c r="T151" s="208">
        <f>SUM(T152:T162)</f>
        <v>7.5649999999999995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79</v>
      </c>
      <c r="AT151" s="210" t="s">
        <v>74</v>
      </c>
      <c r="AU151" s="210" t="s">
        <v>79</v>
      </c>
      <c r="AY151" s="209" t="s">
        <v>140</v>
      </c>
      <c r="BK151" s="211">
        <f>SUM(BK152:BK162)</f>
        <v>0</v>
      </c>
    </row>
    <row r="152" s="2" customFormat="1" ht="24.15" customHeight="1">
      <c r="A152" s="40"/>
      <c r="B152" s="41"/>
      <c r="C152" s="214" t="s">
        <v>232</v>
      </c>
      <c r="D152" s="214" t="s">
        <v>142</v>
      </c>
      <c r="E152" s="215" t="s">
        <v>675</v>
      </c>
      <c r="F152" s="216" t="s">
        <v>676</v>
      </c>
      <c r="G152" s="217" t="s">
        <v>170</v>
      </c>
      <c r="H152" s="218">
        <v>46</v>
      </c>
      <c r="I152" s="219"/>
      <c r="J152" s="220">
        <f>ROUND(I152*H152,2)</f>
        <v>0</v>
      </c>
      <c r="K152" s="216" t="s">
        <v>146</v>
      </c>
      <c r="L152" s="46"/>
      <c r="M152" s="221" t="s">
        <v>19</v>
      </c>
      <c r="N152" s="222" t="s">
        <v>46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0.065000000000000002</v>
      </c>
      <c r="T152" s="224">
        <f>S152*H152</f>
        <v>2.9900000000000002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147</v>
      </c>
      <c r="AT152" s="225" t="s">
        <v>142</v>
      </c>
      <c r="AU152" s="225" t="s">
        <v>83</v>
      </c>
      <c r="AY152" s="19" t="s">
        <v>140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147</v>
      </c>
      <c r="BM152" s="225" t="s">
        <v>251</v>
      </c>
    </row>
    <row r="153" s="2" customFormat="1">
      <c r="A153" s="40"/>
      <c r="B153" s="41"/>
      <c r="C153" s="42"/>
      <c r="D153" s="227" t="s">
        <v>149</v>
      </c>
      <c r="E153" s="42"/>
      <c r="F153" s="228" t="s">
        <v>677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149</v>
      </c>
      <c r="AU153" s="19" t="s">
        <v>83</v>
      </c>
    </row>
    <row r="154" s="13" customFormat="1">
      <c r="A154" s="13"/>
      <c r="B154" s="232"/>
      <c r="C154" s="233"/>
      <c r="D154" s="234" t="s">
        <v>151</v>
      </c>
      <c r="E154" s="235" t="s">
        <v>19</v>
      </c>
      <c r="F154" s="236" t="s">
        <v>202</v>
      </c>
      <c r="G154" s="233"/>
      <c r="H154" s="235" t="s">
        <v>19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151</v>
      </c>
      <c r="AU154" s="242" t="s">
        <v>83</v>
      </c>
      <c r="AV154" s="13" t="s">
        <v>79</v>
      </c>
      <c r="AW154" s="13" t="s">
        <v>35</v>
      </c>
      <c r="AX154" s="13" t="s">
        <v>75</v>
      </c>
      <c r="AY154" s="242" t="s">
        <v>140</v>
      </c>
    </row>
    <row r="155" s="14" customFormat="1">
      <c r="A155" s="14"/>
      <c r="B155" s="243"/>
      <c r="C155" s="244"/>
      <c r="D155" s="234" t="s">
        <v>151</v>
      </c>
      <c r="E155" s="245" t="s">
        <v>19</v>
      </c>
      <c r="F155" s="246" t="s">
        <v>678</v>
      </c>
      <c r="G155" s="244"/>
      <c r="H155" s="247">
        <v>46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151</v>
      </c>
      <c r="AU155" s="253" t="s">
        <v>83</v>
      </c>
      <c r="AV155" s="14" t="s">
        <v>83</v>
      </c>
      <c r="AW155" s="14" t="s">
        <v>35</v>
      </c>
      <c r="AX155" s="14" t="s">
        <v>79</v>
      </c>
      <c r="AY155" s="253" t="s">
        <v>140</v>
      </c>
    </row>
    <row r="156" s="2" customFormat="1" ht="33" customHeight="1">
      <c r="A156" s="40"/>
      <c r="B156" s="41"/>
      <c r="C156" s="214" t="s">
        <v>242</v>
      </c>
      <c r="D156" s="214" t="s">
        <v>142</v>
      </c>
      <c r="E156" s="215" t="s">
        <v>254</v>
      </c>
      <c r="F156" s="216" t="s">
        <v>255</v>
      </c>
      <c r="G156" s="217" t="s">
        <v>211</v>
      </c>
      <c r="H156" s="218">
        <v>11.875</v>
      </c>
      <c r="I156" s="219"/>
      <c r="J156" s="220">
        <f>ROUND(I156*H156,2)</f>
        <v>0</v>
      </c>
      <c r="K156" s="216" t="s">
        <v>146</v>
      </c>
      <c r="L156" s="46"/>
      <c r="M156" s="221" t="s">
        <v>19</v>
      </c>
      <c r="N156" s="222" t="s">
        <v>46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0.35999999999999999</v>
      </c>
      <c r="T156" s="224">
        <f>S156*H156</f>
        <v>4.2749999999999995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147</v>
      </c>
      <c r="AT156" s="225" t="s">
        <v>142</v>
      </c>
      <c r="AU156" s="225" t="s">
        <v>83</v>
      </c>
      <c r="AY156" s="19" t="s">
        <v>140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147</v>
      </c>
      <c r="BM156" s="225" t="s">
        <v>256</v>
      </c>
    </row>
    <row r="157" s="2" customFormat="1">
      <c r="A157" s="40"/>
      <c r="B157" s="41"/>
      <c r="C157" s="42"/>
      <c r="D157" s="227" t="s">
        <v>149</v>
      </c>
      <c r="E157" s="42"/>
      <c r="F157" s="228" t="s">
        <v>257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149</v>
      </c>
      <c r="AU157" s="19" t="s">
        <v>83</v>
      </c>
    </row>
    <row r="158" s="13" customFormat="1">
      <c r="A158" s="13"/>
      <c r="B158" s="232"/>
      <c r="C158" s="233"/>
      <c r="D158" s="234" t="s">
        <v>151</v>
      </c>
      <c r="E158" s="235" t="s">
        <v>19</v>
      </c>
      <c r="F158" s="236" t="s">
        <v>679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151</v>
      </c>
      <c r="AU158" s="242" t="s">
        <v>83</v>
      </c>
      <c r="AV158" s="13" t="s">
        <v>79</v>
      </c>
      <c r="AW158" s="13" t="s">
        <v>35</v>
      </c>
      <c r="AX158" s="13" t="s">
        <v>75</v>
      </c>
      <c r="AY158" s="242" t="s">
        <v>140</v>
      </c>
    </row>
    <row r="159" s="14" customFormat="1">
      <c r="A159" s="14"/>
      <c r="B159" s="243"/>
      <c r="C159" s="244"/>
      <c r="D159" s="234" t="s">
        <v>151</v>
      </c>
      <c r="E159" s="245" t="s">
        <v>19</v>
      </c>
      <c r="F159" s="246" t="s">
        <v>680</v>
      </c>
      <c r="G159" s="244"/>
      <c r="H159" s="247">
        <v>11.875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151</v>
      </c>
      <c r="AU159" s="253" t="s">
        <v>83</v>
      </c>
      <c r="AV159" s="14" t="s">
        <v>83</v>
      </c>
      <c r="AW159" s="14" t="s">
        <v>35</v>
      </c>
      <c r="AX159" s="14" t="s">
        <v>79</v>
      </c>
      <c r="AY159" s="253" t="s">
        <v>140</v>
      </c>
    </row>
    <row r="160" s="2" customFormat="1" ht="24.15" customHeight="1">
      <c r="A160" s="40"/>
      <c r="B160" s="41"/>
      <c r="C160" s="214" t="s">
        <v>248</v>
      </c>
      <c r="D160" s="214" t="s">
        <v>142</v>
      </c>
      <c r="E160" s="215" t="s">
        <v>261</v>
      </c>
      <c r="F160" s="216" t="s">
        <v>262</v>
      </c>
      <c r="G160" s="217" t="s">
        <v>263</v>
      </c>
      <c r="H160" s="218">
        <v>3</v>
      </c>
      <c r="I160" s="219"/>
      <c r="J160" s="220">
        <f>ROUND(I160*H160,2)</f>
        <v>0</v>
      </c>
      <c r="K160" s="216" t="s">
        <v>146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0.10000000000000001</v>
      </c>
      <c r="T160" s="224">
        <f>S160*H160</f>
        <v>0.30000000000000004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147</v>
      </c>
      <c r="AT160" s="225" t="s">
        <v>142</v>
      </c>
      <c r="AU160" s="225" t="s">
        <v>83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147</v>
      </c>
      <c r="BM160" s="225" t="s">
        <v>264</v>
      </c>
    </row>
    <row r="161" s="2" customFormat="1">
      <c r="A161" s="40"/>
      <c r="B161" s="41"/>
      <c r="C161" s="42"/>
      <c r="D161" s="227" t="s">
        <v>149</v>
      </c>
      <c r="E161" s="42"/>
      <c r="F161" s="228" t="s">
        <v>265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149</v>
      </c>
      <c r="AU161" s="19" t="s">
        <v>83</v>
      </c>
    </row>
    <row r="162" s="14" customFormat="1">
      <c r="A162" s="14"/>
      <c r="B162" s="243"/>
      <c r="C162" s="244"/>
      <c r="D162" s="234" t="s">
        <v>151</v>
      </c>
      <c r="E162" s="245" t="s">
        <v>19</v>
      </c>
      <c r="F162" s="246" t="s">
        <v>681</v>
      </c>
      <c r="G162" s="244"/>
      <c r="H162" s="247">
        <v>3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151</v>
      </c>
      <c r="AU162" s="253" t="s">
        <v>83</v>
      </c>
      <c r="AV162" s="14" t="s">
        <v>83</v>
      </c>
      <c r="AW162" s="14" t="s">
        <v>35</v>
      </c>
      <c r="AX162" s="14" t="s">
        <v>79</v>
      </c>
      <c r="AY162" s="253" t="s">
        <v>140</v>
      </c>
    </row>
    <row r="163" s="12" customFormat="1" ht="22.8" customHeight="1">
      <c r="A163" s="12"/>
      <c r="B163" s="198"/>
      <c r="C163" s="199"/>
      <c r="D163" s="200" t="s">
        <v>74</v>
      </c>
      <c r="E163" s="212" t="s">
        <v>193</v>
      </c>
      <c r="F163" s="212" t="s">
        <v>267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SUM(P164:P167)</f>
        <v>0</v>
      </c>
      <c r="Q163" s="206"/>
      <c r="R163" s="207">
        <f>SUM(R164:R167)</f>
        <v>0.00020747999999999999</v>
      </c>
      <c r="S163" s="206"/>
      <c r="T163" s="208">
        <f>SUM(T164:T167)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79</v>
      </c>
      <c r="AT163" s="210" t="s">
        <v>74</v>
      </c>
      <c r="AU163" s="210" t="s">
        <v>79</v>
      </c>
      <c r="AY163" s="209" t="s">
        <v>140</v>
      </c>
      <c r="BK163" s="211">
        <f>SUM(BK164:BK167)</f>
        <v>0</v>
      </c>
    </row>
    <row r="164" s="2" customFormat="1" ht="24.15" customHeight="1">
      <c r="A164" s="40"/>
      <c r="B164" s="41"/>
      <c r="C164" s="214" t="s">
        <v>253</v>
      </c>
      <c r="D164" s="214" t="s">
        <v>142</v>
      </c>
      <c r="E164" s="215" t="s">
        <v>268</v>
      </c>
      <c r="F164" s="216" t="s">
        <v>269</v>
      </c>
      <c r="G164" s="217" t="s">
        <v>170</v>
      </c>
      <c r="H164" s="218">
        <v>104</v>
      </c>
      <c r="I164" s="219"/>
      <c r="J164" s="220">
        <f>ROUND(I164*H164,2)</f>
        <v>0</v>
      </c>
      <c r="K164" s="216" t="s">
        <v>146</v>
      </c>
      <c r="L164" s="46"/>
      <c r="M164" s="221" t="s">
        <v>19</v>
      </c>
      <c r="N164" s="222" t="s">
        <v>46</v>
      </c>
      <c r="O164" s="86"/>
      <c r="P164" s="223">
        <f>O164*H164</f>
        <v>0</v>
      </c>
      <c r="Q164" s="223">
        <v>1.995E-06</v>
      </c>
      <c r="R164" s="223">
        <f>Q164*H164</f>
        <v>0.00020747999999999999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147</v>
      </c>
      <c r="AT164" s="225" t="s">
        <v>142</v>
      </c>
      <c r="AU164" s="225" t="s">
        <v>83</v>
      </c>
      <c r="AY164" s="19" t="s">
        <v>140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147</v>
      </c>
      <c r="BM164" s="225" t="s">
        <v>270</v>
      </c>
    </row>
    <row r="165" s="2" customFormat="1">
      <c r="A165" s="40"/>
      <c r="B165" s="41"/>
      <c r="C165" s="42"/>
      <c r="D165" s="227" t="s">
        <v>149</v>
      </c>
      <c r="E165" s="42"/>
      <c r="F165" s="228" t="s">
        <v>271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149</v>
      </c>
      <c r="AU165" s="19" t="s">
        <v>83</v>
      </c>
    </row>
    <row r="166" s="13" customFormat="1">
      <c r="A166" s="13"/>
      <c r="B166" s="232"/>
      <c r="C166" s="233"/>
      <c r="D166" s="234" t="s">
        <v>151</v>
      </c>
      <c r="E166" s="235" t="s">
        <v>19</v>
      </c>
      <c r="F166" s="236" t="s">
        <v>669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151</v>
      </c>
      <c r="AU166" s="242" t="s">
        <v>83</v>
      </c>
      <c r="AV166" s="13" t="s">
        <v>79</v>
      </c>
      <c r="AW166" s="13" t="s">
        <v>35</v>
      </c>
      <c r="AX166" s="13" t="s">
        <v>75</v>
      </c>
      <c r="AY166" s="242" t="s">
        <v>140</v>
      </c>
    </row>
    <row r="167" s="14" customFormat="1">
      <c r="A167" s="14"/>
      <c r="B167" s="243"/>
      <c r="C167" s="244"/>
      <c r="D167" s="234" t="s">
        <v>151</v>
      </c>
      <c r="E167" s="245" t="s">
        <v>19</v>
      </c>
      <c r="F167" s="246" t="s">
        <v>682</v>
      </c>
      <c r="G167" s="244"/>
      <c r="H167" s="247">
        <v>104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151</v>
      </c>
      <c r="AU167" s="253" t="s">
        <v>83</v>
      </c>
      <c r="AV167" s="14" t="s">
        <v>83</v>
      </c>
      <c r="AW167" s="14" t="s">
        <v>35</v>
      </c>
      <c r="AX167" s="14" t="s">
        <v>79</v>
      </c>
      <c r="AY167" s="253" t="s">
        <v>140</v>
      </c>
    </row>
    <row r="168" s="12" customFormat="1" ht="22.8" customHeight="1">
      <c r="A168" s="12"/>
      <c r="B168" s="198"/>
      <c r="C168" s="199"/>
      <c r="D168" s="200" t="s">
        <v>74</v>
      </c>
      <c r="E168" s="212" t="s">
        <v>279</v>
      </c>
      <c r="F168" s="212" t="s">
        <v>280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SUM(P169:P179)</f>
        <v>0</v>
      </c>
      <c r="Q168" s="206"/>
      <c r="R168" s="207">
        <f>SUM(R169:R179)</f>
        <v>0</v>
      </c>
      <c r="S168" s="206"/>
      <c r="T168" s="208">
        <f>SUM(T169:T179)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9" t="s">
        <v>79</v>
      </c>
      <c r="AT168" s="210" t="s">
        <v>74</v>
      </c>
      <c r="AU168" s="210" t="s">
        <v>79</v>
      </c>
      <c r="AY168" s="209" t="s">
        <v>140</v>
      </c>
      <c r="BK168" s="211">
        <f>SUM(BK169:BK179)</f>
        <v>0</v>
      </c>
    </row>
    <row r="169" s="2" customFormat="1" ht="33" customHeight="1">
      <c r="A169" s="40"/>
      <c r="B169" s="41"/>
      <c r="C169" s="214" t="s">
        <v>260</v>
      </c>
      <c r="D169" s="214" t="s">
        <v>142</v>
      </c>
      <c r="E169" s="215" t="s">
        <v>282</v>
      </c>
      <c r="F169" s="216" t="s">
        <v>283</v>
      </c>
      <c r="G169" s="217" t="s">
        <v>284</v>
      </c>
      <c r="H169" s="218">
        <v>99.064999999999998</v>
      </c>
      <c r="I169" s="219"/>
      <c r="J169" s="220">
        <f>ROUND(I169*H169,2)</f>
        <v>0</v>
      </c>
      <c r="K169" s="216" t="s">
        <v>146</v>
      </c>
      <c r="L169" s="46"/>
      <c r="M169" s="221" t="s">
        <v>19</v>
      </c>
      <c r="N169" s="222" t="s">
        <v>46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147</v>
      </c>
      <c r="AT169" s="225" t="s">
        <v>142</v>
      </c>
      <c r="AU169" s="225" t="s">
        <v>83</v>
      </c>
      <c r="AY169" s="19" t="s">
        <v>140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147</v>
      </c>
      <c r="BM169" s="225" t="s">
        <v>285</v>
      </c>
    </row>
    <row r="170" s="2" customFormat="1">
      <c r="A170" s="40"/>
      <c r="B170" s="41"/>
      <c r="C170" s="42"/>
      <c r="D170" s="227" t="s">
        <v>149</v>
      </c>
      <c r="E170" s="42"/>
      <c r="F170" s="228" t="s">
        <v>286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149</v>
      </c>
      <c r="AU170" s="19" t="s">
        <v>83</v>
      </c>
    </row>
    <row r="171" s="2" customFormat="1" ht="44.25" customHeight="1">
      <c r="A171" s="40"/>
      <c r="B171" s="41"/>
      <c r="C171" s="214" t="s">
        <v>7</v>
      </c>
      <c r="D171" s="214" t="s">
        <v>142</v>
      </c>
      <c r="E171" s="215" t="s">
        <v>288</v>
      </c>
      <c r="F171" s="216" t="s">
        <v>289</v>
      </c>
      <c r="G171" s="217" t="s">
        <v>284</v>
      </c>
      <c r="H171" s="218">
        <v>594.38999999999999</v>
      </c>
      <c r="I171" s="219"/>
      <c r="J171" s="220">
        <f>ROUND(I171*H171,2)</f>
        <v>0</v>
      </c>
      <c r="K171" s="216" t="s">
        <v>146</v>
      </c>
      <c r="L171" s="46"/>
      <c r="M171" s="221" t="s">
        <v>19</v>
      </c>
      <c r="N171" s="222" t="s">
        <v>46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147</v>
      </c>
      <c r="AT171" s="225" t="s">
        <v>142</v>
      </c>
      <c r="AU171" s="225" t="s">
        <v>83</v>
      </c>
      <c r="AY171" s="19" t="s">
        <v>140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147</v>
      </c>
      <c r="BM171" s="225" t="s">
        <v>290</v>
      </c>
    </row>
    <row r="172" s="2" customFormat="1">
      <c r="A172" s="40"/>
      <c r="B172" s="41"/>
      <c r="C172" s="42"/>
      <c r="D172" s="227" t="s">
        <v>149</v>
      </c>
      <c r="E172" s="42"/>
      <c r="F172" s="228" t="s">
        <v>291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149</v>
      </c>
      <c r="AU172" s="19" t="s">
        <v>83</v>
      </c>
    </row>
    <row r="173" s="14" customFormat="1">
      <c r="A173" s="14"/>
      <c r="B173" s="243"/>
      <c r="C173" s="244"/>
      <c r="D173" s="234" t="s">
        <v>151</v>
      </c>
      <c r="E173" s="244"/>
      <c r="F173" s="246" t="s">
        <v>683</v>
      </c>
      <c r="G173" s="244"/>
      <c r="H173" s="247">
        <v>594.38999999999999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151</v>
      </c>
      <c r="AU173" s="253" t="s">
        <v>83</v>
      </c>
      <c r="AV173" s="14" t="s">
        <v>83</v>
      </c>
      <c r="AW173" s="14" t="s">
        <v>4</v>
      </c>
      <c r="AX173" s="14" t="s">
        <v>79</v>
      </c>
      <c r="AY173" s="253" t="s">
        <v>140</v>
      </c>
    </row>
    <row r="174" s="2" customFormat="1" ht="44.25" customHeight="1">
      <c r="A174" s="40"/>
      <c r="B174" s="41"/>
      <c r="C174" s="214" t="s">
        <v>273</v>
      </c>
      <c r="D174" s="214" t="s">
        <v>142</v>
      </c>
      <c r="E174" s="215" t="s">
        <v>294</v>
      </c>
      <c r="F174" s="216" t="s">
        <v>295</v>
      </c>
      <c r="G174" s="217" t="s">
        <v>284</v>
      </c>
      <c r="H174" s="218">
        <v>4.2750000000000004</v>
      </c>
      <c r="I174" s="219"/>
      <c r="J174" s="220">
        <f>ROUND(I174*H174,2)</f>
        <v>0</v>
      </c>
      <c r="K174" s="216" t="s">
        <v>146</v>
      </c>
      <c r="L174" s="46"/>
      <c r="M174" s="221" t="s">
        <v>19</v>
      </c>
      <c r="N174" s="222" t="s">
        <v>46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147</v>
      </c>
      <c r="AT174" s="225" t="s">
        <v>142</v>
      </c>
      <c r="AU174" s="225" t="s">
        <v>83</v>
      </c>
      <c r="AY174" s="19" t="s">
        <v>140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147</v>
      </c>
      <c r="BM174" s="225" t="s">
        <v>296</v>
      </c>
    </row>
    <row r="175" s="2" customFormat="1">
      <c r="A175" s="40"/>
      <c r="B175" s="41"/>
      <c r="C175" s="42"/>
      <c r="D175" s="227" t="s">
        <v>149</v>
      </c>
      <c r="E175" s="42"/>
      <c r="F175" s="228" t="s">
        <v>297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149</v>
      </c>
      <c r="AU175" s="19" t="s">
        <v>83</v>
      </c>
    </row>
    <row r="176" s="2" customFormat="1" ht="44.25" customHeight="1">
      <c r="A176" s="40"/>
      <c r="B176" s="41"/>
      <c r="C176" s="214" t="s">
        <v>281</v>
      </c>
      <c r="D176" s="214" t="s">
        <v>142</v>
      </c>
      <c r="E176" s="215" t="s">
        <v>299</v>
      </c>
      <c r="F176" s="216" t="s">
        <v>300</v>
      </c>
      <c r="G176" s="217" t="s">
        <v>284</v>
      </c>
      <c r="H176" s="218">
        <v>61.289999999999999</v>
      </c>
      <c r="I176" s="219"/>
      <c r="J176" s="220">
        <f>ROUND(I176*H176,2)</f>
        <v>0</v>
      </c>
      <c r="K176" s="216" t="s">
        <v>146</v>
      </c>
      <c r="L176" s="46"/>
      <c r="M176" s="221" t="s">
        <v>19</v>
      </c>
      <c r="N176" s="222" t="s">
        <v>46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147</v>
      </c>
      <c r="AT176" s="225" t="s">
        <v>142</v>
      </c>
      <c r="AU176" s="225" t="s">
        <v>83</v>
      </c>
      <c r="AY176" s="19" t="s">
        <v>140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147</v>
      </c>
      <c r="BM176" s="225" t="s">
        <v>301</v>
      </c>
    </row>
    <row r="177" s="2" customFormat="1">
      <c r="A177" s="40"/>
      <c r="B177" s="41"/>
      <c r="C177" s="42"/>
      <c r="D177" s="227" t="s">
        <v>149</v>
      </c>
      <c r="E177" s="42"/>
      <c r="F177" s="228" t="s">
        <v>302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149</v>
      </c>
      <c r="AU177" s="19" t="s">
        <v>83</v>
      </c>
    </row>
    <row r="178" s="2" customFormat="1" ht="44.25" customHeight="1">
      <c r="A178" s="40"/>
      <c r="B178" s="41"/>
      <c r="C178" s="214" t="s">
        <v>287</v>
      </c>
      <c r="D178" s="214" t="s">
        <v>142</v>
      </c>
      <c r="E178" s="215" t="s">
        <v>304</v>
      </c>
      <c r="F178" s="216" t="s">
        <v>305</v>
      </c>
      <c r="G178" s="217" t="s">
        <v>284</v>
      </c>
      <c r="H178" s="218">
        <v>33.5</v>
      </c>
      <c r="I178" s="219"/>
      <c r="J178" s="220">
        <f>ROUND(I178*H178,2)</f>
        <v>0</v>
      </c>
      <c r="K178" s="216" t="s">
        <v>146</v>
      </c>
      <c r="L178" s="46"/>
      <c r="M178" s="221" t="s">
        <v>19</v>
      </c>
      <c r="N178" s="222" t="s">
        <v>46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147</v>
      </c>
      <c r="AT178" s="225" t="s">
        <v>142</v>
      </c>
      <c r="AU178" s="225" t="s">
        <v>83</v>
      </c>
      <c r="AY178" s="19" t="s">
        <v>140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147</v>
      </c>
      <c r="BM178" s="225" t="s">
        <v>306</v>
      </c>
    </row>
    <row r="179" s="2" customFormat="1">
      <c r="A179" s="40"/>
      <c r="B179" s="41"/>
      <c r="C179" s="42"/>
      <c r="D179" s="227" t="s">
        <v>149</v>
      </c>
      <c r="E179" s="42"/>
      <c r="F179" s="228" t="s">
        <v>307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149</v>
      </c>
      <c r="AU179" s="19" t="s">
        <v>83</v>
      </c>
    </row>
    <row r="180" s="12" customFormat="1" ht="22.8" customHeight="1">
      <c r="A180" s="12"/>
      <c r="B180" s="198"/>
      <c r="C180" s="199"/>
      <c r="D180" s="200" t="s">
        <v>74</v>
      </c>
      <c r="E180" s="212" t="s">
        <v>308</v>
      </c>
      <c r="F180" s="212" t="s">
        <v>309</v>
      </c>
      <c r="G180" s="199"/>
      <c r="H180" s="199"/>
      <c r="I180" s="202"/>
      <c r="J180" s="213">
        <f>BK180</f>
        <v>0</v>
      </c>
      <c r="K180" s="199"/>
      <c r="L180" s="204"/>
      <c r="M180" s="205"/>
      <c r="N180" s="206"/>
      <c r="O180" s="206"/>
      <c r="P180" s="207">
        <f>SUM(P181:P182)</f>
        <v>0</v>
      </c>
      <c r="Q180" s="206"/>
      <c r="R180" s="207">
        <f>SUM(R181:R182)</f>
        <v>0</v>
      </c>
      <c r="S180" s="206"/>
      <c r="T180" s="208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9" t="s">
        <v>79</v>
      </c>
      <c r="AT180" s="210" t="s">
        <v>74</v>
      </c>
      <c r="AU180" s="210" t="s">
        <v>79</v>
      </c>
      <c r="AY180" s="209" t="s">
        <v>140</v>
      </c>
      <c r="BK180" s="211">
        <f>SUM(BK181:BK182)</f>
        <v>0</v>
      </c>
    </row>
    <row r="181" s="2" customFormat="1" ht="55.5" customHeight="1">
      <c r="A181" s="40"/>
      <c r="B181" s="41"/>
      <c r="C181" s="214" t="s">
        <v>293</v>
      </c>
      <c r="D181" s="214" t="s">
        <v>142</v>
      </c>
      <c r="E181" s="215" t="s">
        <v>311</v>
      </c>
      <c r="F181" s="216" t="s">
        <v>312</v>
      </c>
      <c r="G181" s="217" t="s">
        <v>284</v>
      </c>
      <c r="H181" s="218">
        <v>2.3109999999999999</v>
      </c>
      <c r="I181" s="219"/>
      <c r="J181" s="220">
        <f>ROUND(I181*H181,2)</f>
        <v>0</v>
      </c>
      <c r="K181" s="216" t="s">
        <v>146</v>
      </c>
      <c r="L181" s="46"/>
      <c r="M181" s="221" t="s">
        <v>19</v>
      </c>
      <c r="N181" s="222" t="s">
        <v>46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147</v>
      </c>
      <c r="AT181" s="225" t="s">
        <v>142</v>
      </c>
      <c r="AU181" s="225" t="s">
        <v>83</v>
      </c>
      <c r="AY181" s="19" t="s">
        <v>140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147</v>
      </c>
      <c r="BM181" s="225" t="s">
        <v>313</v>
      </c>
    </row>
    <row r="182" s="2" customFormat="1">
      <c r="A182" s="40"/>
      <c r="B182" s="41"/>
      <c r="C182" s="42"/>
      <c r="D182" s="227" t="s">
        <v>149</v>
      </c>
      <c r="E182" s="42"/>
      <c r="F182" s="228" t="s">
        <v>314</v>
      </c>
      <c r="G182" s="42"/>
      <c r="H182" s="42"/>
      <c r="I182" s="229"/>
      <c r="J182" s="42"/>
      <c r="K182" s="42"/>
      <c r="L182" s="46"/>
      <c r="M182" s="265"/>
      <c r="N182" s="266"/>
      <c r="O182" s="267"/>
      <c r="P182" s="267"/>
      <c r="Q182" s="267"/>
      <c r="R182" s="267"/>
      <c r="S182" s="267"/>
      <c r="T182" s="268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149</v>
      </c>
      <c r="AU182" s="19" t="s">
        <v>83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Dd0MTgWhVe7PwxcPiKr5M7Ry6xk+2tbsBIlT6fN8/VjuXUGCcQzR+0as7d3LE9v+1vBNL/2l+rFtnnAK8X24Ag==" hashValue="HyRIgLJO6HhPQEo17LtbI9p85ShVvtS9ogPXxhZWJm76xLZNsuU2x4s2R2HufvxhFFVQe/BDk7QPT7mC2dKWJg==" algorithmName="SHA-512" password="CC35"/>
  <autoFilter ref="C90:K18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113107164"/>
    <hyperlink ref="F98" r:id="rId2" display="https://podminky.urs.cz/item/CS_URS_2024_01/113107182"/>
    <hyperlink ref="F101" r:id="rId3" display="https://podminky.urs.cz/item/CS_URS_2024_01/113154123"/>
    <hyperlink ref="F104" r:id="rId4" display="https://podminky.urs.cz/item/CS_URS_2024_01/115001105"/>
    <hyperlink ref="F108" r:id="rId5" display="https://podminky.urs.cz/item/CS_URS_2024_01/115101202"/>
    <hyperlink ref="F114" r:id="rId6" display="https://podminky.urs.cz/item/CS_URS_2024_01/119003211"/>
    <hyperlink ref="F118" r:id="rId7" display="https://podminky.urs.cz/item/CS_URS_2024_01/119003212"/>
    <hyperlink ref="F122" r:id="rId8" display="https://podminky.urs.cz/item/CS_URS_2024_01/132212221"/>
    <hyperlink ref="F126" r:id="rId9" display="https://podminky.urs.cz/item/CS_URS_2024_01/132254204"/>
    <hyperlink ref="F130" r:id="rId10" display="https://podminky.urs.cz/item/CS_URS_2024_01/151201102"/>
    <hyperlink ref="F134" r:id="rId11" display="https://podminky.urs.cz/item/CS_URS_2024_01/151201112"/>
    <hyperlink ref="F138" r:id="rId12" display="https://podminky.urs.cz/item/CS_URS_2024_01/162351103"/>
    <hyperlink ref="F145" r:id="rId13" display="https://podminky.urs.cz/item/CS_URS_2024_01/171251201"/>
    <hyperlink ref="F153" r:id="rId14" display="https://podminky.urs.cz/item/CS_URS_2024_01/830361811"/>
    <hyperlink ref="F157" r:id="rId15" display="https://podminky.urs.cz/item/CS_URS_2024_01/890451851"/>
    <hyperlink ref="F161" r:id="rId16" display="https://podminky.urs.cz/item/CS_URS_2024_01/899102211"/>
    <hyperlink ref="F165" r:id="rId17" display="https://podminky.urs.cz/item/CS_URS_2024_01/919735113"/>
    <hyperlink ref="F170" r:id="rId18" display="https://podminky.urs.cz/item/CS_URS_2024_01/997013501"/>
    <hyperlink ref="F172" r:id="rId19" display="https://podminky.urs.cz/item/CS_URS_2024_01/997013509"/>
    <hyperlink ref="F175" r:id="rId20" display="https://podminky.urs.cz/item/CS_URS_2024_01/997013602"/>
    <hyperlink ref="F177" r:id="rId21" display="https://podminky.urs.cz/item/CS_URS_2024_01/997013631"/>
    <hyperlink ref="F179" r:id="rId22" display="https://podminky.urs.cz/item/CS_URS_2024_01/997013645"/>
    <hyperlink ref="F182" r:id="rId23" display="https://podminky.urs.cz/item/CS_URS_2024_01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4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660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684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ROUND((SUM(BE92:BE205)),  2)</f>
        <v>0</v>
      </c>
      <c r="G35" s="40"/>
      <c r="H35" s="40"/>
      <c r="I35" s="159">
        <v>0.20999999999999999</v>
      </c>
      <c r="J35" s="158">
        <f>ROUND(((SUM(BE92:BE205))*I35),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ROUND((SUM(BF92:BF205)),  2)</f>
        <v>0</v>
      </c>
      <c r="G36" s="40"/>
      <c r="H36" s="40"/>
      <c r="I36" s="159">
        <v>0.12</v>
      </c>
      <c r="J36" s="158">
        <f>ROUND(((SUM(BF92:BF205))*I36),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ROUND((SUM(BG92:BG205)),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ROUND((SUM(BH92:BH205)),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ROUND((SUM(BI92:BI205)),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660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3.2 - Stavební úpravy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119</v>
      </c>
      <c r="E64" s="179"/>
      <c r="F64" s="179"/>
      <c r="G64" s="179"/>
      <c r="H64" s="179"/>
      <c r="I64" s="179"/>
      <c r="J64" s="180">
        <f>J93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120</v>
      </c>
      <c r="E65" s="184"/>
      <c r="F65" s="184"/>
      <c r="G65" s="184"/>
      <c r="H65" s="184"/>
      <c r="I65" s="184"/>
      <c r="J65" s="185">
        <f>J94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316</v>
      </c>
      <c r="E66" s="184"/>
      <c r="F66" s="184"/>
      <c r="G66" s="184"/>
      <c r="H66" s="184"/>
      <c r="I66" s="184"/>
      <c r="J66" s="185">
        <f>J120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317</v>
      </c>
      <c r="E67" s="184"/>
      <c r="F67" s="184"/>
      <c r="G67" s="184"/>
      <c r="H67" s="184"/>
      <c r="I67" s="184"/>
      <c r="J67" s="185">
        <f>J134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121</v>
      </c>
      <c r="E68" s="184"/>
      <c r="F68" s="184"/>
      <c r="G68" s="184"/>
      <c r="H68" s="184"/>
      <c r="I68" s="184"/>
      <c r="J68" s="185">
        <f>J159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122</v>
      </c>
      <c r="E69" s="184"/>
      <c r="F69" s="184"/>
      <c r="G69" s="184"/>
      <c r="H69" s="184"/>
      <c r="I69" s="184"/>
      <c r="J69" s="185">
        <f>J198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124</v>
      </c>
      <c r="E70" s="184"/>
      <c r="F70" s="184"/>
      <c r="G70" s="184"/>
      <c r="H70" s="184"/>
      <c r="I70" s="184"/>
      <c r="J70" s="185">
        <f>J203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125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1" t="str">
        <f>E7</f>
        <v>Oprava kanalizace v ulici Na Kabátě - Kritické úseky</v>
      </c>
      <c r="F80" s="34"/>
      <c r="G80" s="34"/>
      <c r="H80" s="34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1" t="s">
        <v>660</v>
      </c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113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3.2 - Stavební úpravy</v>
      </c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Masarykova nemocnice</v>
      </c>
      <c r="G86" s="42"/>
      <c r="H86" s="42"/>
      <c r="I86" s="34" t="s">
        <v>23</v>
      </c>
      <c r="J86" s="74" t="str">
        <f>IF(J14="","",J14)</f>
        <v>4. 4. 2024</v>
      </c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Krajská zdravotní a.s.</v>
      </c>
      <c r="G88" s="42"/>
      <c r="H88" s="42"/>
      <c r="I88" s="34" t="s">
        <v>33</v>
      </c>
      <c r="J88" s="38" t="str">
        <f>E23</f>
        <v xml:space="preserve"> 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31</v>
      </c>
      <c r="D89" s="42"/>
      <c r="E89" s="42"/>
      <c r="F89" s="29" t="str">
        <f>IF(E20="","",E20)</f>
        <v>Vyplň údaj</v>
      </c>
      <c r="G89" s="42"/>
      <c r="H89" s="42"/>
      <c r="I89" s="34" t="s">
        <v>36</v>
      </c>
      <c r="J89" s="38" t="str">
        <f>E26</f>
        <v>Milan Křehla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7"/>
      <c r="B91" s="188"/>
      <c r="C91" s="189" t="s">
        <v>126</v>
      </c>
      <c r="D91" s="190" t="s">
        <v>60</v>
      </c>
      <c r="E91" s="190" t="s">
        <v>56</v>
      </c>
      <c r="F91" s="190" t="s">
        <v>57</v>
      </c>
      <c r="G91" s="190" t="s">
        <v>127</v>
      </c>
      <c r="H91" s="190" t="s">
        <v>128</v>
      </c>
      <c r="I91" s="190" t="s">
        <v>129</v>
      </c>
      <c r="J91" s="190" t="s">
        <v>117</v>
      </c>
      <c r="K91" s="191" t="s">
        <v>130</v>
      </c>
      <c r="L91" s="192"/>
      <c r="M91" s="94" t="s">
        <v>19</v>
      </c>
      <c r="N91" s="95" t="s">
        <v>45</v>
      </c>
      <c r="O91" s="95" t="s">
        <v>131</v>
      </c>
      <c r="P91" s="95" t="s">
        <v>132</v>
      </c>
      <c r="Q91" s="95" t="s">
        <v>133</v>
      </c>
      <c r="R91" s="95" t="s">
        <v>134</v>
      </c>
      <c r="S91" s="95" t="s">
        <v>135</v>
      </c>
      <c r="T91" s="96" t="s">
        <v>136</v>
      </c>
      <c r="U91" s="187"/>
      <c r="V91" s="187"/>
      <c r="W91" s="187"/>
      <c r="X91" s="187"/>
      <c r="Y91" s="187"/>
      <c r="Z91" s="187"/>
      <c r="AA91" s="187"/>
      <c r="AB91" s="187"/>
      <c r="AC91" s="187"/>
      <c r="AD91" s="187"/>
      <c r="AE91" s="187"/>
    </row>
    <row r="92" s="2" customFormat="1" ht="22.8" customHeight="1">
      <c r="A92" s="40"/>
      <c r="B92" s="41"/>
      <c r="C92" s="101" t="s">
        <v>137</v>
      </c>
      <c r="D92" s="42"/>
      <c r="E92" s="42"/>
      <c r="F92" s="42"/>
      <c r="G92" s="42"/>
      <c r="H92" s="42"/>
      <c r="I92" s="42"/>
      <c r="J92" s="193">
        <f>BK92</f>
        <v>0</v>
      </c>
      <c r="K92" s="42"/>
      <c r="L92" s="46"/>
      <c r="M92" s="97"/>
      <c r="N92" s="194"/>
      <c r="O92" s="98"/>
      <c r="P92" s="195">
        <f>P93</f>
        <v>0</v>
      </c>
      <c r="Q92" s="98"/>
      <c r="R92" s="195">
        <f>R93</f>
        <v>19.641443052000003</v>
      </c>
      <c r="S92" s="98"/>
      <c r="T92" s="196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74</v>
      </c>
      <c r="AU92" s="19" t="s">
        <v>118</v>
      </c>
      <c r="BK92" s="197">
        <f>BK93</f>
        <v>0</v>
      </c>
    </row>
    <row r="93" s="12" customFormat="1" ht="25.92" customHeight="1">
      <c r="A93" s="12"/>
      <c r="B93" s="198"/>
      <c r="C93" s="199"/>
      <c r="D93" s="200" t="s">
        <v>74</v>
      </c>
      <c r="E93" s="201" t="s">
        <v>138</v>
      </c>
      <c r="F93" s="201" t="s">
        <v>139</v>
      </c>
      <c r="G93" s="199"/>
      <c r="H93" s="199"/>
      <c r="I93" s="202"/>
      <c r="J93" s="203">
        <f>BK93</f>
        <v>0</v>
      </c>
      <c r="K93" s="199"/>
      <c r="L93" s="204"/>
      <c r="M93" s="205"/>
      <c r="N93" s="206"/>
      <c r="O93" s="206"/>
      <c r="P93" s="207">
        <f>P94+P120+P134+P159+P198+P203</f>
        <v>0</v>
      </c>
      <c r="Q93" s="206"/>
      <c r="R93" s="207">
        <f>R94+R120+R134+R159+R198+R203</f>
        <v>19.641443052000003</v>
      </c>
      <c r="S93" s="206"/>
      <c r="T93" s="208">
        <f>T94+T120+T134+T159+T198+T203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79</v>
      </c>
      <c r="AT93" s="210" t="s">
        <v>74</v>
      </c>
      <c r="AU93" s="210" t="s">
        <v>75</v>
      </c>
      <c r="AY93" s="209" t="s">
        <v>140</v>
      </c>
      <c r="BK93" s="211">
        <f>BK94+BK120+BK134+BK159+BK198+BK203</f>
        <v>0</v>
      </c>
    </row>
    <row r="94" s="12" customFormat="1" ht="22.8" customHeight="1">
      <c r="A94" s="12"/>
      <c r="B94" s="198"/>
      <c r="C94" s="199"/>
      <c r="D94" s="200" t="s">
        <v>74</v>
      </c>
      <c r="E94" s="212" t="s">
        <v>79</v>
      </c>
      <c r="F94" s="212" t="s">
        <v>141</v>
      </c>
      <c r="G94" s="199"/>
      <c r="H94" s="199"/>
      <c r="I94" s="202"/>
      <c r="J94" s="213">
        <f>BK94</f>
        <v>0</v>
      </c>
      <c r="K94" s="199"/>
      <c r="L94" s="204"/>
      <c r="M94" s="205"/>
      <c r="N94" s="206"/>
      <c r="O94" s="206"/>
      <c r="P94" s="207">
        <f>SUM(P95:P119)</f>
        <v>0</v>
      </c>
      <c r="Q94" s="206"/>
      <c r="R94" s="207">
        <f>SUM(R95:R119)</f>
        <v>0</v>
      </c>
      <c r="S94" s="206"/>
      <c r="T94" s="208">
        <f>SUM(T95:T119)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79</v>
      </c>
      <c r="AT94" s="210" t="s">
        <v>74</v>
      </c>
      <c r="AU94" s="210" t="s">
        <v>79</v>
      </c>
      <c r="AY94" s="209" t="s">
        <v>140</v>
      </c>
      <c r="BK94" s="211">
        <f>SUM(BK95:BK119)</f>
        <v>0</v>
      </c>
    </row>
    <row r="95" s="2" customFormat="1" ht="62.7" customHeight="1">
      <c r="A95" s="40"/>
      <c r="B95" s="41"/>
      <c r="C95" s="214" t="s">
        <v>79</v>
      </c>
      <c r="D95" s="214" t="s">
        <v>142</v>
      </c>
      <c r="E95" s="215" t="s">
        <v>233</v>
      </c>
      <c r="F95" s="216" t="s">
        <v>234</v>
      </c>
      <c r="G95" s="217" t="s">
        <v>211</v>
      </c>
      <c r="H95" s="218">
        <v>160</v>
      </c>
      <c r="I95" s="219"/>
      <c r="J95" s="220">
        <f>ROUND(I95*H95,2)</f>
        <v>0</v>
      </c>
      <c r="K95" s="216" t="s">
        <v>146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147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147</v>
      </c>
      <c r="BM95" s="225" t="s">
        <v>318</v>
      </c>
    </row>
    <row r="96" s="2" customFormat="1">
      <c r="A96" s="40"/>
      <c r="B96" s="41"/>
      <c r="C96" s="42"/>
      <c r="D96" s="227" t="s">
        <v>149</v>
      </c>
      <c r="E96" s="42"/>
      <c r="F96" s="228" t="s">
        <v>236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149</v>
      </c>
      <c r="AU96" s="19" t="s">
        <v>83</v>
      </c>
    </row>
    <row r="97" s="14" customFormat="1">
      <c r="A97" s="14"/>
      <c r="B97" s="243"/>
      <c r="C97" s="244"/>
      <c r="D97" s="234" t="s">
        <v>151</v>
      </c>
      <c r="E97" s="245" t="s">
        <v>19</v>
      </c>
      <c r="F97" s="246" t="s">
        <v>685</v>
      </c>
      <c r="G97" s="244"/>
      <c r="H97" s="247">
        <v>160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3" t="s">
        <v>151</v>
      </c>
      <c r="AU97" s="253" t="s">
        <v>83</v>
      </c>
      <c r="AV97" s="14" t="s">
        <v>83</v>
      </c>
      <c r="AW97" s="14" t="s">
        <v>35</v>
      </c>
      <c r="AX97" s="14" t="s">
        <v>79</v>
      </c>
      <c r="AY97" s="253" t="s">
        <v>140</v>
      </c>
    </row>
    <row r="98" s="2" customFormat="1" ht="62.7" customHeight="1">
      <c r="A98" s="40"/>
      <c r="B98" s="41"/>
      <c r="C98" s="214" t="s">
        <v>83</v>
      </c>
      <c r="D98" s="214" t="s">
        <v>142</v>
      </c>
      <c r="E98" s="215" t="s">
        <v>320</v>
      </c>
      <c r="F98" s="216" t="s">
        <v>321</v>
      </c>
      <c r="G98" s="217" t="s">
        <v>211</v>
      </c>
      <c r="H98" s="218">
        <v>170</v>
      </c>
      <c r="I98" s="219"/>
      <c r="J98" s="220">
        <f>ROUND(I98*H98,2)</f>
        <v>0</v>
      </c>
      <c r="K98" s="216" t="s">
        <v>146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147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147</v>
      </c>
      <c r="BM98" s="225" t="s">
        <v>322</v>
      </c>
    </row>
    <row r="99" s="2" customFormat="1">
      <c r="A99" s="40"/>
      <c r="B99" s="41"/>
      <c r="C99" s="42"/>
      <c r="D99" s="227" t="s">
        <v>149</v>
      </c>
      <c r="E99" s="42"/>
      <c r="F99" s="228" t="s">
        <v>323</v>
      </c>
      <c r="G99" s="42"/>
      <c r="H99" s="42"/>
      <c r="I99" s="229"/>
      <c r="J99" s="42"/>
      <c r="K99" s="42"/>
      <c r="L99" s="46"/>
      <c r="M99" s="230"/>
      <c r="N99" s="231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149</v>
      </c>
      <c r="AU99" s="19" t="s">
        <v>83</v>
      </c>
    </row>
    <row r="100" s="14" customFormat="1">
      <c r="A100" s="14"/>
      <c r="B100" s="243"/>
      <c r="C100" s="244"/>
      <c r="D100" s="234" t="s">
        <v>151</v>
      </c>
      <c r="E100" s="245" t="s">
        <v>19</v>
      </c>
      <c r="F100" s="246" t="s">
        <v>686</v>
      </c>
      <c r="G100" s="244"/>
      <c r="H100" s="247">
        <v>170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3" t="s">
        <v>151</v>
      </c>
      <c r="AU100" s="253" t="s">
        <v>83</v>
      </c>
      <c r="AV100" s="14" t="s">
        <v>83</v>
      </c>
      <c r="AW100" s="14" t="s">
        <v>35</v>
      </c>
      <c r="AX100" s="14" t="s">
        <v>79</v>
      </c>
      <c r="AY100" s="253" t="s">
        <v>140</v>
      </c>
    </row>
    <row r="101" s="2" customFormat="1" ht="44.25" customHeight="1">
      <c r="A101" s="40"/>
      <c r="B101" s="41"/>
      <c r="C101" s="214" t="s">
        <v>102</v>
      </c>
      <c r="D101" s="214" t="s">
        <v>142</v>
      </c>
      <c r="E101" s="215" t="s">
        <v>325</v>
      </c>
      <c r="F101" s="216" t="s">
        <v>326</v>
      </c>
      <c r="G101" s="217" t="s">
        <v>211</v>
      </c>
      <c r="H101" s="218">
        <v>330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147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147</v>
      </c>
      <c r="BM101" s="225" t="s">
        <v>327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328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4" customFormat="1">
      <c r="A103" s="14"/>
      <c r="B103" s="243"/>
      <c r="C103" s="244"/>
      <c r="D103" s="234" t="s">
        <v>151</v>
      </c>
      <c r="E103" s="245" t="s">
        <v>19</v>
      </c>
      <c r="F103" s="246" t="s">
        <v>687</v>
      </c>
      <c r="G103" s="244"/>
      <c r="H103" s="247">
        <v>330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3" t="s">
        <v>151</v>
      </c>
      <c r="AU103" s="253" t="s">
        <v>83</v>
      </c>
      <c r="AV103" s="14" t="s">
        <v>83</v>
      </c>
      <c r="AW103" s="14" t="s">
        <v>35</v>
      </c>
      <c r="AX103" s="14" t="s">
        <v>79</v>
      </c>
      <c r="AY103" s="253" t="s">
        <v>140</v>
      </c>
    </row>
    <row r="104" s="2" customFormat="1" ht="44.25" customHeight="1">
      <c r="A104" s="40"/>
      <c r="B104" s="41"/>
      <c r="C104" s="214" t="s">
        <v>147</v>
      </c>
      <c r="D104" s="214" t="s">
        <v>142</v>
      </c>
      <c r="E104" s="215" t="s">
        <v>330</v>
      </c>
      <c r="F104" s="216" t="s">
        <v>331</v>
      </c>
      <c r="G104" s="217" t="s">
        <v>284</v>
      </c>
      <c r="H104" s="218">
        <v>323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147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147</v>
      </c>
      <c r="BM104" s="225" t="s">
        <v>332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333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4" customFormat="1">
      <c r="A106" s="14"/>
      <c r="B106" s="243"/>
      <c r="C106" s="244"/>
      <c r="D106" s="234" t="s">
        <v>151</v>
      </c>
      <c r="E106" s="245" t="s">
        <v>19</v>
      </c>
      <c r="F106" s="246" t="s">
        <v>688</v>
      </c>
      <c r="G106" s="244"/>
      <c r="H106" s="247">
        <v>323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151</v>
      </c>
      <c r="AU106" s="253" t="s">
        <v>83</v>
      </c>
      <c r="AV106" s="14" t="s">
        <v>83</v>
      </c>
      <c r="AW106" s="14" t="s">
        <v>35</v>
      </c>
      <c r="AX106" s="14" t="s">
        <v>79</v>
      </c>
      <c r="AY106" s="253" t="s">
        <v>140</v>
      </c>
    </row>
    <row r="107" s="2" customFormat="1" ht="37.8" customHeight="1">
      <c r="A107" s="40"/>
      <c r="B107" s="41"/>
      <c r="C107" s="214" t="s">
        <v>167</v>
      </c>
      <c r="D107" s="214" t="s">
        <v>142</v>
      </c>
      <c r="E107" s="215" t="s">
        <v>243</v>
      </c>
      <c r="F107" s="216" t="s">
        <v>244</v>
      </c>
      <c r="G107" s="217" t="s">
        <v>211</v>
      </c>
      <c r="H107" s="218">
        <v>170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147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147</v>
      </c>
      <c r="BM107" s="225" t="s">
        <v>335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246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14" customFormat="1">
      <c r="A109" s="14"/>
      <c r="B109" s="243"/>
      <c r="C109" s="244"/>
      <c r="D109" s="234" t="s">
        <v>151</v>
      </c>
      <c r="E109" s="245" t="s">
        <v>19</v>
      </c>
      <c r="F109" s="246" t="s">
        <v>689</v>
      </c>
      <c r="G109" s="244"/>
      <c r="H109" s="247">
        <v>170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151</v>
      </c>
      <c r="AU109" s="253" t="s">
        <v>83</v>
      </c>
      <c r="AV109" s="14" t="s">
        <v>83</v>
      </c>
      <c r="AW109" s="14" t="s">
        <v>35</v>
      </c>
      <c r="AX109" s="14" t="s">
        <v>79</v>
      </c>
      <c r="AY109" s="253" t="s">
        <v>140</v>
      </c>
    </row>
    <row r="110" s="2" customFormat="1" ht="44.25" customHeight="1">
      <c r="A110" s="40"/>
      <c r="B110" s="41"/>
      <c r="C110" s="214" t="s">
        <v>174</v>
      </c>
      <c r="D110" s="214" t="s">
        <v>142</v>
      </c>
      <c r="E110" s="215" t="s">
        <v>337</v>
      </c>
      <c r="F110" s="216" t="s">
        <v>338</v>
      </c>
      <c r="G110" s="217" t="s">
        <v>211</v>
      </c>
      <c r="H110" s="218">
        <v>160</v>
      </c>
      <c r="I110" s="219"/>
      <c r="J110" s="220">
        <f>ROUND(I110*H110,2)</f>
        <v>0</v>
      </c>
      <c r="K110" s="216" t="s">
        <v>146</v>
      </c>
      <c r="L110" s="46"/>
      <c r="M110" s="221" t="s">
        <v>19</v>
      </c>
      <c r="N110" s="222" t="s">
        <v>46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147</v>
      </c>
      <c r="AT110" s="225" t="s">
        <v>142</v>
      </c>
      <c r="AU110" s="225" t="s">
        <v>83</v>
      </c>
      <c r="AY110" s="19" t="s">
        <v>140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147</v>
      </c>
      <c r="BM110" s="225" t="s">
        <v>339</v>
      </c>
    </row>
    <row r="111" s="2" customFormat="1">
      <c r="A111" s="40"/>
      <c r="B111" s="41"/>
      <c r="C111" s="42"/>
      <c r="D111" s="227" t="s">
        <v>149</v>
      </c>
      <c r="E111" s="42"/>
      <c r="F111" s="228" t="s">
        <v>340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149</v>
      </c>
      <c r="AU111" s="19" t="s">
        <v>83</v>
      </c>
    </row>
    <row r="112" s="13" customFormat="1">
      <c r="A112" s="13"/>
      <c r="B112" s="232"/>
      <c r="C112" s="233"/>
      <c r="D112" s="234" t="s">
        <v>151</v>
      </c>
      <c r="E112" s="235" t="s">
        <v>19</v>
      </c>
      <c r="F112" s="236" t="s">
        <v>690</v>
      </c>
      <c r="G112" s="233"/>
      <c r="H112" s="235" t="s">
        <v>19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2" t="s">
        <v>151</v>
      </c>
      <c r="AU112" s="242" t="s">
        <v>83</v>
      </c>
      <c r="AV112" s="13" t="s">
        <v>79</v>
      </c>
      <c r="AW112" s="13" t="s">
        <v>35</v>
      </c>
      <c r="AX112" s="13" t="s">
        <v>75</v>
      </c>
      <c r="AY112" s="242" t="s">
        <v>140</v>
      </c>
    </row>
    <row r="113" s="14" customFormat="1">
      <c r="A113" s="14"/>
      <c r="B113" s="243"/>
      <c r="C113" s="244"/>
      <c r="D113" s="234" t="s">
        <v>151</v>
      </c>
      <c r="E113" s="245" t="s">
        <v>19</v>
      </c>
      <c r="F113" s="246" t="s">
        <v>691</v>
      </c>
      <c r="G113" s="244"/>
      <c r="H113" s="247">
        <v>160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3" t="s">
        <v>151</v>
      </c>
      <c r="AU113" s="253" t="s">
        <v>83</v>
      </c>
      <c r="AV113" s="14" t="s">
        <v>83</v>
      </c>
      <c r="AW113" s="14" t="s">
        <v>35</v>
      </c>
      <c r="AX113" s="14" t="s">
        <v>79</v>
      </c>
      <c r="AY113" s="253" t="s">
        <v>140</v>
      </c>
    </row>
    <row r="114" s="2" customFormat="1" ht="66.75" customHeight="1">
      <c r="A114" s="40"/>
      <c r="B114" s="41"/>
      <c r="C114" s="214" t="s">
        <v>181</v>
      </c>
      <c r="D114" s="214" t="s">
        <v>142</v>
      </c>
      <c r="E114" s="215" t="s">
        <v>343</v>
      </c>
      <c r="F114" s="216" t="s">
        <v>344</v>
      </c>
      <c r="G114" s="217" t="s">
        <v>211</v>
      </c>
      <c r="H114" s="218">
        <v>64.567999999999998</v>
      </c>
      <c r="I114" s="219"/>
      <c r="J114" s="220">
        <f>ROUND(I114*H114,2)</f>
        <v>0</v>
      </c>
      <c r="K114" s="216" t="s">
        <v>146</v>
      </c>
      <c r="L114" s="46"/>
      <c r="M114" s="221" t="s">
        <v>19</v>
      </c>
      <c r="N114" s="222" t="s">
        <v>46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147</v>
      </c>
      <c r="AT114" s="225" t="s">
        <v>142</v>
      </c>
      <c r="AU114" s="225" t="s">
        <v>83</v>
      </c>
      <c r="AY114" s="19" t="s">
        <v>140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147</v>
      </c>
      <c r="BM114" s="225" t="s">
        <v>345</v>
      </c>
    </row>
    <row r="115" s="2" customFormat="1">
      <c r="A115" s="40"/>
      <c r="B115" s="41"/>
      <c r="C115" s="42"/>
      <c r="D115" s="227" t="s">
        <v>149</v>
      </c>
      <c r="E115" s="42"/>
      <c r="F115" s="228" t="s">
        <v>346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149</v>
      </c>
      <c r="AU115" s="19" t="s">
        <v>83</v>
      </c>
    </row>
    <row r="116" s="13" customFormat="1">
      <c r="A116" s="13"/>
      <c r="B116" s="232"/>
      <c r="C116" s="233"/>
      <c r="D116" s="234" t="s">
        <v>151</v>
      </c>
      <c r="E116" s="235" t="s">
        <v>19</v>
      </c>
      <c r="F116" s="236" t="s">
        <v>690</v>
      </c>
      <c r="G116" s="233"/>
      <c r="H116" s="235" t="s">
        <v>19</v>
      </c>
      <c r="I116" s="237"/>
      <c r="J116" s="233"/>
      <c r="K116" s="233"/>
      <c r="L116" s="238"/>
      <c r="M116" s="239"/>
      <c r="N116" s="240"/>
      <c r="O116" s="240"/>
      <c r="P116" s="240"/>
      <c r="Q116" s="240"/>
      <c r="R116" s="240"/>
      <c r="S116" s="240"/>
      <c r="T116" s="24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2" t="s">
        <v>151</v>
      </c>
      <c r="AU116" s="242" t="s">
        <v>83</v>
      </c>
      <c r="AV116" s="13" t="s">
        <v>79</v>
      </c>
      <c r="AW116" s="13" t="s">
        <v>35</v>
      </c>
      <c r="AX116" s="13" t="s">
        <v>75</v>
      </c>
      <c r="AY116" s="242" t="s">
        <v>140</v>
      </c>
    </row>
    <row r="117" s="14" customFormat="1">
      <c r="A117" s="14"/>
      <c r="B117" s="243"/>
      <c r="C117" s="244"/>
      <c r="D117" s="234" t="s">
        <v>151</v>
      </c>
      <c r="E117" s="245" t="s">
        <v>19</v>
      </c>
      <c r="F117" s="246" t="s">
        <v>692</v>
      </c>
      <c r="G117" s="244"/>
      <c r="H117" s="247">
        <v>64.567999999999998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151</v>
      </c>
      <c r="AU117" s="253" t="s">
        <v>83</v>
      </c>
      <c r="AV117" s="14" t="s">
        <v>83</v>
      </c>
      <c r="AW117" s="14" t="s">
        <v>35</v>
      </c>
      <c r="AX117" s="14" t="s">
        <v>79</v>
      </c>
      <c r="AY117" s="253" t="s">
        <v>140</v>
      </c>
    </row>
    <row r="118" s="2" customFormat="1" ht="16.5" customHeight="1">
      <c r="A118" s="40"/>
      <c r="B118" s="41"/>
      <c r="C118" s="269" t="s">
        <v>188</v>
      </c>
      <c r="D118" s="269" t="s">
        <v>348</v>
      </c>
      <c r="E118" s="270" t="s">
        <v>349</v>
      </c>
      <c r="F118" s="271" t="s">
        <v>350</v>
      </c>
      <c r="G118" s="272" t="s">
        <v>284</v>
      </c>
      <c r="H118" s="273">
        <v>109.76600000000001</v>
      </c>
      <c r="I118" s="274"/>
      <c r="J118" s="275">
        <f>ROUND(I118*H118,2)</f>
        <v>0</v>
      </c>
      <c r="K118" s="271" t="s">
        <v>146</v>
      </c>
      <c r="L118" s="276"/>
      <c r="M118" s="277" t="s">
        <v>19</v>
      </c>
      <c r="N118" s="278" t="s">
        <v>46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188</v>
      </c>
      <c r="AT118" s="225" t="s">
        <v>348</v>
      </c>
      <c r="AU118" s="225" t="s">
        <v>83</v>
      </c>
      <c r="AY118" s="19" t="s">
        <v>140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147</v>
      </c>
      <c r="BM118" s="225" t="s">
        <v>351</v>
      </c>
    </row>
    <row r="119" s="14" customFormat="1">
      <c r="A119" s="14"/>
      <c r="B119" s="243"/>
      <c r="C119" s="244"/>
      <c r="D119" s="234" t="s">
        <v>151</v>
      </c>
      <c r="E119" s="245" t="s">
        <v>19</v>
      </c>
      <c r="F119" s="246" t="s">
        <v>693</v>
      </c>
      <c r="G119" s="244"/>
      <c r="H119" s="247">
        <v>109.76600000000001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151</v>
      </c>
      <c r="AU119" s="253" t="s">
        <v>83</v>
      </c>
      <c r="AV119" s="14" t="s">
        <v>83</v>
      </c>
      <c r="AW119" s="14" t="s">
        <v>35</v>
      </c>
      <c r="AX119" s="14" t="s">
        <v>79</v>
      </c>
      <c r="AY119" s="253" t="s">
        <v>140</v>
      </c>
    </row>
    <row r="120" s="12" customFormat="1" ht="22.8" customHeight="1">
      <c r="A120" s="12"/>
      <c r="B120" s="198"/>
      <c r="C120" s="199"/>
      <c r="D120" s="200" t="s">
        <v>74</v>
      </c>
      <c r="E120" s="212" t="s">
        <v>147</v>
      </c>
      <c r="F120" s="212" t="s">
        <v>353</v>
      </c>
      <c r="G120" s="199"/>
      <c r="H120" s="199"/>
      <c r="I120" s="202"/>
      <c r="J120" s="213">
        <f>BK120</f>
        <v>0</v>
      </c>
      <c r="K120" s="199"/>
      <c r="L120" s="204"/>
      <c r="M120" s="205"/>
      <c r="N120" s="206"/>
      <c r="O120" s="206"/>
      <c r="P120" s="207">
        <f>SUM(P121:P133)</f>
        <v>0</v>
      </c>
      <c r="Q120" s="206"/>
      <c r="R120" s="207">
        <f>SUM(R121:R133)</f>
        <v>1.5673725000000001</v>
      </c>
      <c r="S120" s="206"/>
      <c r="T120" s="208">
        <f>SUM(T121:T133)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9" t="s">
        <v>79</v>
      </c>
      <c r="AT120" s="210" t="s">
        <v>74</v>
      </c>
      <c r="AU120" s="210" t="s">
        <v>79</v>
      </c>
      <c r="AY120" s="209" t="s">
        <v>140</v>
      </c>
      <c r="BK120" s="211">
        <f>SUM(BK121:BK133)</f>
        <v>0</v>
      </c>
    </row>
    <row r="121" s="2" customFormat="1" ht="33" customHeight="1">
      <c r="A121" s="40"/>
      <c r="B121" s="41"/>
      <c r="C121" s="214" t="s">
        <v>193</v>
      </c>
      <c r="D121" s="214" t="s">
        <v>142</v>
      </c>
      <c r="E121" s="215" t="s">
        <v>354</v>
      </c>
      <c r="F121" s="216" t="s">
        <v>355</v>
      </c>
      <c r="G121" s="217" t="s">
        <v>211</v>
      </c>
      <c r="H121" s="218">
        <v>15</v>
      </c>
      <c r="I121" s="219"/>
      <c r="J121" s="220">
        <f>ROUND(I121*H121,2)</f>
        <v>0</v>
      </c>
      <c r="K121" s="216" t="s">
        <v>146</v>
      </c>
      <c r="L121" s="46"/>
      <c r="M121" s="221" t="s">
        <v>19</v>
      </c>
      <c r="N121" s="222" t="s">
        <v>46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147</v>
      </c>
      <c r="AT121" s="225" t="s">
        <v>142</v>
      </c>
      <c r="AU121" s="225" t="s">
        <v>83</v>
      </c>
      <c r="AY121" s="19" t="s">
        <v>140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147</v>
      </c>
      <c r="BM121" s="225" t="s">
        <v>356</v>
      </c>
    </row>
    <row r="122" s="2" customFormat="1">
      <c r="A122" s="40"/>
      <c r="B122" s="41"/>
      <c r="C122" s="42"/>
      <c r="D122" s="227" t="s">
        <v>149</v>
      </c>
      <c r="E122" s="42"/>
      <c r="F122" s="228" t="s">
        <v>357</v>
      </c>
      <c r="G122" s="42"/>
      <c r="H122" s="42"/>
      <c r="I122" s="229"/>
      <c r="J122" s="42"/>
      <c r="K122" s="42"/>
      <c r="L122" s="46"/>
      <c r="M122" s="230"/>
      <c r="N122" s="231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149</v>
      </c>
      <c r="AU122" s="19" t="s">
        <v>83</v>
      </c>
    </row>
    <row r="123" s="13" customFormat="1">
      <c r="A123" s="13"/>
      <c r="B123" s="232"/>
      <c r="C123" s="233"/>
      <c r="D123" s="234" t="s">
        <v>151</v>
      </c>
      <c r="E123" s="235" t="s">
        <v>19</v>
      </c>
      <c r="F123" s="236" t="s">
        <v>694</v>
      </c>
      <c r="G123" s="233"/>
      <c r="H123" s="235" t="s">
        <v>19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2" t="s">
        <v>151</v>
      </c>
      <c r="AU123" s="242" t="s">
        <v>83</v>
      </c>
      <c r="AV123" s="13" t="s">
        <v>79</v>
      </c>
      <c r="AW123" s="13" t="s">
        <v>35</v>
      </c>
      <c r="AX123" s="13" t="s">
        <v>75</v>
      </c>
      <c r="AY123" s="242" t="s">
        <v>140</v>
      </c>
    </row>
    <row r="124" s="14" customFormat="1">
      <c r="A124" s="14"/>
      <c r="B124" s="243"/>
      <c r="C124" s="244"/>
      <c r="D124" s="234" t="s">
        <v>151</v>
      </c>
      <c r="E124" s="245" t="s">
        <v>19</v>
      </c>
      <c r="F124" s="246" t="s">
        <v>695</v>
      </c>
      <c r="G124" s="244"/>
      <c r="H124" s="247">
        <v>15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3" t="s">
        <v>151</v>
      </c>
      <c r="AU124" s="253" t="s">
        <v>83</v>
      </c>
      <c r="AV124" s="14" t="s">
        <v>83</v>
      </c>
      <c r="AW124" s="14" t="s">
        <v>35</v>
      </c>
      <c r="AX124" s="14" t="s">
        <v>79</v>
      </c>
      <c r="AY124" s="253" t="s">
        <v>140</v>
      </c>
    </row>
    <row r="125" s="2" customFormat="1" ht="49.05" customHeight="1">
      <c r="A125" s="40"/>
      <c r="B125" s="41"/>
      <c r="C125" s="214" t="s">
        <v>197</v>
      </c>
      <c r="D125" s="214" t="s">
        <v>142</v>
      </c>
      <c r="E125" s="215" t="s">
        <v>360</v>
      </c>
      <c r="F125" s="216" t="s">
        <v>361</v>
      </c>
      <c r="G125" s="217" t="s">
        <v>211</v>
      </c>
      <c r="H125" s="218">
        <v>0.67500000000000004</v>
      </c>
      <c r="I125" s="219"/>
      <c r="J125" s="220">
        <f>ROUND(I125*H125,2)</f>
        <v>0</v>
      </c>
      <c r="K125" s="216" t="s">
        <v>146</v>
      </c>
      <c r="L125" s="46"/>
      <c r="M125" s="221" t="s">
        <v>19</v>
      </c>
      <c r="N125" s="222" t="s">
        <v>46</v>
      </c>
      <c r="O125" s="86"/>
      <c r="P125" s="223">
        <f>O125*H125</f>
        <v>0</v>
      </c>
      <c r="Q125" s="223">
        <v>2.3010199999999998</v>
      </c>
      <c r="R125" s="223">
        <f>Q125*H125</f>
        <v>1.5531885000000001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147</v>
      </c>
      <c r="AT125" s="225" t="s">
        <v>142</v>
      </c>
      <c r="AU125" s="225" t="s">
        <v>83</v>
      </c>
      <c r="AY125" s="19" t="s">
        <v>140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147</v>
      </c>
      <c r="BM125" s="225" t="s">
        <v>362</v>
      </c>
    </row>
    <row r="126" s="2" customFormat="1">
      <c r="A126" s="40"/>
      <c r="B126" s="41"/>
      <c r="C126" s="42"/>
      <c r="D126" s="227" t="s">
        <v>149</v>
      </c>
      <c r="E126" s="42"/>
      <c r="F126" s="228" t="s">
        <v>363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149</v>
      </c>
      <c r="AU126" s="19" t="s">
        <v>83</v>
      </c>
    </row>
    <row r="127" s="14" customFormat="1">
      <c r="A127" s="14"/>
      <c r="B127" s="243"/>
      <c r="C127" s="244"/>
      <c r="D127" s="234" t="s">
        <v>151</v>
      </c>
      <c r="E127" s="245" t="s">
        <v>19</v>
      </c>
      <c r="F127" s="246" t="s">
        <v>696</v>
      </c>
      <c r="G127" s="244"/>
      <c r="H127" s="247">
        <v>0.67500000000000004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151</v>
      </c>
      <c r="AU127" s="253" t="s">
        <v>83</v>
      </c>
      <c r="AV127" s="14" t="s">
        <v>83</v>
      </c>
      <c r="AW127" s="14" t="s">
        <v>35</v>
      </c>
      <c r="AX127" s="14" t="s">
        <v>79</v>
      </c>
      <c r="AY127" s="253" t="s">
        <v>140</v>
      </c>
    </row>
    <row r="128" s="2" customFormat="1" ht="37.8" customHeight="1">
      <c r="A128" s="40"/>
      <c r="B128" s="41"/>
      <c r="C128" s="214" t="s">
        <v>204</v>
      </c>
      <c r="D128" s="214" t="s">
        <v>142</v>
      </c>
      <c r="E128" s="215" t="s">
        <v>365</v>
      </c>
      <c r="F128" s="216" t="s">
        <v>366</v>
      </c>
      <c r="G128" s="217" t="s">
        <v>145</v>
      </c>
      <c r="H128" s="218">
        <v>1.8</v>
      </c>
      <c r="I128" s="219"/>
      <c r="J128" s="220">
        <f>ROUND(I128*H128,2)</f>
        <v>0</v>
      </c>
      <c r="K128" s="216" t="s">
        <v>146</v>
      </c>
      <c r="L128" s="46"/>
      <c r="M128" s="221" t="s">
        <v>19</v>
      </c>
      <c r="N128" s="222" t="s">
        <v>46</v>
      </c>
      <c r="O128" s="86"/>
      <c r="P128" s="223">
        <f>O128*H128</f>
        <v>0</v>
      </c>
      <c r="Q128" s="223">
        <v>0.0078799999999999999</v>
      </c>
      <c r="R128" s="223">
        <f>Q128*H128</f>
        <v>0.014184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147</v>
      </c>
      <c r="AT128" s="225" t="s">
        <v>142</v>
      </c>
      <c r="AU128" s="225" t="s">
        <v>83</v>
      </c>
      <c r="AY128" s="19" t="s">
        <v>140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147</v>
      </c>
      <c r="BM128" s="225" t="s">
        <v>367</v>
      </c>
    </row>
    <row r="129" s="2" customFormat="1">
      <c r="A129" s="40"/>
      <c r="B129" s="41"/>
      <c r="C129" s="42"/>
      <c r="D129" s="227" t="s">
        <v>149</v>
      </c>
      <c r="E129" s="42"/>
      <c r="F129" s="228" t="s">
        <v>368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149</v>
      </c>
      <c r="AU129" s="19" t="s">
        <v>83</v>
      </c>
    </row>
    <row r="130" s="14" customFormat="1">
      <c r="A130" s="14"/>
      <c r="B130" s="243"/>
      <c r="C130" s="244"/>
      <c r="D130" s="234" t="s">
        <v>151</v>
      </c>
      <c r="E130" s="245" t="s">
        <v>19</v>
      </c>
      <c r="F130" s="246" t="s">
        <v>697</v>
      </c>
      <c r="G130" s="244"/>
      <c r="H130" s="247">
        <v>1.8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151</v>
      </c>
      <c r="AU130" s="253" t="s">
        <v>83</v>
      </c>
      <c r="AV130" s="14" t="s">
        <v>83</v>
      </c>
      <c r="AW130" s="14" t="s">
        <v>35</v>
      </c>
      <c r="AX130" s="14" t="s">
        <v>79</v>
      </c>
      <c r="AY130" s="253" t="s">
        <v>140</v>
      </c>
    </row>
    <row r="131" s="2" customFormat="1" ht="37.8" customHeight="1">
      <c r="A131" s="40"/>
      <c r="B131" s="41"/>
      <c r="C131" s="214" t="s">
        <v>8</v>
      </c>
      <c r="D131" s="214" t="s">
        <v>142</v>
      </c>
      <c r="E131" s="215" t="s">
        <v>370</v>
      </c>
      <c r="F131" s="216" t="s">
        <v>371</v>
      </c>
      <c r="G131" s="217" t="s">
        <v>145</v>
      </c>
      <c r="H131" s="218">
        <v>1.8</v>
      </c>
      <c r="I131" s="219"/>
      <c r="J131" s="220">
        <f>ROUND(I131*H131,2)</f>
        <v>0</v>
      </c>
      <c r="K131" s="216" t="s">
        <v>146</v>
      </c>
      <c r="L131" s="46"/>
      <c r="M131" s="221" t="s">
        <v>19</v>
      </c>
      <c r="N131" s="222" t="s">
        <v>46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147</v>
      </c>
      <c r="AT131" s="225" t="s">
        <v>142</v>
      </c>
      <c r="AU131" s="225" t="s">
        <v>83</v>
      </c>
      <c r="AY131" s="19" t="s">
        <v>140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147</v>
      </c>
      <c r="BM131" s="225" t="s">
        <v>372</v>
      </c>
    </row>
    <row r="132" s="2" customFormat="1">
      <c r="A132" s="40"/>
      <c r="B132" s="41"/>
      <c r="C132" s="42"/>
      <c r="D132" s="227" t="s">
        <v>149</v>
      </c>
      <c r="E132" s="42"/>
      <c r="F132" s="228" t="s">
        <v>373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149</v>
      </c>
      <c r="AU132" s="19" t="s">
        <v>83</v>
      </c>
    </row>
    <row r="133" s="14" customFormat="1">
      <c r="A133" s="14"/>
      <c r="B133" s="243"/>
      <c r="C133" s="244"/>
      <c r="D133" s="234" t="s">
        <v>151</v>
      </c>
      <c r="E133" s="245" t="s">
        <v>19</v>
      </c>
      <c r="F133" s="246" t="s">
        <v>697</v>
      </c>
      <c r="G133" s="244"/>
      <c r="H133" s="247">
        <v>1.8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151</v>
      </c>
      <c r="AU133" s="253" t="s">
        <v>83</v>
      </c>
      <c r="AV133" s="14" t="s">
        <v>83</v>
      </c>
      <c r="AW133" s="14" t="s">
        <v>35</v>
      </c>
      <c r="AX133" s="14" t="s">
        <v>79</v>
      </c>
      <c r="AY133" s="253" t="s">
        <v>140</v>
      </c>
    </row>
    <row r="134" s="12" customFormat="1" ht="22.8" customHeight="1">
      <c r="A134" s="12"/>
      <c r="B134" s="198"/>
      <c r="C134" s="199"/>
      <c r="D134" s="200" t="s">
        <v>74</v>
      </c>
      <c r="E134" s="212" t="s">
        <v>167</v>
      </c>
      <c r="F134" s="212" t="s">
        <v>374</v>
      </c>
      <c r="G134" s="199"/>
      <c r="H134" s="199"/>
      <c r="I134" s="202"/>
      <c r="J134" s="213">
        <f>BK134</f>
        <v>0</v>
      </c>
      <c r="K134" s="199"/>
      <c r="L134" s="204"/>
      <c r="M134" s="205"/>
      <c r="N134" s="206"/>
      <c r="O134" s="206"/>
      <c r="P134" s="207">
        <f>SUM(P135:P158)</f>
        <v>0</v>
      </c>
      <c r="Q134" s="206"/>
      <c r="R134" s="207">
        <f>SUM(R135:R158)</f>
        <v>0.17843999999999999</v>
      </c>
      <c r="S134" s="206"/>
      <c r="T134" s="208">
        <f>SUM(T135:T158)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9" t="s">
        <v>79</v>
      </c>
      <c r="AT134" s="210" t="s">
        <v>74</v>
      </c>
      <c r="AU134" s="210" t="s">
        <v>79</v>
      </c>
      <c r="AY134" s="209" t="s">
        <v>140</v>
      </c>
      <c r="BK134" s="211">
        <f>SUM(BK135:BK158)</f>
        <v>0</v>
      </c>
    </row>
    <row r="135" s="2" customFormat="1" ht="33" customHeight="1">
      <c r="A135" s="40"/>
      <c r="B135" s="41"/>
      <c r="C135" s="214" t="s">
        <v>215</v>
      </c>
      <c r="D135" s="214" t="s">
        <v>142</v>
      </c>
      <c r="E135" s="215" t="s">
        <v>380</v>
      </c>
      <c r="F135" s="216" t="s">
        <v>381</v>
      </c>
      <c r="G135" s="217" t="s">
        <v>145</v>
      </c>
      <c r="H135" s="218">
        <v>100</v>
      </c>
      <c r="I135" s="219"/>
      <c r="J135" s="220">
        <f>ROUND(I135*H135,2)</f>
        <v>0</v>
      </c>
      <c r="K135" s="216" t="s">
        <v>146</v>
      </c>
      <c r="L135" s="46"/>
      <c r="M135" s="221" t="s">
        <v>19</v>
      </c>
      <c r="N135" s="222" t="s">
        <v>46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147</v>
      </c>
      <c r="AT135" s="225" t="s">
        <v>142</v>
      </c>
      <c r="AU135" s="225" t="s">
        <v>83</v>
      </c>
      <c r="AY135" s="19" t="s">
        <v>140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147</v>
      </c>
      <c r="BM135" s="225" t="s">
        <v>382</v>
      </c>
    </row>
    <row r="136" s="2" customFormat="1">
      <c r="A136" s="40"/>
      <c r="B136" s="41"/>
      <c r="C136" s="42"/>
      <c r="D136" s="227" t="s">
        <v>149</v>
      </c>
      <c r="E136" s="42"/>
      <c r="F136" s="228" t="s">
        <v>383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149</v>
      </c>
      <c r="AU136" s="19" t="s">
        <v>83</v>
      </c>
    </row>
    <row r="137" s="13" customFormat="1">
      <c r="A137" s="13"/>
      <c r="B137" s="232"/>
      <c r="C137" s="233"/>
      <c r="D137" s="234" t="s">
        <v>151</v>
      </c>
      <c r="E137" s="235" t="s">
        <v>19</v>
      </c>
      <c r="F137" s="236" t="s">
        <v>384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151</v>
      </c>
      <c r="AU137" s="242" t="s">
        <v>83</v>
      </c>
      <c r="AV137" s="13" t="s">
        <v>79</v>
      </c>
      <c r="AW137" s="13" t="s">
        <v>35</v>
      </c>
      <c r="AX137" s="13" t="s">
        <v>75</v>
      </c>
      <c r="AY137" s="242" t="s">
        <v>140</v>
      </c>
    </row>
    <row r="138" s="14" customFormat="1">
      <c r="A138" s="14"/>
      <c r="B138" s="243"/>
      <c r="C138" s="244"/>
      <c r="D138" s="234" t="s">
        <v>151</v>
      </c>
      <c r="E138" s="245" t="s">
        <v>19</v>
      </c>
      <c r="F138" s="246" t="s">
        <v>698</v>
      </c>
      <c r="G138" s="244"/>
      <c r="H138" s="247">
        <v>100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151</v>
      </c>
      <c r="AU138" s="253" t="s">
        <v>83</v>
      </c>
      <c r="AV138" s="14" t="s">
        <v>83</v>
      </c>
      <c r="AW138" s="14" t="s">
        <v>35</v>
      </c>
      <c r="AX138" s="14" t="s">
        <v>79</v>
      </c>
      <c r="AY138" s="253" t="s">
        <v>140</v>
      </c>
    </row>
    <row r="139" s="2" customFormat="1" ht="49.05" customHeight="1">
      <c r="A139" s="40"/>
      <c r="B139" s="41"/>
      <c r="C139" s="214" t="s">
        <v>221</v>
      </c>
      <c r="D139" s="214" t="s">
        <v>142</v>
      </c>
      <c r="E139" s="215" t="s">
        <v>385</v>
      </c>
      <c r="F139" s="216" t="s">
        <v>386</v>
      </c>
      <c r="G139" s="217" t="s">
        <v>145</v>
      </c>
      <c r="H139" s="218">
        <v>100</v>
      </c>
      <c r="I139" s="219"/>
      <c r="J139" s="220">
        <f>ROUND(I139*H139,2)</f>
        <v>0</v>
      </c>
      <c r="K139" s="216" t="s">
        <v>146</v>
      </c>
      <c r="L139" s="46"/>
      <c r="M139" s="221" t="s">
        <v>19</v>
      </c>
      <c r="N139" s="222" t="s">
        <v>46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147</v>
      </c>
      <c r="AT139" s="225" t="s">
        <v>142</v>
      </c>
      <c r="AU139" s="225" t="s">
        <v>83</v>
      </c>
      <c r="AY139" s="19" t="s">
        <v>140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147</v>
      </c>
      <c r="BM139" s="225" t="s">
        <v>387</v>
      </c>
    </row>
    <row r="140" s="2" customFormat="1">
      <c r="A140" s="40"/>
      <c r="B140" s="41"/>
      <c r="C140" s="42"/>
      <c r="D140" s="227" t="s">
        <v>149</v>
      </c>
      <c r="E140" s="42"/>
      <c r="F140" s="228" t="s">
        <v>388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149</v>
      </c>
      <c r="AU140" s="19" t="s">
        <v>83</v>
      </c>
    </row>
    <row r="141" s="13" customFormat="1">
      <c r="A141" s="13"/>
      <c r="B141" s="232"/>
      <c r="C141" s="233"/>
      <c r="D141" s="234" t="s">
        <v>151</v>
      </c>
      <c r="E141" s="235" t="s">
        <v>19</v>
      </c>
      <c r="F141" s="236" t="s">
        <v>384</v>
      </c>
      <c r="G141" s="233"/>
      <c r="H141" s="235" t="s">
        <v>19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151</v>
      </c>
      <c r="AU141" s="242" t="s">
        <v>83</v>
      </c>
      <c r="AV141" s="13" t="s">
        <v>79</v>
      </c>
      <c r="AW141" s="13" t="s">
        <v>35</v>
      </c>
      <c r="AX141" s="13" t="s">
        <v>75</v>
      </c>
      <c r="AY141" s="242" t="s">
        <v>140</v>
      </c>
    </row>
    <row r="142" s="14" customFormat="1">
      <c r="A142" s="14"/>
      <c r="B142" s="243"/>
      <c r="C142" s="244"/>
      <c r="D142" s="234" t="s">
        <v>151</v>
      </c>
      <c r="E142" s="245" t="s">
        <v>19</v>
      </c>
      <c r="F142" s="246" t="s">
        <v>698</v>
      </c>
      <c r="G142" s="244"/>
      <c r="H142" s="247">
        <v>100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151</v>
      </c>
      <c r="AU142" s="253" t="s">
        <v>83</v>
      </c>
      <c r="AV142" s="14" t="s">
        <v>83</v>
      </c>
      <c r="AW142" s="14" t="s">
        <v>35</v>
      </c>
      <c r="AX142" s="14" t="s">
        <v>79</v>
      </c>
      <c r="AY142" s="253" t="s">
        <v>140</v>
      </c>
    </row>
    <row r="143" s="2" customFormat="1" ht="37.8" customHeight="1">
      <c r="A143" s="40"/>
      <c r="B143" s="41"/>
      <c r="C143" s="214" t="s">
        <v>227</v>
      </c>
      <c r="D143" s="214" t="s">
        <v>142</v>
      </c>
      <c r="E143" s="215" t="s">
        <v>389</v>
      </c>
      <c r="F143" s="216" t="s">
        <v>390</v>
      </c>
      <c r="G143" s="217" t="s">
        <v>145</v>
      </c>
      <c r="H143" s="218">
        <v>100</v>
      </c>
      <c r="I143" s="219"/>
      <c r="J143" s="220">
        <f>ROUND(I143*H143,2)</f>
        <v>0</v>
      </c>
      <c r="K143" s="216" t="s">
        <v>146</v>
      </c>
      <c r="L143" s="46"/>
      <c r="M143" s="221" t="s">
        <v>19</v>
      </c>
      <c r="N143" s="222" t="s">
        <v>46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147</v>
      </c>
      <c r="AT143" s="225" t="s">
        <v>142</v>
      </c>
      <c r="AU143" s="225" t="s">
        <v>83</v>
      </c>
      <c r="AY143" s="19" t="s">
        <v>140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147</v>
      </c>
      <c r="BM143" s="225" t="s">
        <v>391</v>
      </c>
    </row>
    <row r="144" s="2" customFormat="1">
      <c r="A144" s="40"/>
      <c r="B144" s="41"/>
      <c r="C144" s="42"/>
      <c r="D144" s="227" t="s">
        <v>149</v>
      </c>
      <c r="E144" s="42"/>
      <c r="F144" s="228" t="s">
        <v>392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149</v>
      </c>
      <c r="AU144" s="19" t="s">
        <v>83</v>
      </c>
    </row>
    <row r="145" s="13" customFormat="1">
      <c r="A145" s="13"/>
      <c r="B145" s="232"/>
      <c r="C145" s="233"/>
      <c r="D145" s="234" t="s">
        <v>151</v>
      </c>
      <c r="E145" s="235" t="s">
        <v>19</v>
      </c>
      <c r="F145" s="236" t="s">
        <v>384</v>
      </c>
      <c r="G145" s="233"/>
      <c r="H145" s="235" t="s">
        <v>19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151</v>
      </c>
      <c r="AU145" s="242" t="s">
        <v>83</v>
      </c>
      <c r="AV145" s="13" t="s">
        <v>79</v>
      </c>
      <c r="AW145" s="13" t="s">
        <v>35</v>
      </c>
      <c r="AX145" s="13" t="s">
        <v>75</v>
      </c>
      <c r="AY145" s="242" t="s">
        <v>140</v>
      </c>
    </row>
    <row r="146" s="14" customFormat="1">
      <c r="A146" s="14"/>
      <c r="B146" s="243"/>
      <c r="C146" s="244"/>
      <c r="D146" s="234" t="s">
        <v>151</v>
      </c>
      <c r="E146" s="245" t="s">
        <v>19</v>
      </c>
      <c r="F146" s="246" t="s">
        <v>698</v>
      </c>
      <c r="G146" s="244"/>
      <c r="H146" s="247">
        <v>100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151</v>
      </c>
      <c r="AU146" s="253" t="s">
        <v>83</v>
      </c>
      <c r="AV146" s="14" t="s">
        <v>83</v>
      </c>
      <c r="AW146" s="14" t="s">
        <v>35</v>
      </c>
      <c r="AX146" s="14" t="s">
        <v>79</v>
      </c>
      <c r="AY146" s="253" t="s">
        <v>140</v>
      </c>
    </row>
    <row r="147" s="2" customFormat="1" ht="24.15" customHeight="1">
      <c r="A147" s="40"/>
      <c r="B147" s="41"/>
      <c r="C147" s="214" t="s">
        <v>232</v>
      </c>
      <c r="D147" s="214" t="s">
        <v>142</v>
      </c>
      <c r="E147" s="215" t="s">
        <v>393</v>
      </c>
      <c r="F147" s="216" t="s">
        <v>394</v>
      </c>
      <c r="G147" s="217" t="s">
        <v>145</v>
      </c>
      <c r="H147" s="218">
        <v>100</v>
      </c>
      <c r="I147" s="219"/>
      <c r="J147" s="220">
        <f>ROUND(I147*H147,2)</f>
        <v>0</v>
      </c>
      <c r="K147" s="216" t="s">
        <v>146</v>
      </c>
      <c r="L147" s="46"/>
      <c r="M147" s="221" t="s">
        <v>19</v>
      </c>
      <c r="N147" s="222" t="s">
        <v>46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147</v>
      </c>
      <c r="AT147" s="225" t="s">
        <v>142</v>
      </c>
      <c r="AU147" s="225" t="s">
        <v>83</v>
      </c>
      <c r="AY147" s="19" t="s">
        <v>140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147</v>
      </c>
      <c r="BM147" s="225" t="s">
        <v>395</v>
      </c>
    </row>
    <row r="148" s="2" customFormat="1">
      <c r="A148" s="40"/>
      <c r="B148" s="41"/>
      <c r="C148" s="42"/>
      <c r="D148" s="227" t="s">
        <v>149</v>
      </c>
      <c r="E148" s="42"/>
      <c r="F148" s="228" t="s">
        <v>396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149</v>
      </c>
      <c r="AU148" s="19" t="s">
        <v>83</v>
      </c>
    </row>
    <row r="149" s="13" customFormat="1">
      <c r="A149" s="13"/>
      <c r="B149" s="232"/>
      <c r="C149" s="233"/>
      <c r="D149" s="234" t="s">
        <v>151</v>
      </c>
      <c r="E149" s="235" t="s">
        <v>19</v>
      </c>
      <c r="F149" s="236" t="s">
        <v>384</v>
      </c>
      <c r="G149" s="233"/>
      <c r="H149" s="235" t="s">
        <v>19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151</v>
      </c>
      <c r="AU149" s="242" t="s">
        <v>83</v>
      </c>
      <c r="AV149" s="13" t="s">
        <v>79</v>
      </c>
      <c r="AW149" s="13" t="s">
        <v>35</v>
      </c>
      <c r="AX149" s="13" t="s">
        <v>75</v>
      </c>
      <c r="AY149" s="242" t="s">
        <v>140</v>
      </c>
    </row>
    <row r="150" s="14" customFormat="1">
      <c r="A150" s="14"/>
      <c r="B150" s="243"/>
      <c r="C150" s="244"/>
      <c r="D150" s="234" t="s">
        <v>151</v>
      </c>
      <c r="E150" s="245" t="s">
        <v>19</v>
      </c>
      <c r="F150" s="246" t="s">
        <v>698</v>
      </c>
      <c r="G150" s="244"/>
      <c r="H150" s="247">
        <v>100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151</v>
      </c>
      <c r="AU150" s="253" t="s">
        <v>83</v>
      </c>
      <c r="AV150" s="14" t="s">
        <v>83</v>
      </c>
      <c r="AW150" s="14" t="s">
        <v>35</v>
      </c>
      <c r="AX150" s="14" t="s">
        <v>79</v>
      </c>
      <c r="AY150" s="253" t="s">
        <v>140</v>
      </c>
    </row>
    <row r="151" s="2" customFormat="1" ht="49.05" customHeight="1">
      <c r="A151" s="40"/>
      <c r="B151" s="41"/>
      <c r="C151" s="214" t="s">
        <v>242</v>
      </c>
      <c r="D151" s="214" t="s">
        <v>142</v>
      </c>
      <c r="E151" s="215" t="s">
        <v>397</v>
      </c>
      <c r="F151" s="216" t="s">
        <v>398</v>
      </c>
      <c r="G151" s="217" t="s">
        <v>145</v>
      </c>
      <c r="H151" s="218">
        <v>100</v>
      </c>
      <c r="I151" s="219"/>
      <c r="J151" s="220">
        <f>ROUND(I151*H151,2)</f>
        <v>0</v>
      </c>
      <c r="K151" s="216" t="s">
        <v>146</v>
      </c>
      <c r="L151" s="46"/>
      <c r="M151" s="221" t="s">
        <v>19</v>
      </c>
      <c r="N151" s="222" t="s">
        <v>46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147</v>
      </c>
      <c r="AT151" s="225" t="s">
        <v>142</v>
      </c>
      <c r="AU151" s="225" t="s">
        <v>83</v>
      </c>
      <c r="AY151" s="19" t="s">
        <v>140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147</v>
      </c>
      <c r="BM151" s="225" t="s">
        <v>399</v>
      </c>
    </row>
    <row r="152" s="2" customFormat="1">
      <c r="A152" s="40"/>
      <c r="B152" s="41"/>
      <c r="C152" s="42"/>
      <c r="D152" s="227" t="s">
        <v>149</v>
      </c>
      <c r="E152" s="42"/>
      <c r="F152" s="228" t="s">
        <v>400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149</v>
      </c>
      <c r="AU152" s="19" t="s">
        <v>83</v>
      </c>
    </row>
    <row r="153" s="13" customFormat="1">
      <c r="A153" s="13"/>
      <c r="B153" s="232"/>
      <c r="C153" s="233"/>
      <c r="D153" s="234" t="s">
        <v>151</v>
      </c>
      <c r="E153" s="235" t="s">
        <v>19</v>
      </c>
      <c r="F153" s="236" t="s">
        <v>384</v>
      </c>
      <c r="G153" s="233"/>
      <c r="H153" s="235" t="s">
        <v>19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2" t="s">
        <v>151</v>
      </c>
      <c r="AU153" s="242" t="s">
        <v>83</v>
      </c>
      <c r="AV153" s="13" t="s">
        <v>79</v>
      </c>
      <c r="AW153" s="13" t="s">
        <v>35</v>
      </c>
      <c r="AX153" s="13" t="s">
        <v>75</v>
      </c>
      <c r="AY153" s="242" t="s">
        <v>140</v>
      </c>
    </row>
    <row r="154" s="14" customFormat="1">
      <c r="A154" s="14"/>
      <c r="B154" s="243"/>
      <c r="C154" s="244"/>
      <c r="D154" s="234" t="s">
        <v>151</v>
      </c>
      <c r="E154" s="245" t="s">
        <v>19</v>
      </c>
      <c r="F154" s="246" t="s">
        <v>698</v>
      </c>
      <c r="G154" s="244"/>
      <c r="H154" s="247">
        <v>100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151</v>
      </c>
      <c r="AU154" s="253" t="s">
        <v>83</v>
      </c>
      <c r="AV154" s="14" t="s">
        <v>83</v>
      </c>
      <c r="AW154" s="14" t="s">
        <v>35</v>
      </c>
      <c r="AX154" s="14" t="s">
        <v>79</v>
      </c>
      <c r="AY154" s="253" t="s">
        <v>140</v>
      </c>
    </row>
    <row r="155" s="2" customFormat="1" ht="78" customHeight="1">
      <c r="A155" s="40"/>
      <c r="B155" s="41"/>
      <c r="C155" s="214" t="s">
        <v>248</v>
      </c>
      <c r="D155" s="214" t="s">
        <v>142</v>
      </c>
      <c r="E155" s="215" t="s">
        <v>699</v>
      </c>
      <c r="F155" s="216" t="s">
        <v>700</v>
      </c>
      <c r="G155" s="217" t="s">
        <v>145</v>
      </c>
      <c r="H155" s="218">
        <v>2</v>
      </c>
      <c r="I155" s="219"/>
      <c r="J155" s="220">
        <f>ROUND(I155*H155,2)</f>
        <v>0</v>
      </c>
      <c r="K155" s="216" t="s">
        <v>146</v>
      </c>
      <c r="L155" s="46"/>
      <c r="M155" s="221" t="s">
        <v>19</v>
      </c>
      <c r="N155" s="222" t="s">
        <v>46</v>
      </c>
      <c r="O155" s="86"/>
      <c r="P155" s="223">
        <f>O155*H155</f>
        <v>0</v>
      </c>
      <c r="Q155" s="223">
        <v>0.089219999999999994</v>
      </c>
      <c r="R155" s="223">
        <f>Q155*H155</f>
        <v>0.17843999999999999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147</v>
      </c>
      <c r="AT155" s="225" t="s">
        <v>142</v>
      </c>
      <c r="AU155" s="225" t="s">
        <v>83</v>
      </c>
      <c r="AY155" s="19" t="s">
        <v>140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147</v>
      </c>
      <c r="BM155" s="225" t="s">
        <v>701</v>
      </c>
    </row>
    <row r="156" s="2" customFormat="1">
      <c r="A156" s="40"/>
      <c r="B156" s="41"/>
      <c r="C156" s="42"/>
      <c r="D156" s="227" t="s">
        <v>149</v>
      </c>
      <c r="E156" s="42"/>
      <c r="F156" s="228" t="s">
        <v>702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149</v>
      </c>
      <c r="AU156" s="19" t="s">
        <v>83</v>
      </c>
    </row>
    <row r="157" s="13" customFormat="1">
      <c r="A157" s="13"/>
      <c r="B157" s="232"/>
      <c r="C157" s="233"/>
      <c r="D157" s="234" t="s">
        <v>151</v>
      </c>
      <c r="E157" s="235" t="s">
        <v>19</v>
      </c>
      <c r="F157" s="236" t="s">
        <v>379</v>
      </c>
      <c r="G157" s="233"/>
      <c r="H157" s="235" t="s">
        <v>19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151</v>
      </c>
      <c r="AU157" s="242" t="s">
        <v>83</v>
      </c>
      <c r="AV157" s="13" t="s">
        <v>79</v>
      </c>
      <c r="AW157" s="13" t="s">
        <v>35</v>
      </c>
      <c r="AX157" s="13" t="s">
        <v>75</v>
      </c>
      <c r="AY157" s="242" t="s">
        <v>140</v>
      </c>
    </row>
    <row r="158" s="14" customFormat="1">
      <c r="A158" s="14"/>
      <c r="B158" s="243"/>
      <c r="C158" s="244"/>
      <c r="D158" s="234" t="s">
        <v>151</v>
      </c>
      <c r="E158" s="245" t="s">
        <v>19</v>
      </c>
      <c r="F158" s="246" t="s">
        <v>153</v>
      </c>
      <c r="G158" s="244"/>
      <c r="H158" s="247">
        <v>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151</v>
      </c>
      <c r="AU158" s="253" t="s">
        <v>83</v>
      </c>
      <c r="AV158" s="14" t="s">
        <v>83</v>
      </c>
      <c r="AW158" s="14" t="s">
        <v>35</v>
      </c>
      <c r="AX158" s="14" t="s">
        <v>79</v>
      </c>
      <c r="AY158" s="253" t="s">
        <v>140</v>
      </c>
    </row>
    <row r="159" s="12" customFormat="1" ht="22.8" customHeight="1">
      <c r="A159" s="12"/>
      <c r="B159" s="198"/>
      <c r="C159" s="199"/>
      <c r="D159" s="200" t="s">
        <v>74</v>
      </c>
      <c r="E159" s="212" t="s">
        <v>188</v>
      </c>
      <c r="F159" s="212" t="s">
        <v>247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SUM(P160:P197)</f>
        <v>0</v>
      </c>
      <c r="Q159" s="206"/>
      <c r="R159" s="207">
        <f>SUM(R160:R197)</f>
        <v>17.832704000000003</v>
      </c>
      <c r="S159" s="206"/>
      <c r="T159" s="208">
        <f>SUM(T160:T197)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79</v>
      </c>
      <c r="AT159" s="210" t="s">
        <v>74</v>
      </c>
      <c r="AU159" s="210" t="s">
        <v>79</v>
      </c>
      <c r="AY159" s="209" t="s">
        <v>140</v>
      </c>
      <c r="BK159" s="211">
        <f>SUM(BK160:BK197)</f>
        <v>0</v>
      </c>
    </row>
    <row r="160" s="2" customFormat="1" ht="16.5" customHeight="1">
      <c r="A160" s="40"/>
      <c r="B160" s="41"/>
      <c r="C160" s="214" t="s">
        <v>253</v>
      </c>
      <c r="D160" s="214" t="s">
        <v>142</v>
      </c>
      <c r="E160" s="215" t="s">
        <v>401</v>
      </c>
      <c r="F160" s="216" t="s">
        <v>402</v>
      </c>
      <c r="G160" s="217" t="s">
        <v>191</v>
      </c>
      <c r="H160" s="218">
        <v>3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46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147</v>
      </c>
      <c r="AT160" s="225" t="s">
        <v>142</v>
      </c>
      <c r="AU160" s="225" t="s">
        <v>83</v>
      </c>
      <c r="AY160" s="19" t="s">
        <v>140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147</v>
      </c>
      <c r="BM160" s="225" t="s">
        <v>403</v>
      </c>
    </row>
    <row r="161" s="14" customFormat="1">
      <c r="A161" s="14"/>
      <c r="B161" s="243"/>
      <c r="C161" s="244"/>
      <c r="D161" s="234" t="s">
        <v>151</v>
      </c>
      <c r="E161" s="245" t="s">
        <v>19</v>
      </c>
      <c r="F161" s="246" t="s">
        <v>703</v>
      </c>
      <c r="G161" s="244"/>
      <c r="H161" s="247">
        <v>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151</v>
      </c>
      <c r="AU161" s="253" t="s">
        <v>83</v>
      </c>
      <c r="AV161" s="14" t="s">
        <v>83</v>
      </c>
      <c r="AW161" s="14" t="s">
        <v>35</v>
      </c>
      <c r="AX161" s="14" t="s">
        <v>79</v>
      </c>
      <c r="AY161" s="253" t="s">
        <v>140</v>
      </c>
    </row>
    <row r="162" s="2" customFormat="1" ht="24.15" customHeight="1">
      <c r="A162" s="40"/>
      <c r="B162" s="41"/>
      <c r="C162" s="214" t="s">
        <v>260</v>
      </c>
      <c r="D162" s="214" t="s">
        <v>142</v>
      </c>
      <c r="E162" s="215" t="s">
        <v>405</v>
      </c>
      <c r="F162" s="216" t="s">
        <v>406</v>
      </c>
      <c r="G162" s="217" t="s">
        <v>170</v>
      </c>
      <c r="H162" s="218">
        <v>46</v>
      </c>
      <c r="I162" s="219"/>
      <c r="J162" s="220">
        <f>ROUND(I162*H162,2)</f>
        <v>0</v>
      </c>
      <c r="K162" s="216" t="s">
        <v>146</v>
      </c>
      <c r="L162" s="46"/>
      <c r="M162" s="221" t="s">
        <v>19</v>
      </c>
      <c r="N162" s="222" t="s">
        <v>46</v>
      </c>
      <c r="O162" s="86"/>
      <c r="P162" s="223">
        <f>O162*H162</f>
        <v>0</v>
      </c>
      <c r="Q162" s="223">
        <v>3.0000000000000001E-05</v>
      </c>
      <c r="R162" s="223">
        <f>Q162*H162</f>
        <v>0.0013799999999999999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147</v>
      </c>
      <c r="AT162" s="225" t="s">
        <v>142</v>
      </c>
      <c r="AU162" s="225" t="s">
        <v>83</v>
      </c>
      <c r="AY162" s="19" t="s">
        <v>140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147</v>
      </c>
      <c r="BM162" s="225" t="s">
        <v>407</v>
      </c>
    </row>
    <row r="163" s="2" customFormat="1">
      <c r="A163" s="40"/>
      <c r="B163" s="41"/>
      <c r="C163" s="42"/>
      <c r="D163" s="227" t="s">
        <v>149</v>
      </c>
      <c r="E163" s="42"/>
      <c r="F163" s="228" t="s">
        <v>408</v>
      </c>
      <c r="G163" s="42"/>
      <c r="H163" s="42"/>
      <c r="I163" s="229"/>
      <c r="J163" s="42"/>
      <c r="K163" s="42"/>
      <c r="L163" s="46"/>
      <c r="M163" s="230"/>
      <c r="N163" s="231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149</v>
      </c>
      <c r="AU163" s="19" t="s">
        <v>83</v>
      </c>
    </row>
    <row r="164" s="14" customFormat="1">
      <c r="A164" s="14"/>
      <c r="B164" s="243"/>
      <c r="C164" s="244"/>
      <c r="D164" s="234" t="s">
        <v>151</v>
      </c>
      <c r="E164" s="245" t="s">
        <v>19</v>
      </c>
      <c r="F164" s="246" t="s">
        <v>704</v>
      </c>
      <c r="G164" s="244"/>
      <c r="H164" s="247">
        <v>46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151</v>
      </c>
      <c r="AU164" s="253" t="s">
        <v>83</v>
      </c>
      <c r="AV164" s="14" t="s">
        <v>83</v>
      </c>
      <c r="AW164" s="14" t="s">
        <v>35</v>
      </c>
      <c r="AX164" s="14" t="s">
        <v>79</v>
      </c>
      <c r="AY164" s="253" t="s">
        <v>140</v>
      </c>
    </row>
    <row r="165" s="2" customFormat="1" ht="24.15" customHeight="1">
      <c r="A165" s="40"/>
      <c r="B165" s="41"/>
      <c r="C165" s="269" t="s">
        <v>7</v>
      </c>
      <c r="D165" s="269" t="s">
        <v>348</v>
      </c>
      <c r="E165" s="270" t="s">
        <v>410</v>
      </c>
      <c r="F165" s="271" t="s">
        <v>411</v>
      </c>
      <c r="G165" s="272" t="s">
        <v>170</v>
      </c>
      <c r="H165" s="273">
        <v>46</v>
      </c>
      <c r="I165" s="274"/>
      <c r="J165" s="275">
        <f>ROUND(I165*H165,2)</f>
        <v>0</v>
      </c>
      <c r="K165" s="271" t="s">
        <v>146</v>
      </c>
      <c r="L165" s="276"/>
      <c r="M165" s="277" t="s">
        <v>19</v>
      </c>
      <c r="N165" s="278" t="s">
        <v>46</v>
      </c>
      <c r="O165" s="86"/>
      <c r="P165" s="223">
        <f>O165*H165</f>
        <v>0</v>
      </c>
      <c r="Q165" s="223">
        <v>0.031960000000000002</v>
      </c>
      <c r="R165" s="223">
        <f>Q165*H165</f>
        <v>1.4701600000000001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188</v>
      </c>
      <c r="AT165" s="225" t="s">
        <v>348</v>
      </c>
      <c r="AU165" s="225" t="s">
        <v>83</v>
      </c>
      <c r="AY165" s="19" t="s">
        <v>140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147</v>
      </c>
      <c r="BM165" s="225" t="s">
        <v>412</v>
      </c>
    </row>
    <row r="166" s="14" customFormat="1">
      <c r="A166" s="14"/>
      <c r="B166" s="243"/>
      <c r="C166" s="244"/>
      <c r="D166" s="234" t="s">
        <v>151</v>
      </c>
      <c r="E166" s="245" t="s">
        <v>19</v>
      </c>
      <c r="F166" s="246" t="s">
        <v>705</v>
      </c>
      <c r="G166" s="244"/>
      <c r="H166" s="247">
        <v>46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151</v>
      </c>
      <c r="AU166" s="253" t="s">
        <v>83</v>
      </c>
      <c r="AV166" s="14" t="s">
        <v>83</v>
      </c>
      <c r="AW166" s="14" t="s">
        <v>35</v>
      </c>
      <c r="AX166" s="14" t="s">
        <v>79</v>
      </c>
      <c r="AY166" s="253" t="s">
        <v>140</v>
      </c>
    </row>
    <row r="167" s="2" customFormat="1" ht="21.75" customHeight="1">
      <c r="A167" s="40"/>
      <c r="B167" s="41"/>
      <c r="C167" s="214" t="s">
        <v>273</v>
      </c>
      <c r="D167" s="214" t="s">
        <v>142</v>
      </c>
      <c r="E167" s="215" t="s">
        <v>413</v>
      </c>
      <c r="F167" s="216" t="s">
        <v>414</v>
      </c>
      <c r="G167" s="217" t="s">
        <v>170</v>
      </c>
      <c r="H167" s="218">
        <v>46</v>
      </c>
      <c r="I167" s="219"/>
      <c r="J167" s="220">
        <f>ROUND(I167*H167,2)</f>
        <v>0</v>
      </c>
      <c r="K167" s="216" t="s">
        <v>146</v>
      </c>
      <c r="L167" s="46"/>
      <c r="M167" s="221" t="s">
        <v>19</v>
      </c>
      <c r="N167" s="222" t="s">
        <v>46</v>
      </c>
      <c r="O167" s="86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147</v>
      </c>
      <c r="AT167" s="225" t="s">
        <v>142</v>
      </c>
      <c r="AU167" s="225" t="s">
        <v>83</v>
      </c>
      <c r="AY167" s="19" t="s">
        <v>140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147</v>
      </c>
      <c r="BM167" s="225" t="s">
        <v>415</v>
      </c>
    </row>
    <row r="168" s="2" customFormat="1">
      <c r="A168" s="40"/>
      <c r="B168" s="41"/>
      <c r="C168" s="42"/>
      <c r="D168" s="227" t="s">
        <v>149</v>
      </c>
      <c r="E168" s="42"/>
      <c r="F168" s="228" t="s">
        <v>416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149</v>
      </c>
      <c r="AU168" s="19" t="s">
        <v>83</v>
      </c>
    </row>
    <row r="169" s="14" customFormat="1">
      <c r="A169" s="14"/>
      <c r="B169" s="243"/>
      <c r="C169" s="244"/>
      <c r="D169" s="234" t="s">
        <v>151</v>
      </c>
      <c r="E169" s="245" t="s">
        <v>19</v>
      </c>
      <c r="F169" s="246" t="s">
        <v>706</v>
      </c>
      <c r="G169" s="244"/>
      <c r="H169" s="247">
        <v>46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151</v>
      </c>
      <c r="AU169" s="253" t="s">
        <v>83</v>
      </c>
      <c r="AV169" s="14" t="s">
        <v>83</v>
      </c>
      <c r="AW169" s="14" t="s">
        <v>35</v>
      </c>
      <c r="AX169" s="14" t="s">
        <v>79</v>
      </c>
      <c r="AY169" s="253" t="s">
        <v>140</v>
      </c>
    </row>
    <row r="170" s="2" customFormat="1" ht="33" customHeight="1">
      <c r="A170" s="40"/>
      <c r="B170" s="41"/>
      <c r="C170" s="214" t="s">
        <v>281</v>
      </c>
      <c r="D170" s="214" t="s">
        <v>142</v>
      </c>
      <c r="E170" s="215" t="s">
        <v>418</v>
      </c>
      <c r="F170" s="216" t="s">
        <v>419</v>
      </c>
      <c r="G170" s="217" t="s">
        <v>263</v>
      </c>
      <c r="H170" s="218">
        <v>4</v>
      </c>
      <c r="I170" s="219"/>
      <c r="J170" s="220">
        <f>ROUND(I170*H170,2)</f>
        <v>0</v>
      </c>
      <c r="K170" s="216" t="s">
        <v>146</v>
      </c>
      <c r="L170" s="46"/>
      <c r="M170" s="221" t="s">
        <v>19</v>
      </c>
      <c r="N170" s="222" t="s">
        <v>46</v>
      </c>
      <c r="O170" s="86"/>
      <c r="P170" s="223">
        <f>O170*H170</f>
        <v>0</v>
      </c>
      <c r="Q170" s="223">
        <v>0.47094000000000003</v>
      </c>
      <c r="R170" s="223">
        <f>Q170*H170</f>
        <v>1.8837600000000001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147</v>
      </c>
      <c r="AT170" s="225" t="s">
        <v>142</v>
      </c>
      <c r="AU170" s="225" t="s">
        <v>83</v>
      </c>
      <c r="AY170" s="19" t="s">
        <v>140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147</v>
      </c>
      <c r="BM170" s="225" t="s">
        <v>420</v>
      </c>
    </row>
    <row r="171" s="2" customFormat="1">
      <c r="A171" s="40"/>
      <c r="B171" s="41"/>
      <c r="C171" s="42"/>
      <c r="D171" s="227" t="s">
        <v>149</v>
      </c>
      <c r="E171" s="42"/>
      <c r="F171" s="228" t="s">
        <v>421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149</v>
      </c>
      <c r="AU171" s="19" t="s">
        <v>83</v>
      </c>
    </row>
    <row r="172" s="2" customFormat="1" ht="24.15" customHeight="1">
      <c r="A172" s="40"/>
      <c r="B172" s="41"/>
      <c r="C172" s="214" t="s">
        <v>287</v>
      </c>
      <c r="D172" s="214" t="s">
        <v>142</v>
      </c>
      <c r="E172" s="215" t="s">
        <v>422</v>
      </c>
      <c r="F172" s="216" t="s">
        <v>423</v>
      </c>
      <c r="G172" s="217" t="s">
        <v>263</v>
      </c>
      <c r="H172" s="218">
        <v>3</v>
      </c>
      <c r="I172" s="219"/>
      <c r="J172" s="220">
        <f>ROUND(I172*H172,2)</f>
        <v>0</v>
      </c>
      <c r="K172" s="216" t="s">
        <v>146</v>
      </c>
      <c r="L172" s="46"/>
      <c r="M172" s="221" t="s">
        <v>19</v>
      </c>
      <c r="N172" s="222" t="s">
        <v>46</v>
      </c>
      <c r="O172" s="86"/>
      <c r="P172" s="223">
        <f>O172*H172</f>
        <v>0</v>
      </c>
      <c r="Q172" s="223">
        <v>0.41947800000000002</v>
      </c>
      <c r="R172" s="223">
        <f>Q172*H172</f>
        <v>1.2584340000000001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147</v>
      </c>
      <c r="AT172" s="225" t="s">
        <v>142</v>
      </c>
      <c r="AU172" s="225" t="s">
        <v>83</v>
      </c>
      <c r="AY172" s="19" t="s">
        <v>140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79</v>
      </c>
      <c r="BK172" s="226">
        <f>ROUND(I172*H172,2)</f>
        <v>0</v>
      </c>
      <c r="BL172" s="19" t="s">
        <v>147</v>
      </c>
      <c r="BM172" s="225" t="s">
        <v>424</v>
      </c>
    </row>
    <row r="173" s="2" customFormat="1">
      <c r="A173" s="40"/>
      <c r="B173" s="41"/>
      <c r="C173" s="42"/>
      <c r="D173" s="227" t="s">
        <v>149</v>
      </c>
      <c r="E173" s="42"/>
      <c r="F173" s="228" t="s">
        <v>425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149</v>
      </c>
      <c r="AU173" s="19" t="s">
        <v>83</v>
      </c>
    </row>
    <row r="174" s="14" customFormat="1">
      <c r="A174" s="14"/>
      <c r="B174" s="243"/>
      <c r="C174" s="244"/>
      <c r="D174" s="234" t="s">
        <v>151</v>
      </c>
      <c r="E174" s="245" t="s">
        <v>19</v>
      </c>
      <c r="F174" s="246" t="s">
        <v>707</v>
      </c>
      <c r="G174" s="244"/>
      <c r="H174" s="247">
        <v>3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151</v>
      </c>
      <c r="AU174" s="253" t="s">
        <v>83</v>
      </c>
      <c r="AV174" s="14" t="s">
        <v>83</v>
      </c>
      <c r="AW174" s="14" t="s">
        <v>35</v>
      </c>
      <c r="AX174" s="14" t="s">
        <v>79</v>
      </c>
      <c r="AY174" s="253" t="s">
        <v>140</v>
      </c>
    </row>
    <row r="175" s="2" customFormat="1" ht="21.75" customHeight="1">
      <c r="A175" s="40"/>
      <c r="B175" s="41"/>
      <c r="C175" s="269" t="s">
        <v>293</v>
      </c>
      <c r="D175" s="269" t="s">
        <v>348</v>
      </c>
      <c r="E175" s="270" t="s">
        <v>427</v>
      </c>
      <c r="F175" s="271" t="s">
        <v>428</v>
      </c>
      <c r="G175" s="272" t="s">
        <v>263</v>
      </c>
      <c r="H175" s="273">
        <v>3</v>
      </c>
      <c r="I175" s="274"/>
      <c r="J175" s="275">
        <f>ROUND(I175*H175,2)</f>
        <v>0</v>
      </c>
      <c r="K175" s="271" t="s">
        <v>146</v>
      </c>
      <c r="L175" s="276"/>
      <c r="M175" s="277" t="s">
        <v>19</v>
      </c>
      <c r="N175" s="278" t="s">
        <v>46</v>
      </c>
      <c r="O175" s="86"/>
      <c r="P175" s="223">
        <f>O175*H175</f>
        <v>0</v>
      </c>
      <c r="Q175" s="223">
        <v>1.6000000000000001</v>
      </c>
      <c r="R175" s="223">
        <f>Q175*H175</f>
        <v>4.8000000000000007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188</v>
      </c>
      <c r="AT175" s="225" t="s">
        <v>348</v>
      </c>
      <c r="AU175" s="225" t="s">
        <v>83</v>
      </c>
      <c r="AY175" s="19" t="s">
        <v>140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147</v>
      </c>
      <c r="BM175" s="225" t="s">
        <v>429</v>
      </c>
    </row>
    <row r="176" s="14" customFormat="1">
      <c r="A176" s="14"/>
      <c r="B176" s="243"/>
      <c r="C176" s="244"/>
      <c r="D176" s="234" t="s">
        <v>151</v>
      </c>
      <c r="E176" s="245" t="s">
        <v>19</v>
      </c>
      <c r="F176" s="246" t="s">
        <v>707</v>
      </c>
      <c r="G176" s="244"/>
      <c r="H176" s="247">
        <v>3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151</v>
      </c>
      <c r="AU176" s="253" t="s">
        <v>83</v>
      </c>
      <c r="AV176" s="14" t="s">
        <v>83</v>
      </c>
      <c r="AW176" s="14" t="s">
        <v>35</v>
      </c>
      <c r="AX176" s="14" t="s">
        <v>79</v>
      </c>
      <c r="AY176" s="253" t="s">
        <v>140</v>
      </c>
    </row>
    <row r="177" s="2" customFormat="1" ht="24.15" customHeight="1">
      <c r="A177" s="40"/>
      <c r="B177" s="41"/>
      <c r="C177" s="214" t="s">
        <v>298</v>
      </c>
      <c r="D177" s="214" t="s">
        <v>142</v>
      </c>
      <c r="E177" s="215" t="s">
        <v>430</v>
      </c>
      <c r="F177" s="216" t="s">
        <v>431</v>
      </c>
      <c r="G177" s="217" t="s">
        <v>263</v>
      </c>
      <c r="H177" s="218">
        <v>12</v>
      </c>
      <c r="I177" s="219"/>
      <c r="J177" s="220">
        <f>ROUND(I177*H177,2)</f>
        <v>0</v>
      </c>
      <c r="K177" s="216" t="s">
        <v>146</v>
      </c>
      <c r="L177" s="46"/>
      <c r="M177" s="221" t="s">
        <v>19</v>
      </c>
      <c r="N177" s="222" t="s">
        <v>46</v>
      </c>
      <c r="O177" s="86"/>
      <c r="P177" s="223">
        <f>O177*H177</f>
        <v>0</v>
      </c>
      <c r="Q177" s="223">
        <v>0.0098899999999999995</v>
      </c>
      <c r="R177" s="223">
        <f>Q177*H177</f>
        <v>0.11867999999999999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147</v>
      </c>
      <c r="AT177" s="225" t="s">
        <v>142</v>
      </c>
      <c r="AU177" s="225" t="s">
        <v>83</v>
      </c>
      <c r="AY177" s="19" t="s">
        <v>140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147</v>
      </c>
      <c r="BM177" s="225" t="s">
        <v>432</v>
      </c>
    </row>
    <row r="178" s="2" customFormat="1">
      <c r="A178" s="40"/>
      <c r="B178" s="41"/>
      <c r="C178" s="42"/>
      <c r="D178" s="227" t="s">
        <v>149</v>
      </c>
      <c r="E178" s="42"/>
      <c r="F178" s="228" t="s">
        <v>433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149</v>
      </c>
      <c r="AU178" s="19" t="s">
        <v>83</v>
      </c>
    </row>
    <row r="179" s="14" customFormat="1">
      <c r="A179" s="14"/>
      <c r="B179" s="243"/>
      <c r="C179" s="244"/>
      <c r="D179" s="234" t="s">
        <v>151</v>
      </c>
      <c r="E179" s="245" t="s">
        <v>19</v>
      </c>
      <c r="F179" s="246" t="s">
        <v>708</v>
      </c>
      <c r="G179" s="244"/>
      <c r="H179" s="247">
        <v>12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151</v>
      </c>
      <c r="AU179" s="253" t="s">
        <v>83</v>
      </c>
      <c r="AV179" s="14" t="s">
        <v>83</v>
      </c>
      <c r="AW179" s="14" t="s">
        <v>35</v>
      </c>
      <c r="AX179" s="14" t="s">
        <v>79</v>
      </c>
      <c r="AY179" s="253" t="s">
        <v>140</v>
      </c>
    </row>
    <row r="180" s="2" customFormat="1" ht="16.5" customHeight="1">
      <c r="A180" s="40"/>
      <c r="B180" s="41"/>
      <c r="C180" s="269" t="s">
        <v>303</v>
      </c>
      <c r="D180" s="269" t="s">
        <v>348</v>
      </c>
      <c r="E180" s="270" t="s">
        <v>435</v>
      </c>
      <c r="F180" s="271" t="s">
        <v>436</v>
      </c>
      <c r="G180" s="272" t="s">
        <v>263</v>
      </c>
      <c r="H180" s="273">
        <v>12</v>
      </c>
      <c r="I180" s="274"/>
      <c r="J180" s="275">
        <f>ROUND(I180*H180,2)</f>
        <v>0</v>
      </c>
      <c r="K180" s="271" t="s">
        <v>146</v>
      </c>
      <c r="L180" s="276"/>
      <c r="M180" s="277" t="s">
        <v>19</v>
      </c>
      <c r="N180" s="278" t="s">
        <v>46</v>
      </c>
      <c r="O180" s="86"/>
      <c r="P180" s="223">
        <f>O180*H180</f>
        <v>0</v>
      </c>
      <c r="Q180" s="223">
        <v>0.52600000000000002</v>
      </c>
      <c r="R180" s="223">
        <f>Q180*H180</f>
        <v>6.3120000000000003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188</v>
      </c>
      <c r="AT180" s="225" t="s">
        <v>348</v>
      </c>
      <c r="AU180" s="225" t="s">
        <v>83</v>
      </c>
      <c r="AY180" s="19" t="s">
        <v>140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147</v>
      </c>
      <c r="BM180" s="225" t="s">
        <v>437</v>
      </c>
    </row>
    <row r="181" s="14" customFormat="1">
      <c r="A181" s="14"/>
      <c r="B181" s="243"/>
      <c r="C181" s="244"/>
      <c r="D181" s="234" t="s">
        <v>151</v>
      </c>
      <c r="E181" s="245" t="s">
        <v>19</v>
      </c>
      <c r="F181" s="246" t="s">
        <v>708</v>
      </c>
      <c r="G181" s="244"/>
      <c r="H181" s="247">
        <v>12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151</v>
      </c>
      <c r="AU181" s="253" t="s">
        <v>83</v>
      </c>
      <c r="AV181" s="14" t="s">
        <v>83</v>
      </c>
      <c r="AW181" s="14" t="s">
        <v>35</v>
      </c>
      <c r="AX181" s="14" t="s">
        <v>79</v>
      </c>
      <c r="AY181" s="253" t="s">
        <v>140</v>
      </c>
    </row>
    <row r="182" s="2" customFormat="1" ht="24.15" customHeight="1">
      <c r="A182" s="40"/>
      <c r="B182" s="41"/>
      <c r="C182" s="214" t="s">
        <v>310</v>
      </c>
      <c r="D182" s="214" t="s">
        <v>142</v>
      </c>
      <c r="E182" s="215" t="s">
        <v>438</v>
      </c>
      <c r="F182" s="216" t="s">
        <v>439</v>
      </c>
      <c r="G182" s="217" t="s">
        <v>263</v>
      </c>
      <c r="H182" s="218">
        <v>3</v>
      </c>
      <c r="I182" s="219"/>
      <c r="J182" s="220">
        <f>ROUND(I182*H182,2)</f>
        <v>0</v>
      </c>
      <c r="K182" s="216" t="s">
        <v>146</v>
      </c>
      <c r="L182" s="46"/>
      <c r="M182" s="221" t="s">
        <v>19</v>
      </c>
      <c r="N182" s="222" t="s">
        <v>46</v>
      </c>
      <c r="O182" s="86"/>
      <c r="P182" s="223">
        <f>O182*H182</f>
        <v>0</v>
      </c>
      <c r="Q182" s="223">
        <v>0.0098899999999999995</v>
      </c>
      <c r="R182" s="223">
        <f>Q182*H182</f>
        <v>0.029669999999999998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147</v>
      </c>
      <c r="AT182" s="225" t="s">
        <v>142</v>
      </c>
      <c r="AU182" s="225" t="s">
        <v>83</v>
      </c>
      <c r="AY182" s="19" t="s">
        <v>140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147</v>
      </c>
      <c r="BM182" s="225" t="s">
        <v>440</v>
      </c>
    </row>
    <row r="183" s="2" customFormat="1">
      <c r="A183" s="40"/>
      <c r="B183" s="41"/>
      <c r="C183" s="42"/>
      <c r="D183" s="227" t="s">
        <v>149</v>
      </c>
      <c r="E183" s="42"/>
      <c r="F183" s="228" t="s">
        <v>441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149</v>
      </c>
      <c r="AU183" s="19" t="s">
        <v>83</v>
      </c>
    </row>
    <row r="184" s="14" customFormat="1">
      <c r="A184" s="14"/>
      <c r="B184" s="243"/>
      <c r="C184" s="244"/>
      <c r="D184" s="234" t="s">
        <v>151</v>
      </c>
      <c r="E184" s="245" t="s">
        <v>19</v>
      </c>
      <c r="F184" s="246" t="s">
        <v>707</v>
      </c>
      <c r="G184" s="244"/>
      <c r="H184" s="247">
        <v>3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151</v>
      </c>
      <c r="AU184" s="253" t="s">
        <v>83</v>
      </c>
      <c r="AV184" s="14" t="s">
        <v>83</v>
      </c>
      <c r="AW184" s="14" t="s">
        <v>35</v>
      </c>
      <c r="AX184" s="14" t="s">
        <v>79</v>
      </c>
      <c r="AY184" s="253" t="s">
        <v>140</v>
      </c>
    </row>
    <row r="185" s="2" customFormat="1" ht="24.15" customHeight="1">
      <c r="A185" s="40"/>
      <c r="B185" s="41"/>
      <c r="C185" s="269" t="s">
        <v>442</v>
      </c>
      <c r="D185" s="269" t="s">
        <v>348</v>
      </c>
      <c r="E185" s="270" t="s">
        <v>443</v>
      </c>
      <c r="F185" s="271" t="s">
        <v>444</v>
      </c>
      <c r="G185" s="272" t="s">
        <v>263</v>
      </c>
      <c r="H185" s="273">
        <v>3</v>
      </c>
      <c r="I185" s="274"/>
      <c r="J185" s="275">
        <f>ROUND(I185*H185,2)</f>
        <v>0</v>
      </c>
      <c r="K185" s="271" t="s">
        <v>146</v>
      </c>
      <c r="L185" s="276"/>
      <c r="M185" s="277" t="s">
        <v>19</v>
      </c>
      <c r="N185" s="278" t="s">
        <v>46</v>
      </c>
      <c r="O185" s="86"/>
      <c r="P185" s="223">
        <f>O185*H185</f>
        <v>0</v>
      </c>
      <c r="Q185" s="223">
        <v>0.44900000000000001</v>
      </c>
      <c r="R185" s="223">
        <f>Q185*H185</f>
        <v>1.347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188</v>
      </c>
      <c r="AT185" s="225" t="s">
        <v>348</v>
      </c>
      <c r="AU185" s="225" t="s">
        <v>83</v>
      </c>
      <c r="AY185" s="19" t="s">
        <v>140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147</v>
      </c>
      <c r="BM185" s="225" t="s">
        <v>445</v>
      </c>
    </row>
    <row r="186" s="14" customFormat="1">
      <c r="A186" s="14"/>
      <c r="B186" s="243"/>
      <c r="C186" s="244"/>
      <c r="D186" s="234" t="s">
        <v>151</v>
      </c>
      <c r="E186" s="245" t="s">
        <v>19</v>
      </c>
      <c r="F186" s="246" t="s">
        <v>707</v>
      </c>
      <c r="G186" s="244"/>
      <c r="H186" s="247">
        <v>3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151</v>
      </c>
      <c r="AU186" s="253" t="s">
        <v>83</v>
      </c>
      <c r="AV186" s="14" t="s">
        <v>83</v>
      </c>
      <c r="AW186" s="14" t="s">
        <v>35</v>
      </c>
      <c r="AX186" s="14" t="s">
        <v>79</v>
      </c>
      <c r="AY186" s="253" t="s">
        <v>140</v>
      </c>
    </row>
    <row r="187" s="2" customFormat="1" ht="37.8" customHeight="1">
      <c r="A187" s="40"/>
      <c r="B187" s="41"/>
      <c r="C187" s="214" t="s">
        <v>446</v>
      </c>
      <c r="D187" s="214" t="s">
        <v>142</v>
      </c>
      <c r="E187" s="215" t="s">
        <v>447</v>
      </c>
      <c r="F187" s="216" t="s">
        <v>448</v>
      </c>
      <c r="G187" s="217" t="s">
        <v>263</v>
      </c>
      <c r="H187" s="218">
        <v>3</v>
      </c>
      <c r="I187" s="219"/>
      <c r="J187" s="220">
        <f>ROUND(I187*H187,2)</f>
        <v>0</v>
      </c>
      <c r="K187" s="216" t="s">
        <v>146</v>
      </c>
      <c r="L187" s="46"/>
      <c r="M187" s="221" t="s">
        <v>19</v>
      </c>
      <c r="N187" s="222" t="s">
        <v>46</v>
      </c>
      <c r="O187" s="86"/>
      <c r="P187" s="223">
        <f>O187*H187</f>
        <v>0</v>
      </c>
      <c r="Q187" s="223">
        <v>0.089999999999999997</v>
      </c>
      <c r="R187" s="223">
        <f>Q187*H187</f>
        <v>0.27000000000000002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147</v>
      </c>
      <c r="AT187" s="225" t="s">
        <v>142</v>
      </c>
      <c r="AU187" s="225" t="s">
        <v>83</v>
      </c>
      <c r="AY187" s="19" t="s">
        <v>140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147</v>
      </c>
      <c r="BM187" s="225" t="s">
        <v>449</v>
      </c>
    </row>
    <row r="188" s="2" customFormat="1">
      <c r="A188" s="40"/>
      <c r="B188" s="41"/>
      <c r="C188" s="42"/>
      <c r="D188" s="227" t="s">
        <v>149</v>
      </c>
      <c r="E188" s="42"/>
      <c r="F188" s="228" t="s">
        <v>450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149</v>
      </c>
      <c r="AU188" s="19" t="s">
        <v>83</v>
      </c>
    </row>
    <row r="189" s="14" customFormat="1">
      <c r="A189" s="14"/>
      <c r="B189" s="243"/>
      <c r="C189" s="244"/>
      <c r="D189" s="234" t="s">
        <v>151</v>
      </c>
      <c r="E189" s="245" t="s">
        <v>19</v>
      </c>
      <c r="F189" s="246" t="s">
        <v>707</v>
      </c>
      <c r="G189" s="244"/>
      <c r="H189" s="247">
        <v>3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151</v>
      </c>
      <c r="AU189" s="253" t="s">
        <v>83</v>
      </c>
      <c r="AV189" s="14" t="s">
        <v>83</v>
      </c>
      <c r="AW189" s="14" t="s">
        <v>35</v>
      </c>
      <c r="AX189" s="14" t="s">
        <v>79</v>
      </c>
      <c r="AY189" s="253" t="s">
        <v>140</v>
      </c>
    </row>
    <row r="190" s="2" customFormat="1" ht="24.15" customHeight="1">
      <c r="A190" s="40"/>
      <c r="B190" s="41"/>
      <c r="C190" s="269" t="s">
        <v>451</v>
      </c>
      <c r="D190" s="269" t="s">
        <v>348</v>
      </c>
      <c r="E190" s="270" t="s">
        <v>452</v>
      </c>
      <c r="F190" s="271" t="s">
        <v>453</v>
      </c>
      <c r="G190" s="272" t="s">
        <v>263</v>
      </c>
      <c r="H190" s="273">
        <v>3</v>
      </c>
      <c r="I190" s="274"/>
      <c r="J190" s="275">
        <f>ROUND(I190*H190,2)</f>
        <v>0</v>
      </c>
      <c r="K190" s="271" t="s">
        <v>146</v>
      </c>
      <c r="L190" s="276"/>
      <c r="M190" s="277" t="s">
        <v>19</v>
      </c>
      <c r="N190" s="278" t="s">
        <v>46</v>
      </c>
      <c r="O190" s="86"/>
      <c r="P190" s="223">
        <f>O190*H190</f>
        <v>0</v>
      </c>
      <c r="Q190" s="223">
        <v>0.10100000000000001</v>
      </c>
      <c r="R190" s="223">
        <f>Q190*H190</f>
        <v>0.30300000000000005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188</v>
      </c>
      <c r="AT190" s="225" t="s">
        <v>348</v>
      </c>
      <c r="AU190" s="225" t="s">
        <v>83</v>
      </c>
      <c r="AY190" s="19" t="s">
        <v>140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147</v>
      </c>
      <c r="BM190" s="225" t="s">
        <v>454</v>
      </c>
    </row>
    <row r="191" s="14" customFormat="1">
      <c r="A191" s="14"/>
      <c r="B191" s="243"/>
      <c r="C191" s="244"/>
      <c r="D191" s="234" t="s">
        <v>151</v>
      </c>
      <c r="E191" s="245" t="s">
        <v>19</v>
      </c>
      <c r="F191" s="246" t="s">
        <v>707</v>
      </c>
      <c r="G191" s="244"/>
      <c r="H191" s="247">
        <v>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151</v>
      </c>
      <c r="AU191" s="253" t="s">
        <v>83</v>
      </c>
      <c r="AV191" s="14" t="s">
        <v>83</v>
      </c>
      <c r="AW191" s="14" t="s">
        <v>35</v>
      </c>
      <c r="AX191" s="14" t="s">
        <v>79</v>
      </c>
      <c r="AY191" s="253" t="s">
        <v>140</v>
      </c>
    </row>
    <row r="192" s="2" customFormat="1" ht="37.8" customHeight="1">
      <c r="A192" s="40"/>
      <c r="B192" s="41"/>
      <c r="C192" s="214" t="s">
        <v>455</v>
      </c>
      <c r="D192" s="214" t="s">
        <v>142</v>
      </c>
      <c r="E192" s="215" t="s">
        <v>456</v>
      </c>
      <c r="F192" s="216" t="s">
        <v>457</v>
      </c>
      <c r="G192" s="217" t="s">
        <v>263</v>
      </c>
      <c r="H192" s="218">
        <v>24</v>
      </c>
      <c r="I192" s="219"/>
      <c r="J192" s="220">
        <f>ROUND(I192*H192,2)</f>
        <v>0</v>
      </c>
      <c r="K192" s="216" t="s">
        <v>146</v>
      </c>
      <c r="L192" s="46"/>
      <c r="M192" s="221" t="s">
        <v>19</v>
      </c>
      <c r="N192" s="222" t="s">
        <v>46</v>
      </c>
      <c r="O192" s="86"/>
      <c r="P192" s="223">
        <f>O192*H192</f>
        <v>0</v>
      </c>
      <c r="Q192" s="223">
        <v>0.0013600000000000001</v>
      </c>
      <c r="R192" s="223">
        <f>Q192*H192</f>
        <v>0.032640000000000002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147</v>
      </c>
      <c r="AT192" s="225" t="s">
        <v>142</v>
      </c>
      <c r="AU192" s="225" t="s">
        <v>83</v>
      </c>
      <c r="AY192" s="19" t="s">
        <v>140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147</v>
      </c>
      <c r="BM192" s="225" t="s">
        <v>458</v>
      </c>
    </row>
    <row r="193" s="2" customFormat="1">
      <c r="A193" s="40"/>
      <c r="B193" s="41"/>
      <c r="C193" s="42"/>
      <c r="D193" s="227" t="s">
        <v>149</v>
      </c>
      <c r="E193" s="42"/>
      <c r="F193" s="228" t="s">
        <v>459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149</v>
      </c>
      <c r="AU193" s="19" t="s">
        <v>83</v>
      </c>
    </row>
    <row r="194" s="14" customFormat="1">
      <c r="A194" s="14"/>
      <c r="B194" s="243"/>
      <c r="C194" s="244"/>
      <c r="D194" s="234" t="s">
        <v>151</v>
      </c>
      <c r="E194" s="245" t="s">
        <v>19</v>
      </c>
      <c r="F194" s="246" t="s">
        <v>709</v>
      </c>
      <c r="G194" s="244"/>
      <c r="H194" s="247">
        <v>24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151</v>
      </c>
      <c r="AU194" s="253" t="s">
        <v>83</v>
      </c>
      <c r="AV194" s="14" t="s">
        <v>83</v>
      </c>
      <c r="AW194" s="14" t="s">
        <v>35</v>
      </c>
      <c r="AX194" s="14" t="s">
        <v>79</v>
      </c>
      <c r="AY194" s="253" t="s">
        <v>140</v>
      </c>
    </row>
    <row r="195" s="2" customFormat="1" ht="24.15" customHeight="1">
      <c r="A195" s="40"/>
      <c r="B195" s="41"/>
      <c r="C195" s="214" t="s">
        <v>461</v>
      </c>
      <c r="D195" s="214" t="s">
        <v>142</v>
      </c>
      <c r="E195" s="215" t="s">
        <v>462</v>
      </c>
      <c r="F195" s="216" t="s">
        <v>463</v>
      </c>
      <c r="G195" s="217" t="s">
        <v>170</v>
      </c>
      <c r="H195" s="218">
        <v>46</v>
      </c>
      <c r="I195" s="219"/>
      <c r="J195" s="220">
        <f>ROUND(I195*H195,2)</f>
        <v>0</v>
      </c>
      <c r="K195" s="216" t="s">
        <v>146</v>
      </c>
      <c r="L195" s="46"/>
      <c r="M195" s="221" t="s">
        <v>19</v>
      </c>
      <c r="N195" s="222" t="s">
        <v>46</v>
      </c>
      <c r="O195" s="86"/>
      <c r="P195" s="223">
        <f>O195*H195</f>
        <v>0</v>
      </c>
      <c r="Q195" s="223">
        <v>0.00012999999999999999</v>
      </c>
      <c r="R195" s="223">
        <f>Q195*H195</f>
        <v>0.0059799999999999992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147</v>
      </c>
      <c r="AT195" s="225" t="s">
        <v>142</v>
      </c>
      <c r="AU195" s="225" t="s">
        <v>83</v>
      </c>
      <c r="AY195" s="19" t="s">
        <v>140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147</v>
      </c>
      <c r="BM195" s="225" t="s">
        <v>464</v>
      </c>
    </row>
    <row r="196" s="2" customFormat="1">
      <c r="A196" s="40"/>
      <c r="B196" s="41"/>
      <c r="C196" s="42"/>
      <c r="D196" s="227" t="s">
        <v>149</v>
      </c>
      <c r="E196" s="42"/>
      <c r="F196" s="228" t="s">
        <v>465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149</v>
      </c>
      <c r="AU196" s="19" t="s">
        <v>83</v>
      </c>
    </row>
    <row r="197" s="14" customFormat="1">
      <c r="A197" s="14"/>
      <c r="B197" s="243"/>
      <c r="C197" s="244"/>
      <c r="D197" s="234" t="s">
        <v>151</v>
      </c>
      <c r="E197" s="245" t="s">
        <v>19</v>
      </c>
      <c r="F197" s="246" t="s">
        <v>678</v>
      </c>
      <c r="G197" s="244"/>
      <c r="H197" s="247">
        <v>46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151</v>
      </c>
      <c r="AU197" s="253" t="s">
        <v>83</v>
      </c>
      <c r="AV197" s="14" t="s">
        <v>83</v>
      </c>
      <c r="AW197" s="14" t="s">
        <v>35</v>
      </c>
      <c r="AX197" s="14" t="s">
        <v>79</v>
      </c>
      <c r="AY197" s="253" t="s">
        <v>140</v>
      </c>
    </row>
    <row r="198" s="12" customFormat="1" ht="22.8" customHeight="1">
      <c r="A198" s="12"/>
      <c r="B198" s="198"/>
      <c r="C198" s="199"/>
      <c r="D198" s="200" t="s">
        <v>74</v>
      </c>
      <c r="E198" s="212" t="s">
        <v>193</v>
      </c>
      <c r="F198" s="212" t="s">
        <v>267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SUM(P199:P202)</f>
        <v>0</v>
      </c>
      <c r="Q198" s="206"/>
      <c r="R198" s="207">
        <f>SUM(R199:R202)</f>
        <v>0.062926551999999997</v>
      </c>
      <c r="S198" s="206"/>
      <c r="T198" s="208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79</v>
      </c>
      <c r="AT198" s="210" t="s">
        <v>74</v>
      </c>
      <c r="AU198" s="210" t="s">
        <v>79</v>
      </c>
      <c r="AY198" s="209" t="s">
        <v>140</v>
      </c>
      <c r="BK198" s="211">
        <f>SUM(BK199:BK202)</f>
        <v>0</v>
      </c>
    </row>
    <row r="199" s="2" customFormat="1" ht="62.7" customHeight="1">
      <c r="A199" s="40"/>
      <c r="B199" s="41"/>
      <c r="C199" s="214" t="s">
        <v>466</v>
      </c>
      <c r="D199" s="214" t="s">
        <v>142</v>
      </c>
      <c r="E199" s="215" t="s">
        <v>477</v>
      </c>
      <c r="F199" s="216" t="s">
        <v>478</v>
      </c>
      <c r="G199" s="217" t="s">
        <v>170</v>
      </c>
      <c r="H199" s="218">
        <v>104</v>
      </c>
      <c r="I199" s="219"/>
      <c r="J199" s="220">
        <f>ROUND(I199*H199,2)</f>
        <v>0</v>
      </c>
      <c r="K199" s="216" t="s">
        <v>146</v>
      </c>
      <c r="L199" s="46"/>
      <c r="M199" s="221" t="s">
        <v>19</v>
      </c>
      <c r="N199" s="222" t="s">
        <v>46</v>
      </c>
      <c r="O199" s="86"/>
      <c r="P199" s="223">
        <f>O199*H199</f>
        <v>0</v>
      </c>
      <c r="Q199" s="223">
        <v>0.00060506299999999998</v>
      </c>
      <c r="R199" s="223">
        <f>Q199*H199</f>
        <v>0.062926551999999997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147</v>
      </c>
      <c r="AT199" s="225" t="s">
        <v>142</v>
      </c>
      <c r="AU199" s="225" t="s">
        <v>83</v>
      </c>
      <c r="AY199" s="19" t="s">
        <v>140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147</v>
      </c>
      <c r="BM199" s="225" t="s">
        <v>479</v>
      </c>
    </row>
    <row r="200" s="2" customFormat="1">
      <c r="A200" s="40"/>
      <c r="B200" s="41"/>
      <c r="C200" s="42"/>
      <c r="D200" s="227" t="s">
        <v>149</v>
      </c>
      <c r="E200" s="42"/>
      <c r="F200" s="228" t="s">
        <v>480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149</v>
      </c>
      <c r="AU200" s="19" t="s">
        <v>83</v>
      </c>
    </row>
    <row r="201" s="13" customFormat="1">
      <c r="A201" s="13"/>
      <c r="B201" s="232"/>
      <c r="C201" s="233"/>
      <c r="D201" s="234" t="s">
        <v>151</v>
      </c>
      <c r="E201" s="235" t="s">
        <v>19</v>
      </c>
      <c r="F201" s="236" t="s">
        <v>710</v>
      </c>
      <c r="G201" s="233"/>
      <c r="H201" s="235" t="s">
        <v>19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2" t="s">
        <v>151</v>
      </c>
      <c r="AU201" s="242" t="s">
        <v>83</v>
      </c>
      <c r="AV201" s="13" t="s">
        <v>79</v>
      </c>
      <c r="AW201" s="13" t="s">
        <v>35</v>
      </c>
      <c r="AX201" s="13" t="s">
        <v>75</v>
      </c>
      <c r="AY201" s="242" t="s">
        <v>140</v>
      </c>
    </row>
    <row r="202" s="14" customFormat="1">
      <c r="A202" s="14"/>
      <c r="B202" s="243"/>
      <c r="C202" s="244"/>
      <c r="D202" s="234" t="s">
        <v>151</v>
      </c>
      <c r="E202" s="245" t="s">
        <v>19</v>
      </c>
      <c r="F202" s="246" t="s">
        <v>682</v>
      </c>
      <c r="G202" s="244"/>
      <c r="H202" s="247">
        <v>104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151</v>
      </c>
      <c r="AU202" s="253" t="s">
        <v>83</v>
      </c>
      <c r="AV202" s="14" t="s">
        <v>83</v>
      </c>
      <c r="AW202" s="14" t="s">
        <v>35</v>
      </c>
      <c r="AX202" s="14" t="s">
        <v>79</v>
      </c>
      <c r="AY202" s="253" t="s">
        <v>140</v>
      </c>
    </row>
    <row r="203" s="12" customFormat="1" ht="22.8" customHeight="1">
      <c r="A203" s="12"/>
      <c r="B203" s="198"/>
      <c r="C203" s="199"/>
      <c r="D203" s="200" t="s">
        <v>74</v>
      </c>
      <c r="E203" s="212" t="s">
        <v>308</v>
      </c>
      <c r="F203" s="212" t="s">
        <v>309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SUM(P204:P205)</f>
        <v>0</v>
      </c>
      <c r="Q203" s="206"/>
      <c r="R203" s="207">
        <f>SUM(R204:R205)</f>
        <v>0</v>
      </c>
      <c r="S203" s="206"/>
      <c r="T203" s="20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79</v>
      </c>
      <c r="AT203" s="210" t="s">
        <v>74</v>
      </c>
      <c r="AU203" s="210" t="s">
        <v>79</v>
      </c>
      <c r="AY203" s="209" t="s">
        <v>140</v>
      </c>
      <c r="BK203" s="211">
        <f>SUM(BK204:BK205)</f>
        <v>0</v>
      </c>
    </row>
    <row r="204" s="2" customFormat="1" ht="49.05" customHeight="1">
      <c r="A204" s="40"/>
      <c r="B204" s="41"/>
      <c r="C204" s="214" t="s">
        <v>472</v>
      </c>
      <c r="D204" s="214" t="s">
        <v>142</v>
      </c>
      <c r="E204" s="215" t="s">
        <v>482</v>
      </c>
      <c r="F204" s="216" t="s">
        <v>483</v>
      </c>
      <c r="G204" s="217" t="s">
        <v>284</v>
      </c>
      <c r="H204" s="218">
        <v>19.640999999999998</v>
      </c>
      <c r="I204" s="219"/>
      <c r="J204" s="220">
        <f>ROUND(I204*H204,2)</f>
        <v>0</v>
      </c>
      <c r="K204" s="216" t="s">
        <v>146</v>
      </c>
      <c r="L204" s="46"/>
      <c r="M204" s="221" t="s">
        <v>19</v>
      </c>
      <c r="N204" s="222" t="s">
        <v>46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147</v>
      </c>
      <c r="AT204" s="225" t="s">
        <v>142</v>
      </c>
      <c r="AU204" s="225" t="s">
        <v>83</v>
      </c>
      <c r="AY204" s="19" t="s">
        <v>140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147</v>
      </c>
      <c r="BM204" s="225" t="s">
        <v>484</v>
      </c>
    </row>
    <row r="205" s="2" customFormat="1">
      <c r="A205" s="40"/>
      <c r="B205" s="41"/>
      <c r="C205" s="42"/>
      <c r="D205" s="227" t="s">
        <v>149</v>
      </c>
      <c r="E205" s="42"/>
      <c r="F205" s="228" t="s">
        <v>485</v>
      </c>
      <c r="G205" s="42"/>
      <c r="H205" s="42"/>
      <c r="I205" s="229"/>
      <c r="J205" s="42"/>
      <c r="K205" s="42"/>
      <c r="L205" s="46"/>
      <c r="M205" s="265"/>
      <c r="N205" s="266"/>
      <c r="O205" s="267"/>
      <c r="P205" s="267"/>
      <c r="Q205" s="267"/>
      <c r="R205" s="267"/>
      <c r="S205" s="267"/>
      <c r="T205" s="268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149</v>
      </c>
      <c r="AU205" s="19" t="s">
        <v>83</v>
      </c>
    </row>
    <row r="206" s="2" customFormat="1" ht="6.96" customHeight="1">
      <c r="A206" s="40"/>
      <c r="B206" s="61"/>
      <c r="C206" s="62"/>
      <c r="D206" s="62"/>
      <c r="E206" s="62"/>
      <c r="F206" s="62"/>
      <c r="G206" s="62"/>
      <c r="H206" s="62"/>
      <c r="I206" s="62"/>
      <c r="J206" s="62"/>
      <c r="K206" s="62"/>
      <c r="L206" s="46"/>
      <c r="M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</row>
  </sheetData>
  <sheetProtection sheet="1" autoFilter="0" formatColumns="0" formatRows="0" objects="1" scenarios="1" spinCount="100000" saltValue="9WQfCrtLbz9MaoJJ4fjBBtJcy6w86uWcoLEclT2BEBZr1jzxqRbVkqqGNjVcc/nrmIRjhkeqlYaNCCOmU/HEeg==" hashValue="n3fKZHK3g5p4Gjsbdw5TIvQhngEKqYYUKBiBHjU+Z7bCLptZvlcQq7jQ4KXSYfhVHkdUEDRXJnAbfFanpiS4fQ==" algorithmName="SHA-512" password="CC35"/>
  <autoFilter ref="C91:K20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6" r:id="rId1" display="https://podminky.urs.cz/item/CS_URS_2024_01/162351103"/>
    <hyperlink ref="F99" r:id="rId2" display="https://podminky.urs.cz/item/CS_URS_2024_01/162751114"/>
    <hyperlink ref="F102" r:id="rId3" display="https://podminky.urs.cz/item/CS_URS_2024_01/167151111"/>
    <hyperlink ref="F105" r:id="rId4" display="https://podminky.urs.cz/item/CS_URS_2024_01/171201221"/>
    <hyperlink ref="F108" r:id="rId5" display="https://podminky.urs.cz/item/CS_URS_2024_01/171251201"/>
    <hyperlink ref="F111" r:id="rId6" display="https://podminky.urs.cz/item/CS_URS_2024_01/174151101"/>
    <hyperlink ref="F115" r:id="rId7" display="https://podminky.urs.cz/item/CS_URS_2024_01/175111101"/>
    <hyperlink ref="F122" r:id="rId8" display="https://podminky.urs.cz/item/CS_URS_2024_01/451573111"/>
    <hyperlink ref="F126" r:id="rId9" display="https://podminky.urs.cz/item/CS_URS_2024_01/452311141"/>
    <hyperlink ref="F129" r:id="rId10" display="https://podminky.urs.cz/item/CS_URS_2024_01/452351111"/>
    <hyperlink ref="F132" r:id="rId11" display="https://podminky.urs.cz/item/CS_URS_2024_01/452351112"/>
    <hyperlink ref="F136" r:id="rId12" display="https://podminky.urs.cz/item/CS_URS_2024_01/564861111"/>
    <hyperlink ref="F140" r:id="rId13" display="https://podminky.urs.cz/item/CS_URS_2024_01/565175121"/>
    <hyperlink ref="F144" r:id="rId14" display="https://podminky.urs.cz/item/CS_URS_2024_01/567121114"/>
    <hyperlink ref="F148" r:id="rId15" display="https://podminky.urs.cz/item/CS_URS_2024_01/573231106"/>
    <hyperlink ref="F152" r:id="rId16" display="https://podminky.urs.cz/item/CS_URS_2024_01/577144121"/>
    <hyperlink ref="F156" r:id="rId17" display="https://podminky.urs.cz/item/CS_URS_2024_01/596211110"/>
    <hyperlink ref="F163" r:id="rId18" display="https://podminky.urs.cz/item/CS_URS_2024_01/871420320"/>
    <hyperlink ref="F168" r:id="rId19" display="https://podminky.urs.cz/item/CS_URS_2024_01/892421111"/>
    <hyperlink ref="F171" r:id="rId20" display="https://podminky.urs.cz/item/CS_URS_2024_01/892442111"/>
    <hyperlink ref="F173" r:id="rId21" display="https://podminky.urs.cz/item/CS_URS_2024_01/894410101"/>
    <hyperlink ref="F178" r:id="rId22" display="https://podminky.urs.cz/item/CS_URS_2024_01/894410212"/>
    <hyperlink ref="F183" r:id="rId23" display="https://podminky.urs.cz/item/CS_URS_2024_01/894410302"/>
    <hyperlink ref="F188" r:id="rId24" display="https://podminky.urs.cz/item/CS_URS_2024_01/899104112"/>
    <hyperlink ref="F193" r:id="rId25" display="https://podminky.urs.cz/item/CS_URS_2024_01/899501221"/>
    <hyperlink ref="F196" r:id="rId26" display="https://podminky.urs.cz/item/CS_URS_2024_01/899722114"/>
    <hyperlink ref="F200" r:id="rId27" display="https://podminky.urs.cz/item/CS_URS_2024_01/919732211"/>
    <hyperlink ref="F205" r:id="rId28" display="https://podminky.urs.cz/item/CS_URS_2024_01/998276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9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83</v>
      </c>
    </row>
    <row r="4" s="1" customFormat="1" ht="24.96" customHeight="1">
      <c r="B4" s="22"/>
      <c r="D4" s="142" t="s">
        <v>110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Oprava kanalizace v ulici Na Kabátě - Kritické úseky</v>
      </c>
      <c r="F7" s="144"/>
      <c r="G7" s="144"/>
      <c r="H7" s="144"/>
      <c r="L7" s="22"/>
    </row>
    <row r="8" s="1" customFormat="1" ht="12" customHeight="1">
      <c r="B8" s="22"/>
      <c r="D8" s="144" t="s">
        <v>111</v>
      </c>
      <c r="L8" s="22"/>
    </row>
    <row r="9" s="2" customFormat="1" ht="16.5" customHeight="1">
      <c r="A9" s="40"/>
      <c r="B9" s="46"/>
      <c r="C9" s="40"/>
      <c r="D9" s="40"/>
      <c r="E9" s="145" t="s">
        <v>660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113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486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4. 4. 2024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27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28</v>
      </c>
      <c r="F17" s="40"/>
      <c r="G17" s="40"/>
      <c r="H17" s="40"/>
      <c r="I17" s="144" t="s">
        <v>29</v>
      </c>
      <c r="J17" s="135" t="s">
        <v>30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31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29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33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4" t="s">
        <v>29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36</v>
      </c>
      <c r="E25" s="40"/>
      <c r="F25" s="40"/>
      <c r="G25" s="40"/>
      <c r="H25" s="40"/>
      <c r="I25" s="144" t="s">
        <v>26</v>
      </c>
      <c r="J25" s="135" t="s">
        <v>37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38</v>
      </c>
      <c r="F26" s="40"/>
      <c r="G26" s="40"/>
      <c r="H26" s="40"/>
      <c r="I26" s="144" t="s">
        <v>29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39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41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43</v>
      </c>
      <c r="G34" s="40"/>
      <c r="H34" s="40"/>
      <c r="I34" s="156" t="s">
        <v>42</v>
      </c>
      <c r="J34" s="156" t="s">
        <v>44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45</v>
      </c>
      <c r="E35" s="144" t="s">
        <v>46</v>
      </c>
      <c r="F35" s="158">
        <f>ROUND((SUM(BE91:BE108)),  2)</f>
        <v>0</v>
      </c>
      <c r="G35" s="40"/>
      <c r="H35" s="40"/>
      <c r="I35" s="159">
        <v>0.20999999999999999</v>
      </c>
      <c r="J35" s="158">
        <f>ROUND(((SUM(BE91:BE108))*I35),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47</v>
      </c>
      <c r="F36" s="158">
        <f>ROUND((SUM(BF91:BF108)),  2)</f>
        <v>0</v>
      </c>
      <c r="G36" s="40"/>
      <c r="H36" s="40"/>
      <c r="I36" s="159">
        <v>0.12</v>
      </c>
      <c r="J36" s="158">
        <f>ROUND(((SUM(BF91:BF108))*I36),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48</v>
      </c>
      <c r="F37" s="158">
        <f>ROUND((SUM(BG91:BG108)),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49</v>
      </c>
      <c r="F38" s="158">
        <f>ROUND((SUM(BH91:BH108)),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50</v>
      </c>
      <c r="F39" s="158">
        <f>ROUND((SUM(BI91:BI108)),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51</v>
      </c>
      <c r="E41" s="162"/>
      <c r="F41" s="162"/>
      <c r="G41" s="163" t="s">
        <v>52</v>
      </c>
      <c r="H41" s="164" t="s">
        <v>53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115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Oprava kanalizace v ulici Na Kabátě - Kritické úseky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111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660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113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99 - Vedlejší a ostatní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Masarykova nemocnice</v>
      </c>
      <c r="G56" s="42"/>
      <c r="H56" s="42"/>
      <c r="I56" s="34" t="s">
        <v>23</v>
      </c>
      <c r="J56" s="74" t="str">
        <f>IF(J14="","",J14)</f>
        <v>4. 4. 2024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Krajská zdravotní a.s.</v>
      </c>
      <c r="G58" s="42"/>
      <c r="H58" s="42"/>
      <c r="I58" s="34" t="s">
        <v>33</v>
      </c>
      <c r="J58" s="38" t="str">
        <f>E23</f>
        <v xml:space="preserve"> 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31</v>
      </c>
      <c r="D59" s="42"/>
      <c r="E59" s="42"/>
      <c r="F59" s="29" t="str">
        <f>IF(E20="","",E20)</f>
        <v>Vyplň údaj</v>
      </c>
      <c r="G59" s="42"/>
      <c r="H59" s="42"/>
      <c r="I59" s="34" t="s">
        <v>36</v>
      </c>
      <c r="J59" s="38" t="str">
        <f>E26</f>
        <v>Milan Křehla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116</v>
      </c>
      <c r="D61" s="173"/>
      <c r="E61" s="173"/>
      <c r="F61" s="173"/>
      <c r="G61" s="173"/>
      <c r="H61" s="173"/>
      <c r="I61" s="173"/>
      <c r="J61" s="174" t="s">
        <v>117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73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118</v>
      </c>
    </row>
    <row r="64" s="9" customFormat="1" ht="24.96" customHeight="1">
      <c r="A64" s="9"/>
      <c r="B64" s="176"/>
      <c r="C64" s="177"/>
      <c r="D64" s="178" t="s">
        <v>487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488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6"/>
      <c r="C66" s="177"/>
      <c r="D66" s="178" t="s">
        <v>489</v>
      </c>
      <c r="E66" s="179"/>
      <c r="F66" s="179"/>
      <c r="G66" s="179"/>
      <c r="H66" s="179"/>
      <c r="I66" s="179"/>
      <c r="J66" s="180">
        <f>J99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2"/>
      <c r="C67" s="127"/>
      <c r="D67" s="183" t="s">
        <v>490</v>
      </c>
      <c r="E67" s="184"/>
      <c r="F67" s="184"/>
      <c r="G67" s="184"/>
      <c r="H67" s="184"/>
      <c r="I67" s="184"/>
      <c r="J67" s="185">
        <f>J100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491</v>
      </c>
      <c r="E68" s="184"/>
      <c r="F68" s="184"/>
      <c r="G68" s="184"/>
      <c r="H68" s="184"/>
      <c r="I68" s="184"/>
      <c r="J68" s="185">
        <f>J103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492</v>
      </c>
      <c r="E69" s="184"/>
      <c r="F69" s="184"/>
      <c r="G69" s="184"/>
      <c r="H69" s="184"/>
      <c r="I69" s="184"/>
      <c r="J69" s="185">
        <f>J106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125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Oprava kanalizace v ulici Na Kabátě - Kritické úseky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111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660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113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99 - Vedlejší a ostatní náklady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Masarykova nemocnice</v>
      </c>
      <c r="G85" s="42"/>
      <c r="H85" s="42"/>
      <c r="I85" s="34" t="s">
        <v>23</v>
      </c>
      <c r="J85" s="74" t="str">
        <f>IF(J14="","",J14)</f>
        <v>4. 4. 2024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Krajská zdravotní a.s.</v>
      </c>
      <c r="G87" s="42"/>
      <c r="H87" s="42"/>
      <c r="I87" s="34" t="s">
        <v>33</v>
      </c>
      <c r="J87" s="38" t="str">
        <f>E23</f>
        <v xml:space="preserve"> 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31</v>
      </c>
      <c r="D88" s="42"/>
      <c r="E88" s="42"/>
      <c r="F88" s="29" t="str">
        <f>IF(E20="","",E20)</f>
        <v>Vyplň údaj</v>
      </c>
      <c r="G88" s="42"/>
      <c r="H88" s="42"/>
      <c r="I88" s="34" t="s">
        <v>36</v>
      </c>
      <c r="J88" s="38" t="str">
        <f>E26</f>
        <v>Milan Křehla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126</v>
      </c>
      <c r="D90" s="190" t="s">
        <v>60</v>
      </c>
      <c r="E90" s="190" t="s">
        <v>56</v>
      </c>
      <c r="F90" s="190" t="s">
        <v>57</v>
      </c>
      <c r="G90" s="190" t="s">
        <v>127</v>
      </c>
      <c r="H90" s="190" t="s">
        <v>128</v>
      </c>
      <c r="I90" s="190" t="s">
        <v>129</v>
      </c>
      <c r="J90" s="190" t="s">
        <v>117</v>
      </c>
      <c r="K90" s="191" t="s">
        <v>130</v>
      </c>
      <c r="L90" s="192"/>
      <c r="M90" s="94" t="s">
        <v>19</v>
      </c>
      <c r="N90" s="95" t="s">
        <v>45</v>
      </c>
      <c r="O90" s="95" t="s">
        <v>131</v>
      </c>
      <c r="P90" s="95" t="s">
        <v>132</v>
      </c>
      <c r="Q90" s="95" t="s">
        <v>133</v>
      </c>
      <c r="R90" s="95" t="s">
        <v>134</v>
      </c>
      <c r="S90" s="95" t="s">
        <v>135</v>
      </c>
      <c r="T90" s="96" t="s">
        <v>136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137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P92+P99</f>
        <v>0</v>
      </c>
      <c r="Q91" s="98"/>
      <c r="R91" s="195">
        <f>R92+R99</f>
        <v>0</v>
      </c>
      <c r="S91" s="98"/>
      <c r="T91" s="196">
        <f>T92+T99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74</v>
      </c>
      <c r="AU91" s="19" t="s">
        <v>118</v>
      </c>
      <c r="BK91" s="197">
        <f>BK92+BK99</f>
        <v>0</v>
      </c>
    </row>
    <row r="92" s="12" customFormat="1" ht="25.92" customHeight="1">
      <c r="A92" s="12"/>
      <c r="B92" s="198"/>
      <c r="C92" s="199"/>
      <c r="D92" s="200" t="s">
        <v>74</v>
      </c>
      <c r="E92" s="201" t="s">
        <v>493</v>
      </c>
      <c r="F92" s="201" t="s">
        <v>493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147</v>
      </c>
      <c r="AT92" s="210" t="s">
        <v>74</v>
      </c>
      <c r="AU92" s="210" t="s">
        <v>75</v>
      </c>
      <c r="AY92" s="209" t="s">
        <v>140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74</v>
      </c>
      <c r="E93" s="212" t="s">
        <v>494</v>
      </c>
      <c r="F93" s="212" t="s">
        <v>495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SUM(P94:P98)</f>
        <v>0</v>
      </c>
      <c r="Q93" s="206"/>
      <c r="R93" s="207">
        <f>SUM(R94:R98)</f>
        <v>0</v>
      </c>
      <c r="S93" s="206"/>
      <c r="T93" s="208">
        <f>SUM(T94:T98)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147</v>
      </c>
      <c r="AT93" s="210" t="s">
        <v>74</v>
      </c>
      <c r="AU93" s="210" t="s">
        <v>79</v>
      </c>
      <c r="AY93" s="209" t="s">
        <v>140</v>
      </c>
      <c r="BK93" s="211">
        <f>SUM(BK94:BK98)</f>
        <v>0</v>
      </c>
    </row>
    <row r="94" s="2" customFormat="1" ht="16.5" customHeight="1">
      <c r="A94" s="40"/>
      <c r="B94" s="41"/>
      <c r="C94" s="214" t="s">
        <v>79</v>
      </c>
      <c r="D94" s="214" t="s">
        <v>142</v>
      </c>
      <c r="E94" s="215" t="s">
        <v>496</v>
      </c>
      <c r="F94" s="216" t="s">
        <v>497</v>
      </c>
      <c r="G94" s="217" t="s">
        <v>191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46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498</v>
      </c>
      <c r="AT94" s="225" t="s">
        <v>142</v>
      </c>
      <c r="AU94" s="225" t="s">
        <v>83</v>
      </c>
      <c r="AY94" s="19" t="s">
        <v>140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498</v>
      </c>
      <c r="BM94" s="225" t="s">
        <v>499</v>
      </c>
    </row>
    <row r="95" s="2" customFormat="1" ht="16.5" customHeight="1">
      <c r="A95" s="40"/>
      <c r="B95" s="41"/>
      <c r="C95" s="214" t="s">
        <v>83</v>
      </c>
      <c r="D95" s="214" t="s">
        <v>142</v>
      </c>
      <c r="E95" s="215" t="s">
        <v>500</v>
      </c>
      <c r="F95" s="216" t="s">
        <v>501</v>
      </c>
      <c r="G95" s="217" t="s">
        <v>191</v>
      </c>
      <c r="H95" s="218">
        <v>1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46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498</v>
      </c>
      <c r="AT95" s="225" t="s">
        <v>142</v>
      </c>
      <c r="AU95" s="225" t="s">
        <v>83</v>
      </c>
      <c r="AY95" s="19" t="s">
        <v>140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498</v>
      </c>
      <c r="BM95" s="225" t="s">
        <v>502</v>
      </c>
    </row>
    <row r="96" s="2" customFormat="1" ht="16.5" customHeight="1">
      <c r="A96" s="40"/>
      <c r="B96" s="41"/>
      <c r="C96" s="214" t="s">
        <v>102</v>
      </c>
      <c r="D96" s="214" t="s">
        <v>142</v>
      </c>
      <c r="E96" s="215" t="s">
        <v>503</v>
      </c>
      <c r="F96" s="216" t="s">
        <v>504</v>
      </c>
      <c r="G96" s="217" t="s">
        <v>191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46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498</v>
      </c>
      <c r="AT96" s="225" t="s">
        <v>142</v>
      </c>
      <c r="AU96" s="225" t="s">
        <v>83</v>
      </c>
      <c r="AY96" s="19" t="s">
        <v>140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498</v>
      </c>
      <c r="BM96" s="225" t="s">
        <v>505</v>
      </c>
    </row>
    <row r="97" s="2" customFormat="1" ht="16.5" customHeight="1">
      <c r="A97" s="40"/>
      <c r="B97" s="41"/>
      <c r="C97" s="214" t="s">
        <v>147</v>
      </c>
      <c r="D97" s="214" t="s">
        <v>142</v>
      </c>
      <c r="E97" s="215" t="s">
        <v>506</v>
      </c>
      <c r="F97" s="216" t="s">
        <v>507</v>
      </c>
      <c r="G97" s="217" t="s">
        <v>191</v>
      </c>
      <c r="H97" s="218">
        <v>1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46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498</v>
      </c>
      <c r="AT97" s="225" t="s">
        <v>142</v>
      </c>
      <c r="AU97" s="225" t="s">
        <v>83</v>
      </c>
      <c r="AY97" s="19" t="s">
        <v>140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498</v>
      </c>
      <c r="BM97" s="225" t="s">
        <v>508</v>
      </c>
    </row>
    <row r="98" s="2" customFormat="1" ht="16.5" customHeight="1">
      <c r="A98" s="40"/>
      <c r="B98" s="41"/>
      <c r="C98" s="214" t="s">
        <v>167</v>
      </c>
      <c r="D98" s="214" t="s">
        <v>142</v>
      </c>
      <c r="E98" s="215" t="s">
        <v>509</v>
      </c>
      <c r="F98" s="216" t="s">
        <v>510</v>
      </c>
      <c r="G98" s="217" t="s">
        <v>191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46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498</v>
      </c>
      <c r="AT98" s="225" t="s">
        <v>142</v>
      </c>
      <c r="AU98" s="225" t="s">
        <v>83</v>
      </c>
      <c r="AY98" s="19" t="s">
        <v>140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498</v>
      </c>
      <c r="BM98" s="225" t="s">
        <v>511</v>
      </c>
    </row>
    <row r="99" s="12" customFormat="1" ht="25.92" customHeight="1">
      <c r="A99" s="12"/>
      <c r="B99" s="198"/>
      <c r="C99" s="199"/>
      <c r="D99" s="200" t="s">
        <v>74</v>
      </c>
      <c r="E99" s="201" t="s">
        <v>512</v>
      </c>
      <c r="F99" s="201" t="s">
        <v>513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P100+P103+P106</f>
        <v>0</v>
      </c>
      <c r="Q99" s="206"/>
      <c r="R99" s="207">
        <f>R100+R103+R106</f>
        <v>0</v>
      </c>
      <c r="S99" s="206"/>
      <c r="T99" s="208">
        <f>T100+T103+T106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167</v>
      </c>
      <c r="AT99" s="210" t="s">
        <v>74</v>
      </c>
      <c r="AU99" s="210" t="s">
        <v>75</v>
      </c>
      <c r="AY99" s="209" t="s">
        <v>140</v>
      </c>
      <c r="BK99" s="211">
        <f>BK100+BK103+BK106</f>
        <v>0</v>
      </c>
    </row>
    <row r="100" s="12" customFormat="1" ht="22.8" customHeight="1">
      <c r="A100" s="12"/>
      <c r="B100" s="198"/>
      <c r="C100" s="199"/>
      <c r="D100" s="200" t="s">
        <v>74</v>
      </c>
      <c r="E100" s="212" t="s">
        <v>514</v>
      </c>
      <c r="F100" s="212" t="s">
        <v>515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SUM(P101:P102)</f>
        <v>0</v>
      </c>
      <c r="Q100" s="206"/>
      <c r="R100" s="207">
        <f>SUM(R101:R102)</f>
        <v>0</v>
      </c>
      <c r="S100" s="206"/>
      <c r="T100" s="208">
        <f>SUM(T101:T102)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167</v>
      </c>
      <c r="AT100" s="210" t="s">
        <v>74</v>
      </c>
      <c r="AU100" s="210" t="s">
        <v>79</v>
      </c>
      <c r="AY100" s="209" t="s">
        <v>140</v>
      </c>
      <c r="BK100" s="211">
        <f>SUM(BK101:BK102)</f>
        <v>0</v>
      </c>
    </row>
    <row r="101" s="2" customFormat="1" ht="16.5" customHeight="1">
      <c r="A101" s="40"/>
      <c r="B101" s="41"/>
      <c r="C101" s="214" t="s">
        <v>174</v>
      </c>
      <c r="D101" s="214" t="s">
        <v>142</v>
      </c>
      <c r="E101" s="215" t="s">
        <v>516</v>
      </c>
      <c r="F101" s="216" t="s">
        <v>515</v>
      </c>
      <c r="G101" s="217" t="s">
        <v>517</v>
      </c>
      <c r="H101" s="218">
        <v>0.029999999999999999</v>
      </c>
      <c r="I101" s="219"/>
      <c r="J101" s="220">
        <f>ROUND(I101*H101,2)</f>
        <v>0</v>
      </c>
      <c r="K101" s="216" t="s">
        <v>146</v>
      </c>
      <c r="L101" s="46"/>
      <c r="M101" s="221" t="s">
        <v>19</v>
      </c>
      <c r="N101" s="222" t="s">
        <v>46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518</v>
      </c>
      <c r="AT101" s="225" t="s">
        <v>142</v>
      </c>
      <c r="AU101" s="225" t="s">
        <v>83</v>
      </c>
      <c r="AY101" s="19" t="s">
        <v>140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518</v>
      </c>
      <c r="BM101" s="225" t="s">
        <v>519</v>
      </c>
    </row>
    <row r="102" s="2" customFormat="1">
      <c r="A102" s="40"/>
      <c r="B102" s="41"/>
      <c r="C102" s="42"/>
      <c r="D102" s="227" t="s">
        <v>149</v>
      </c>
      <c r="E102" s="42"/>
      <c r="F102" s="228" t="s">
        <v>520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149</v>
      </c>
      <c r="AU102" s="19" t="s">
        <v>83</v>
      </c>
    </row>
    <row r="103" s="12" customFormat="1" ht="22.8" customHeight="1">
      <c r="A103" s="12"/>
      <c r="B103" s="198"/>
      <c r="C103" s="199"/>
      <c r="D103" s="200" t="s">
        <v>74</v>
      </c>
      <c r="E103" s="212" t="s">
        <v>521</v>
      </c>
      <c r="F103" s="212" t="s">
        <v>522</v>
      </c>
      <c r="G103" s="199"/>
      <c r="H103" s="199"/>
      <c r="I103" s="202"/>
      <c r="J103" s="213">
        <f>BK103</f>
        <v>0</v>
      </c>
      <c r="K103" s="199"/>
      <c r="L103" s="204"/>
      <c r="M103" s="205"/>
      <c r="N103" s="206"/>
      <c r="O103" s="206"/>
      <c r="P103" s="207">
        <f>SUM(P104:P105)</f>
        <v>0</v>
      </c>
      <c r="Q103" s="206"/>
      <c r="R103" s="207">
        <f>SUM(R104:R105)</f>
        <v>0</v>
      </c>
      <c r="S103" s="206"/>
      <c r="T103" s="208">
        <f>SUM(T104:T105)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167</v>
      </c>
      <c r="AT103" s="210" t="s">
        <v>74</v>
      </c>
      <c r="AU103" s="210" t="s">
        <v>79</v>
      </c>
      <c r="AY103" s="209" t="s">
        <v>140</v>
      </c>
      <c r="BK103" s="211">
        <f>SUM(BK104:BK105)</f>
        <v>0</v>
      </c>
    </row>
    <row r="104" s="2" customFormat="1" ht="16.5" customHeight="1">
      <c r="A104" s="40"/>
      <c r="B104" s="41"/>
      <c r="C104" s="214" t="s">
        <v>181</v>
      </c>
      <c r="D104" s="214" t="s">
        <v>142</v>
      </c>
      <c r="E104" s="215" t="s">
        <v>523</v>
      </c>
      <c r="F104" s="216" t="s">
        <v>522</v>
      </c>
      <c r="G104" s="217" t="s">
        <v>524</v>
      </c>
      <c r="H104" s="218">
        <v>0.02</v>
      </c>
      <c r="I104" s="219"/>
      <c r="J104" s="220">
        <f>ROUND(I104*H104,2)</f>
        <v>0</v>
      </c>
      <c r="K104" s="216" t="s">
        <v>146</v>
      </c>
      <c r="L104" s="46"/>
      <c r="M104" s="221" t="s">
        <v>19</v>
      </c>
      <c r="N104" s="222" t="s">
        <v>46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518</v>
      </c>
      <c r="AT104" s="225" t="s">
        <v>142</v>
      </c>
      <c r="AU104" s="225" t="s">
        <v>83</v>
      </c>
      <c r="AY104" s="19" t="s">
        <v>140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518</v>
      </c>
      <c r="BM104" s="225" t="s">
        <v>525</v>
      </c>
    </row>
    <row r="105" s="2" customFormat="1">
      <c r="A105" s="40"/>
      <c r="B105" s="41"/>
      <c r="C105" s="42"/>
      <c r="D105" s="227" t="s">
        <v>149</v>
      </c>
      <c r="E105" s="42"/>
      <c r="F105" s="228" t="s">
        <v>526</v>
      </c>
      <c r="G105" s="42"/>
      <c r="H105" s="42"/>
      <c r="I105" s="229"/>
      <c r="J105" s="42"/>
      <c r="K105" s="42"/>
      <c r="L105" s="46"/>
      <c r="M105" s="230"/>
      <c r="N105" s="231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149</v>
      </c>
      <c r="AU105" s="19" t="s">
        <v>83</v>
      </c>
    </row>
    <row r="106" s="12" customFormat="1" ht="22.8" customHeight="1">
      <c r="A106" s="12"/>
      <c r="B106" s="198"/>
      <c r="C106" s="199"/>
      <c r="D106" s="200" t="s">
        <v>74</v>
      </c>
      <c r="E106" s="212" t="s">
        <v>527</v>
      </c>
      <c r="F106" s="212" t="s">
        <v>528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SUM(P107:P108)</f>
        <v>0</v>
      </c>
      <c r="Q106" s="206"/>
      <c r="R106" s="207">
        <f>SUM(R107:R108)</f>
        <v>0</v>
      </c>
      <c r="S106" s="206"/>
      <c r="T106" s="208">
        <f>SUM(T107:T108)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167</v>
      </c>
      <c r="AT106" s="210" t="s">
        <v>74</v>
      </c>
      <c r="AU106" s="210" t="s">
        <v>79</v>
      </c>
      <c r="AY106" s="209" t="s">
        <v>140</v>
      </c>
      <c r="BK106" s="211">
        <f>SUM(BK107:BK108)</f>
        <v>0</v>
      </c>
    </row>
    <row r="107" s="2" customFormat="1" ht="16.5" customHeight="1">
      <c r="A107" s="40"/>
      <c r="B107" s="41"/>
      <c r="C107" s="214" t="s">
        <v>188</v>
      </c>
      <c r="D107" s="214" t="s">
        <v>142</v>
      </c>
      <c r="E107" s="215" t="s">
        <v>529</v>
      </c>
      <c r="F107" s="216" t="s">
        <v>528</v>
      </c>
      <c r="G107" s="217" t="s">
        <v>524</v>
      </c>
      <c r="H107" s="218">
        <v>0.02</v>
      </c>
      <c r="I107" s="219"/>
      <c r="J107" s="220">
        <f>ROUND(I107*H107,2)</f>
        <v>0</v>
      </c>
      <c r="K107" s="216" t="s">
        <v>146</v>
      </c>
      <c r="L107" s="46"/>
      <c r="M107" s="221" t="s">
        <v>19</v>
      </c>
      <c r="N107" s="222" t="s">
        <v>46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518</v>
      </c>
      <c r="AT107" s="225" t="s">
        <v>142</v>
      </c>
      <c r="AU107" s="225" t="s">
        <v>83</v>
      </c>
      <c r="AY107" s="19" t="s">
        <v>140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518</v>
      </c>
      <c r="BM107" s="225" t="s">
        <v>530</v>
      </c>
    </row>
    <row r="108" s="2" customFormat="1">
      <c r="A108" s="40"/>
      <c r="B108" s="41"/>
      <c r="C108" s="42"/>
      <c r="D108" s="227" t="s">
        <v>149</v>
      </c>
      <c r="E108" s="42"/>
      <c r="F108" s="228" t="s">
        <v>531</v>
      </c>
      <c r="G108" s="42"/>
      <c r="H108" s="42"/>
      <c r="I108" s="229"/>
      <c r="J108" s="42"/>
      <c r="K108" s="42"/>
      <c r="L108" s="46"/>
      <c r="M108" s="265"/>
      <c r="N108" s="266"/>
      <c r="O108" s="267"/>
      <c r="P108" s="267"/>
      <c r="Q108" s="267"/>
      <c r="R108" s="267"/>
      <c r="S108" s="267"/>
      <c r="T108" s="268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149</v>
      </c>
      <c r="AU108" s="19" t="s">
        <v>83</v>
      </c>
    </row>
    <row r="109" s="2" customFormat="1" ht="6.96" customHeight="1">
      <c r="A109" s="40"/>
      <c r="B109" s="61"/>
      <c r="C109" s="62"/>
      <c r="D109" s="62"/>
      <c r="E109" s="62"/>
      <c r="F109" s="62"/>
      <c r="G109" s="62"/>
      <c r="H109" s="62"/>
      <c r="I109" s="62"/>
      <c r="J109" s="62"/>
      <c r="K109" s="62"/>
      <c r="L109" s="46"/>
      <c r="M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</sheetData>
  <sheetProtection sheet="1" autoFilter="0" formatColumns="0" formatRows="0" objects="1" scenarios="1" spinCount="100000" saltValue="BXaT0zLVmVwP2xslFyy0O20do6xx3M24UfJ8okA+JBh0AiO/g8lZA6DdayJkLjmjwlGKx1xrY4KNGcrNVSuEfQ==" hashValue="pyBDXQaQj000b2/nRpDptrBbLD0EBjK7ASav2dkt0l/uIvuvorkyFTJCMXvHYt3XcilBMKLC8B34Nz2RJLKwPQ==" algorithmName="SHA-512" password="CC35"/>
  <autoFilter ref="C90:K10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102" r:id="rId1" display="https://podminky.urs.cz/item/CS_URS_2024_01/030001000"/>
    <hyperlink ref="F105" r:id="rId2" display="https://podminky.urs.cz/item/CS_URS_2024_01/060001000"/>
    <hyperlink ref="F108" r:id="rId3" display="https://podminky.urs.cz/item/CS_URS_2024_01/070001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0"/>
      <c r="C3" s="141"/>
      <c r="D3" s="141"/>
      <c r="E3" s="141"/>
      <c r="F3" s="141"/>
      <c r="G3" s="141"/>
      <c r="H3" s="22"/>
    </row>
    <row r="4" s="1" customFormat="1" ht="24.96" customHeight="1">
      <c r="B4" s="22"/>
      <c r="C4" s="142" t="s">
        <v>711</v>
      </c>
      <c r="H4" s="22"/>
    </row>
    <row r="5" s="1" customFormat="1" ht="12" customHeight="1">
      <c r="B5" s="22"/>
      <c r="C5" s="279" t="s">
        <v>13</v>
      </c>
      <c r="D5" s="151" t="s">
        <v>14</v>
      </c>
      <c r="E5" s="1"/>
      <c r="F5" s="1"/>
      <c r="H5" s="22"/>
    </row>
    <row r="6" s="1" customFormat="1" ht="36.96" customHeight="1">
      <c r="B6" s="22"/>
      <c r="C6" s="280" t="s">
        <v>16</v>
      </c>
      <c r="D6" s="281" t="s">
        <v>17</v>
      </c>
      <c r="E6" s="1"/>
      <c r="F6" s="1"/>
      <c r="H6" s="22"/>
    </row>
    <row r="7" s="1" customFormat="1" ht="16.5" customHeight="1">
      <c r="B7" s="22"/>
      <c r="C7" s="144" t="s">
        <v>23</v>
      </c>
      <c r="D7" s="148" t="str">
        <f>'Rekapitulace stavby'!AN8</f>
        <v>4. 4. 2024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87"/>
      <c r="B9" s="282"/>
      <c r="C9" s="283" t="s">
        <v>56</v>
      </c>
      <c r="D9" s="284" t="s">
        <v>57</v>
      </c>
      <c r="E9" s="284" t="s">
        <v>127</v>
      </c>
      <c r="F9" s="285" t="s">
        <v>712</v>
      </c>
      <c r="G9" s="187"/>
      <c r="H9" s="282"/>
    </row>
    <row r="10" s="2" customFormat="1" ht="26.4" customHeight="1">
      <c r="A10" s="40"/>
      <c r="B10" s="46"/>
      <c r="C10" s="286" t="s">
        <v>713</v>
      </c>
      <c r="D10" s="286" t="s">
        <v>86</v>
      </c>
      <c r="E10" s="40"/>
      <c r="F10" s="40"/>
      <c r="G10" s="40"/>
      <c r="H10" s="46"/>
    </row>
    <row r="11" s="2" customFormat="1" ht="16.8" customHeight="1">
      <c r="A11" s="40"/>
      <c r="B11" s="46"/>
      <c r="C11" s="287" t="s">
        <v>714</v>
      </c>
      <c r="D11" s="288" t="s">
        <v>715</v>
      </c>
      <c r="E11" s="289" t="s">
        <v>19</v>
      </c>
      <c r="F11" s="290">
        <v>276.44999999999999</v>
      </c>
      <c r="G11" s="40"/>
      <c r="H11" s="46"/>
    </row>
    <row r="12" s="2" customFormat="1" ht="26.4" customHeight="1">
      <c r="A12" s="40"/>
      <c r="B12" s="46"/>
      <c r="C12" s="286" t="s">
        <v>716</v>
      </c>
      <c r="D12" s="286" t="s">
        <v>86</v>
      </c>
      <c r="E12" s="40"/>
      <c r="F12" s="40"/>
      <c r="G12" s="40"/>
      <c r="H12" s="46"/>
    </row>
    <row r="13" s="2" customFormat="1" ht="16.8" customHeight="1">
      <c r="A13" s="40"/>
      <c r="B13" s="46"/>
      <c r="C13" s="287" t="s">
        <v>714</v>
      </c>
      <c r="D13" s="288" t="s">
        <v>715</v>
      </c>
      <c r="E13" s="289" t="s">
        <v>19</v>
      </c>
      <c r="F13" s="290">
        <v>276.44999999999999</v>
      </c>
      <c r="G13" s="40"/>
      <c r="H13" s="46"/>
    </row>
    <row r="14" s="2" customFormat="1" ht="26.4" customHeight="1">
      <c r="A14" s="40"/>
      <c r="B14" s="46"/>
      <c r="C14" s="286" t="s">
        <v>717</v>
      </c>
      <c r="D14" s="286" t="s">
        <v>90</v>
      </c>
      <c r="E14" s="40"/>
      <c r="F14" s="40"/>
      <c r="G14" s="40"/>
      <c r="H14" s="46"/>
    </row>
    <row r="15" s="2" customFormat="1" ht="16.8" customHeight="1">
      <c r="A15" s="40"/>
      <c r="B15" s="46"/>
      <c r="C15" s="287" t="s">
        <v>714</v>
      </c>
      <c r="D15" s="288" t="s">
        <v>718</v>
      </c>
      <c r="E15" s="289" t="s">
        <v>19</v>
      </c>
      <c r="F15" s="290">
        <v>1336.8720000000001</v>
      </c>
      <c r="G15" s="40"/>
      <c r="H15" s="46"/>
    </row>
    <row r="16" s="2" customFormat="1" ht="26.4" customHeight="1">
      <c r="A16" s="40"/>
      <c r="B16" s="46"/>
      <c r="C16" s="286" t="s">
        <v>719</v>
      </c>
      <c r="D16" s="286" t="s">
        <v>86</v>
      </c>
      <c r="E16" s="40"/>
      <c r="F16" s="40"/>
      <c r="G16" s="40"/>
      <c r="H16" s="46"/>
    </row>
    <row r="17" s="2" customFormat="1" ht="16.8" customHeight="1">
      <c r="A17" s="40"/>
      <c r="B17" s="46"/>
      <c r="C17" s="287" t="s">
        <v>714</v>
      </c>
      <c r="D17" s="288" t="s">
        <v>715</v>
      </c>
      <c r="E17" s="289" t="s">
        <v>19</v>
      </c>
      <c r="F17" s="290">
        <v>276.44999999999999</v>
      </c>
      <c r="G17" s="40"/>
      <c r="H17" s="46"/>
    </row>
    <row r="18" s="2" customFormat="1" ht="7.44" customHeight="1">
      <c r="A18" s="40"/>
      <c r="B18" s="167"/>
      <c r="C18" s="168"/>
      <c r="D18" s="168"/>
      <c r="E18" s="168"/>
      <c r="F18" s="168"/>
      <c r="G18" s="168"/>
      <c r="H18" s="46"/>
    </row>
    <row r="19" s="2" customFormat="1">
      <c r="A19" s="40"/>
      <c r="B19" s="40"/>
      <c r="C19" s="40"/>
      <c r="D19" s="40"/>
      <c r="E19" s="40"/>
      <c r="F19" s="40"/>
      <c r="G19" s="40"/>
      <c r="H19" s="40"/>
    </row>
  </sheetData>
  <sheetProtection sheet="1" formatColumns="0" formatRows="0" objects="1" scenarios="1" spinCount="100000" saltValue="2ztWzDwRn36kQKcK7uYtyHm+V7q4D8qU9wPTOVvDsH4QfITcOuqwqdKvyID8JsQ2OnDmjxqtB7uUjlpybouP6w==" hashValue="gF9Jfy87AX/siJ2GDn5eTBPlIVqU+eNOJ73kSDCcacsnLa3ZwFJORMcsJ8ZW7ulVX9H+wDAtp5wFgBl3wtVVJ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6" customFormat="1" ht="45" customHeight="1">
      <c r="B3" s="295"/>
      <c r="C3" s="296" t="s">
        <v>720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721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722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723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724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725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726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727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728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729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730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81</v>
      </c>
      <c r="F18" s="302" t="s">
        <v>731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732</v>
      </c>
      <c r="F19" s="302" t="s">
        <v>733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734</v>
      </c>
      <c r="F20" s="302" t="s">
        <v>735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736</v>
      </c>
      <c r="F21" s="302" t="s">
        <v>93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737</v>
      </c>
      <c r="F22" s="302" t="s">
        <v>493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87</v>
      </c>
      <c r="F23" s="302" t="s">
        <v>738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739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740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741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742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743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744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745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746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747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126</v>
      </c>
      <c r="F36" s="302"/>
      <c r="G36" s="302" t="s">
        <v>748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749</v>
      </c>
      <c r="F37" s="302"/>
      <c r="G37" s="302" t="s">
        <v>750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56</v>
      </c>
      <c r="F38" s="302"/>
      <c r="G38" s="302" t="s">
        <v>751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57</v>
      </c>
      <c r="F39" s="302"/>
      <c r="G39" s="302" t="s">
        <v>752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127</v>
      </c>
      <c r="F40" s="302"/>
      <c r="G40" s="302" t="s">
        <v>753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128</v>
      </c>
      <c r="F41" s="302"/>
      <c r="G41" s="302" t="s">
        <v>754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755</v>
      </c>
      <c r="F42" s="302"/>
      <c r="G42" s="302" t="s">
        <v>756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757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758</v>
      </c>
      <c r="F44" s="302"/>
      <c r="G44" s="302" t="s">
        <v>759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130</v>
      </c>
      <c r="F45" s="302"/>
      <c r="G45" s="302" t="s">
        <v>760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761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762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763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764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765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766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767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768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769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770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771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772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773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774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775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776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777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778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779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780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781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782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783</v>
      </c>
      <c r="D76" s="320"/>
      <c r="E76" s="320"/>
      <c r="F76" s="320" t="s">
        <v>784</v>
      </c>
      <c r="G76" s="321"/>
      <c r="H76" s="320" t="s">
        <v>57</v>
      </c>
      <c r="I76" s="320" t="s">
        <v>60</v>
      </c>
      <c r="J76" s="320" t="s">
        <v>785</v>
      </c>
      <c r="K76" s="319"/>
    </row>
    <row r="77" s="1" customFormat="1" ht="17.25" customHeight="1">
      <c r="B77" s="317"/>
      <c r="C77" s="322" t="s">
        <v>786</v>
      </c>
      <c r="D77" s="322"/>
      <c r="E77" s="322"/>
      <c r="F77" s="323" t="s">
        <v>787</v>
      </c>
      <c r="G77" s="324"/>
      <c r="H77" s="322"/>
      <c r="I77" s="322"/>
      <c r="J77" s="322" t="s">
        <v>788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56</v>
      </c>
      <c r="D79" s="327"/>
      <c r="E79" s="327"/>
      <c r="F79" s="328" t="s">
        <v>789</v>
      </c>
      <c r="G79" s="329"/>
      <c r="H79" s="305" t="s">
        <v>790</v>
      </c>
      <c r="I79" s="305" t="s">
        <v>791</v>
      </c>
      <c r="J79" s="305">
        <v>20</v>
      </c>
      <c r="K79" s="319"/>
    </row>
    <row r="80" s="1" customFormat="1" ht="15" customHeight="1">
      <c r="B80" s="317"/>
      <c r="C80" s="305" t="s">
        <v>792</v>
      </c>
      <c r="D80" s="305"/>
      <c r="E80" s="305"/>
      <c r="F80" s="328" t="s">
        <v>789</v>
      </c>
      <c r="G80" s="329"/>
      <c r="H80" s="305" t="s">
        <v>793</v>
      </c>
      <c r="I80" s="305" t="s">
        <v>791</v>
      </c>
      <c r="J80" s="305">
        <v>120</v>
      </c>
      <c r="K80" s="319"/>
    </row>
    <row r="81" s="1" customFormat="1" ht="15" customHeight="1">
      <c r="B81" s="330"/>
      <c r="C81" s="305" t="s">
        <v>794</v>
      </c>
      <c r="D81" s="305"/>
      <c r="E81" s="305"/>
      <c r="F81" s="328" t="s">
        <v>795</v>
      </c>
      <c r="G81" s="329"/>
      <c r="H81" s="305" t="s">
        <v>796</v>
      </c>
      <c r="I81" s="305" t="s">
        <v>791</v>
      </c>
      <c r="J81" s="305">
        <v>50</v>
      </c>
      <c r="K81" s="319"/>
    </row>
    <row r="82" s="1" customFormat="1" ht="15" customHeight="1">
      <c r="B82" s="330"/>
      <c r="C82" s="305" t="s">
        <v>797</v>
      </c>
      <c r="D82" s="305"/>
      <c r="E82" s="305"/>
      <c r="F82" s="328" t="s">
        <v>789</v>
      </c>
      <c r="G82" s="329"/>
      <c r="H82" s="305" t="s">
        <v>798</v>
      </c>
      <c r="I82" s="305" t="s">
        <v>799</v>
      </c>
      <c r="J82" s="305"/>
      <c r="K82" s="319"/>
    </row>
    <row r="83" s="1" customFormat="1" ht="15" customHeight="1">
      <c r="B83" s="330"/>
      <c r="C83" s="331" t="s">
        <v>800</v>
      </c>
      <c r="D83" s="331"/>
      <c r="E83" s="331"/>
      <c r="F83" s="332" t="s">
        <v>795</v>
      </c>
      <c r="G83" s="331"/>
      <c r="H83" s="331" t="s">
        <v>801</v>
      </c>
      <c r="I83" s="331" t="s">
        <v>791</v>
      </c>
      <c r="J83" s="331">
        <v>15</v>
      </c>
      <c r="K83" s="319"/>
    </row>
    <row r="84" s="1" customFormat="1" ht="15" customHeight="1">
      <c r="B84" s="330"/>
      <c r="C84" s="331" t="s">
        <v>802</v>
      </c>
      <c r="D84" s="331"/>
      <c r="E84" s="331"/>
      <c r="F84" s="332" t="s">
        <v>795</v>
      </c>
      <c r="G84" s="331"/>
      <c r="H84" s="331" t="s">
        <v>803</v>
      </c>
      <c r="I84" s="331" t="s">
        <v>791</v>
      </c>
      <c r="J84" s="331">
        <v>15</v>
      </c>
      <c r="K84" s="319"/>
    </row>
    <row r="85" s="1" customFormat="1" ht="15" customHeight="1">
      <c r="B85" s="330"/>
      <c r="C85" s="331" t="s">
        <v>804</v>
      </c>
      <c r="D85" s="331"/>
      <c r="E85" s="331"/>
      <c r="F85" s="332" t="s">
        <v>795</v>
      </c>
      <c r="G85" s="331"/>
      <c r="H85" s="331" t="s">
        <v>805</v>
      </c>
      <c r="I85" s="331" t="s">
        <v>791</v>
      </c>
      <c r="J85" s="331">
        <v>20</v>
      </c>
      <c r="K85" s="319"/>
    </row>
    <row r="86" s="1" customFormat="1" ht="15" customHeight="1">
      <c r="B86" s="330"/>
      <c r="C86" s="331" t="s">
        <v>806</v>
      </c>
      <c r="D86" s="331"/>
      <c r="E86" s="331"/>
      <c r="F86" s="332" t="s">
        <v>795</v>
      </c>
      <c r="G86" s="331"/>
      <c r="H86" s="331" t="s">
        <v>807</v>
      </c>
      <c r="I86" s="331" t="s">
        <v>791</v>
      </c>
      <c r="J86" s="331">
        <v>20</v>
      </c>
      <c r="K86" s="319"/>
    </row>
    <row r="87" s="1" customFormat="1" ht="15" customHeight="1">
      <c r="B87" s="330"/>
      <c r="C87" s="305" t="s">
        <v>808</v>
      </c>
      <c r="D87" s="305"/>
      <c r="E87" s="305"/>
      <c r="F87" s="328" t="s">
        <v>795</v>
      </c>
      <c r="G87" s="329"/>
      <c r="H87" s="305" t="s">
        <v>809</v>
      </c>
      <c r="I87" s="305" t="s">
        <v>791</v>
      </c>
      <c r="J87" s="305">
        <v>50</v>
      </c>
      <c r="K87" s="319"/>
    </row>
    <row r="88" s="1" customFormat="1" ht="15" customHeight="1">
      <c r="B88" s="330"/>
      <c r="C88" s="305" t="s">
        <v>810</v>
      </c>
      <c r="D88" s="305"/>
      <c r="E88" s="305"/>
      <c r="F88" s="328" t="s">
        <v>795</v>
      </c>
      <c r="G88" s="329"/>
      <c r="H88" s="305" t="s">
        <v>811</v>
      </c>
      <c r="I88" s="305" t="s">
        <v>791</v>
      </c>
      <c r="J88" s="305">
        <v>20</v>
      </c>
      <c r="K88" s="319"/>
    </row>
    <row r="89" s="1" customFormat="1" ht="15" customHeight="1">
      <c r="B89" s="330"/>
      <c r="C89" s="305" t="s">
        <v>812</v>
      </c>
      <c r="D89" s="305"/>
      <c r="E89" s="305"/>
      <c r="F89" s="328" t="s">
        <v>795</v>
      </c>
      <c r="G89" s="329"/>
      <c r="H89" s="305" t="s">
        <v>813</v>
      </c>
      <c r="I89" s="305" t="s">
        <v>791</v>
      </c>
      <c r="J89" s="305">
        <v>20</v>
      </c>
      <c r="K89" s="319"/>
    </row>
    <row r="90" s="1" customFormat="1" ht="15" customHeight="1">
      <c r="B90" s="330"/>
      <c r="C90" s="305" t="s">
        <v>814</v>
      </c>
      <c r="D90" s="305"/>
      <c r="E90" s="305"/>
      <c r="F90" s="328" t="s">
        <v>795</v>
      </c>
      <c r="G90" s="329"/>
      <c r="H90" s="305" t="s">
        <v>815</v>
      </c>
      <c r="I90" s="305" t="s">
        <v>791</v>
      </c>
      <c r="J90" s="305">
        <v>50</v>
      </c>
      <c r="K90" s="319"/>
    </row>
    <row r="91" s="1" customFormat="1" ht="15" customHeight="1">
      <c r="B91" s="330"/>
      <c r="C91" s="305" t="s">
        <v>816</v>
      </c>
      <c r="D91" s="305"/>
      <c r="E91" s="305"/>
      <c r="F91" s="328" t="s">
        <v>795</v>
      </c>
      <c r="G91" s="329"/>
      <c r="H91" s="305" t="s">
        <v>816</v>
      </c>
      <c r="I91" s="305" t="s">
        <v>791</v>
      </c>
      <c r="J91" s="305">
        <v>50</v>
      </c>
      <c r="K91" s="319"/>
    </row>
    <row r="92" s="1" customFormat="1" ht="15" customHeight="1">
      <c r="B92" s="330"/>
      <c r="C92" s="305" t="s">
        <v>817</v>
      </c>
      <c r="D92" s="305"/>
      <c r="E92" s="305"/>
      <c r="F92" s="328" t="s">
        <v>795</v>
      </c>
      <c r="G92" s="329"/>
      <c r="H92" s="305" t="s">
        <v>818</v>
      </c>
      <c r="I92" s="305" t="s">
        <v>791</v>
      </c>
      <c r="J92" s="305">
        <v>255</v>
      </c>
      <c r="K92" s="319"/>
    </row>
    <row r="93" s="1" customFormat="1" ht="15" customHeight="1">
      <c r="B93" s="330"/>
      <c r="C93" s="305" t="s">
        <v>819</v>
      </c>
      <c r="D93" s="305"/>
      <c r="E93" s="305"/>
      <c r="F93" s="328" t="s">
        <v>789</v>
      </c>
      <c r="G93" s="329"/>
      <c r="H93" s="305" t="s">
        <v>820</v>
      </c>
      <c r="I93" s="305" t="s">
        <v>821</v>
      </c>
      <c r="J93" s="305"/>
      <c r="K93" s="319"/>
    </row>
    <row r="94" s="1" customFormat="1" ht="15" customHeight="1">
      <c r="B94" s="330"/>
      <c r="C94" s="305" t="s">
        <v>822</v>
      </c>
      <c r="D94" s="305"/>
      <c r="E94" s="305"/>
      <c r="F94" s="328" t="s">
        <v>789</v>
      </c>
      <c r="G94" s="329"/>
      <c r="H94" s="305" t="s">
        <v>823</v>
      </c>
      <c r="I94" s="305" t="s">
        <v>824</v>
      </c>
      <c r="J94" s="305"/>
      <c r="K94" s="319"/>
    </row>
    <row r="95" s="1" customFormat="1" ht="15" customHeight="1">
      <c r="B95" s="330"/>
      <c r="C95" s="305" t="s">
        <v>825</v>
      </c>
      <c r="D95" s="305"/>
      <c r="E95" s="305"/>
      <c r="F95" s="328" t="s">
        <v>789</v>
      </c>
      <c r="G95" s="329"/>
      <c r="H95" s="305" t="s">
        <v>825</v>
      </c>
      <c r="I95" s="305" t="s">
        <v>824</v>
      </c>
      <c r="J95" s="305"/>
      <c r="K95" s="319"/>
    </row>
    <row r="96" s="1" customFormat="1" ht="15" customHeight="1">
      <c r="B96" s="330"/>
      <c r="C96" s="305" t="s">
        <v>41</v>
      </c>
      <c r="D96" s="305"/>
      <c r="E96" s="305"/>
      <c r="F96" s="328" t="s">
        <v>789</v>
      </c>
      <c r="G96" s="329"/>
      <c r="H96" s="305" t="s">
        <v>826</v>
      </c>
      <c r="I96" s="305" t="s">
        <v>824</v>
      </c>
      <c r="J96" s="305"/>
      <c r="K96" s="319"/>
    </row>
    <row r="97" s="1" customFormat="1" ht="15" customHeight="1">
      <c r="B97" s="330"/>
      <c r="C97" s="305" t="s">
        <v>51</v>
      </c>
      <c r="D97" s="305"/>
      <c r="E97" s="305"/>
      <c r="F97" s="328" t="s">
        <v>789</v>
      </c>
      <c r="G97" s="329"/>
      <c r="H97" s="305" t="s">
        <v>827</v>
      </c>
      <c r="I97" s="305" t="s">
        <v>824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828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783</v>
      </c>
      <c r="D103" s="320"/>
      <c r="E103" s="320"/>
      <c r="F103" s="320" t="s">
        <v>784</v>
      </c>
      <c r="G103" s="321"/>
      <c r="H103" s="320" t="s">
        <v>57</v>
      </c>
      <c r="I103" s="320" t="s">
        <v>60</v>
      </c>
      <c r="J103" s="320" t="s">
        <v>785</v>
      </c>
      <c r="K103" s="319"/>
    </row>
    <row r="104" s="1" customFormat="1" ht="17.25" customHeight="1">
      <c r="B104" s="317"/>
      <c r="C104" s="322" t="s">
        <v>786</v>
      </c>
      <c r="D104" s="322"/>
      <c r="E104" s="322"/>
      <c r="F104" s="323" t="s">
        <v>787</v>
      </c>
      <c r="G104" s="324"/>
      <c r="H104" s="322"/>
      <c r="I104" s="322"/>
      <c r="J104" s="322" t="s">
        <v>788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56</v>
      </c>
      <c r="D106" s="327"/>
      <c r="E106" s="327"/>
      <c r="F106" s="328" t="s">
        <v>789</v>
      </c>
      <c r="G106" s="305"/>
      <c r="H106" s="305" t="s">
        <v>829</v>
      </c>
      <c r="I106" s="305" t="s">
        <v>791</v>
      </c>
      <c r="J106" s="305">
        <v>20</v>
      </c>
      <c r="K106" s="319"/>
    </row>
    <row r="107" s="1" customFormat="1" ht="15" customHeight="1">
      <c r="B107" s="317"/>
      <c r="C107" s="305" t="s">
        <v>792</v>
      </c>
      <c r="D107" s="305"/>
      <c r="E107" s="305"/>
      <c r="F107" s="328" t="s">
        <v>789</v>
      </c>
      <c r="G107" s="305"/>
      <c r="H107" s="305" t="s">
        <v>829</v>
      </c>
      <c r="I107" s="305" t="s">
        <v>791</v>
      </c>
      <c r="J107" s="305">
        <v>120</v>
      </c>
      <c r="K107" s="319"/>
    </row>
    <row r="108" s="1" customFormat="1" ht="15" customHeight="1">
      <c r="B108" s="330"/>
      <c r="C108" s="305" t="s">
        <v>794</v>
      </c>
      <c r="D108" s="305"/>
      <c r="E108" s="305"/>
      <c r="F108" s="328" t="s">
        <v>795</v>
      </c>
      <c r="G108" s="305"/>
      <c r="H108" s="305" t="s">
        <v>829</v>
      </c>
      <c r="I108" s="305" t="s">
        <v>791</v>
      </c>
      <c r="J108" s="305">
        <v>50</v>
      </c>
      <c r="K108" s="319"/>
    </row>
    <row r="109" s="1" customFormat="1" ht="15" customHeight="1">
      <c r="B109" s="330"/>
      <c r="C109" s="305" t="s">
        <v>797</v>
      </c>
      <c r="D109" s="305"/>
      <c r="E109" s="305"/>
      <c r="F109" s="328" t="s">
        <v>789</v>
      </c>
      <c r="G109" s="305"/>
      <c r="H109" s="305" t="s">
        <v>829</v>
      </c>
      <c r="I109" s="305" t="s">
        <v>799</v>
      </c>
      <c r="J109" s="305"/>
      <c r="K109" s="319"/>
    </row>
    <row r="110" s="1" customFormat="1" ht="15" customHeight="1">
      <c r="B110" s="330"/>
      <c r="C110" s="305" t="s">
        <v>808</v>
      </c>
      <c r="D110" s="305"/>
      <c r="E110" s="305"/>
      <c r="F110" s="328" t="s">
        <v>795</v>
      </c>
      <c r="G110" s="305"/>
      <c r="H110" s="305" t="s">
        <v>829</v>
      </c>
      <c r="I110" s="305" t="s">
        <v>791</v>
      </c>
      <c r="J110" s="305">
        <v>50</v>
      </c>
      <c r="K110" s="319"/>
    </row>
    <row r="111" s="1" customFormat="1" ht="15" customHeight="1">
      <c r="B111" s="330"/>
      <c r="C111" s="305" t="s">
        <v>816</v>
      </c>
      <c r="D111" s="305"/>
      <c r="E111" s="305"/>
      <c r="F111" s="328" t="s">
        <v>795</v>
      </c>
      <c r="G111" s="305"/>
      <c r="H111" s="305" t="s">
        <v>829</v>
      </c>
      <c r="I111" s="305" t="s">
        <v>791</v>
      </c>
      <c r="J111" s="305">
        <v>50</v>
      </c>
      <c r="K111" s="319"/>
    </row>
    <row r="112" s="1" customFormat="1" ht="15" customHeight="1">
      <c r="B112" s="330"/>
      <c r="C112" s="305" t="s">
        <v>814</v>
      </c>
      <c r="D112" s="305"/>
      <c r="E112" s="305"/>
      <c r="F112" s="328" t="s">
        <v>795</v>
      </c>
      <c r="G112" s="305"/>
      <c r="H112" s="305" t="s">
        <v>829</v>
      </c>
      <c r="I112" s="305" t="s">
        <v>791</v>
      </c>
      <c r="J112" s="305">
        <v>50</v>
      </c>
      <c r="K112" s="319"/>
    </row>
    <row r="113" s="1" customFormat="1" ht="15" customHeight="1">
      <c r="B113" s="330"/>
      <c r="C113" s="305" t="s">
        <v>56</v>
      </c>
      <c r="D113" s="305"/>
      <c r="E113" s="305"/>
      <c r="F113" s="328" t="s">
        <v>789</v>
      </c>
      <c r="G113" s="305"/>
      <c r="H113" s="305" t="s">
        <v>830</v>
      </c>
      <c r="I113" s="305" t="s">
        <v>791</v>
      </c>
      <c r="J113" s="305">
        <v>20</v>
      </c>
      <c r="K113" s="319"/>
    </row>
    <row r="114" s="1" customFormat="1" ht="15" customHeight="1">
      <c r="B114" s="330"/>
      <c r="C114" s="305" t="s">
        <v>831</v>
      </c>
      <c r="D114" s="305"/>
      <c r="E114" s="305"/>
      <c r="F114" s="328" t="s">
        <v>789</v>
      </c>
      <c r="G114" s="305"/>
      <c r="H114" s="305" t="s">
        <v>832</v>
      </c>
      <c r="I114" s="305" t="s">
        <v>791</v>
      </c>
      <c r="J114" s="305">
        <v>120</v>
      </c>
      <c r="K114" s="319"/>
    </row>
    <row r="115" s="1" customFormat="1" ht="15" customHeight="1">
      <c r="B115" s="330"/>
      <c r="C115" s="305" t="s">
        <v>41</v>
      </c>
      <c r="D115" s="305"/>
      <c r="E115" s="305"/>
      <c r="F115" s="328" t="s">
        <v>789</v>
      </c>
      <c r="G115" s="305"/>
      <c r="H115" s="305" t="s">
        <v>833</v>
      </c>
      <c r="I115" s="305" t="s">
        <v>824</v>
      </c>
      <c r="J115" s="305"/>
      <c r="K115" s="319"/>
    </row>
    <row r="116" s="1" customFormat="1" ht="15" customHeight="1">
      <c r="B116" s="330"/>
      <c r="C116" s="305" t="s">
        <v>51</v>
      </c>
      <c r="D116" s="305"/>
      <c r="E116" s="305"/>
      <c r="F116" s="328" t="s">
        <v>789</v>
      </c>
      <c r="G116" s="305"/>
      <c r="H116" s="305" t="s">
        <v>834</v>
      </c>
      <c r="I116" s="305" t="s">
        <v>824</v>
      </c>
      <c r="J116" s="305"/>
      <c r="K116" s="319"/>
    </row>
    <row r="117" s="1" customFormat="1" ht="15" customHeight="1">
      <c r="B117" s="330"/>
      <c r="C117" s="305" t="s">
        <v>60</v>
      </c>
      <c r="D117" s="305"/>
      <c r="E117" s="305"/>
      <c r="F117" s="328" t="s">
        <v>789</v>
      </c>
      <c r="G117" s="305"/>
      <c r="H117" s="305" t="s">
        <v>835</v>
      </c>
      <c r="I117" s="305" t="s">
        <v>836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837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783</v>
      </c>
      <c r="D123" s="320"/>
      <c r="E123" s="320"/>
      <c r="F123" s="320" t="s">
        <v>784</v>
      </c>
      <c r="G123" s="321"/>
      <c r="H123" s="320" t="s">
        <v>57</v>
      </c>
      <c r="I123" s="320" t="s">
        <v>60</v>
      </c>
      <c r="J123" s="320" t="s">
        <v>785</v>
      </c>
      <c r="K123" s="349"/>
    </row>
    <row r="124" s="1" customFormat="1" ht="17.25" customHeight="1">
      <c r="B124" s="348"/>
      <c r="C124" s="322" t="s">
        <v>786</v>
      </c>
      <c r="D124" s="322"/>
      <c r="E124" s="322"/>
      <c r="F124" s="323" t="s">
        <v>787</v>
      </c>
      <c r="G124" s="324"/>
      <c r="H124" s="322"/>
      <c r="I124" s="322"/>
      <c r="J124" s="322" t="s">
        <v>788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792</v>
      </c>
      <c r="D126" s="327"/>
      <c r="E126" s="327"/>
      <c r="F126" s="328" t="s">
        <v>789</v>
      </c>
      <c r="G126" s="305"/>
      <c r="H126" s="305" t="s">
        <v>829</v>
      </c>
      <c r="I126" s="305" t="s">
        <v>791</v>
      </c>
      <c r="J126" s="305">
        <v>120</v>
      </c>
      <c r="K126" s="353"/>
    </row>
    <row r="127" s="1" customFormat="1" ht="15" customHeight="1">
      <c r="B127" s="350"/>
      <c r="C127" s="305" t="s">
        <v>838</v>
      </c>
      <c r="D127" s="305"/>
      <c r="E127" s="305"/>
      <c r="F127" s="328" t="s">
        <v>789</v>
      </c>
      <c r="G127" s="305"/>
      <c r="H127" s="305" t="s">
        <v>839</v>
      </c>
      <c r="I127" s="305" t="s">
        <v>791</v>
      </c>
      <c r="J127" s="305" t="s">
        <v>840</v>
      </c>
      <c r="K127" s="353"/>
    </row>
    <row r="128" s="1" customFormat="1" ht="15" customHeight="1">
      <c r="B128" s="350"/>
      <c r="C128" s="305" t="s">
        <v>87</v>
      </c>
      <c r="D128" s="305"/>
      <c r="E128" s="305"/>
      <c r="F128" s="328" t="s">
        <v>789</v>
      </c>
      <c r="G128" s="305"/>
      <c r="H128" s="305" t="s">
        <v>841</v>
      </c>
      <c r="I128" s="305" t="s">
        <v>791</v>
      </c>
      <c r="J128" s="305" t="s">
        <v>840</v>
      </c>
      <c r="K128" s="353"/>
    </row>
    <row r="129" s="1" customFormat="1" ht="15" customHeight="1">
      <c r="B129" s="350"/>
      <c r="C129" s="305" t="s">
        <v>800</v>
      </c>
      <c r="D129" s="305"/>
      <c r="E129" s="305"/>
      <c r="F129" s="328" t="s">
        <v>795</v>
      </c>
      <c r="G129" s="305"/>
      <c r="H129" s="305" t="s">
        <v>801</v>
      </c>
      <c r="I129" s="305" t="s">
        <v>791</v>
      </c>
      <c r="J129" s="305">
        <v>15</v>
      </c>
      <c r="K129" s="353"/>
    </row>
    <row r="130" s="1" customFormat="1" ht="15" customHeight="1">
      <c r="B130" s="350"/>
      <c r="C130" s="331" t="s">
        <v>802</v>
      </c>
      <c r="D130" s="331"/>
      <c r="E130" s="331"/>
      <c r="F130" s="332" t="s">
        <v>795</v>
      </c>
      <c r="G130" s="331"/>
      <c r="H130" s="331" t="s">
        <v>803</v>
      </c>
      <c r="I130" s="331" t="s">
        <v>791</v>
      </c>
      <c r="J130" s="331">
        <v>15</v>
      </c>
      <c r="K130" s="353"/>
    </row>
    <row r="131" s="1" customFormat="1" ht="15" customHeight="1">
      <c r="B131" s="350"/>
      <c r="C131" s="331" t="s">
        <v>804</v>
      </c>
      <c r="D131" s="331"/>
      <c r="E131" s="331"/>
      <c r="F131" s="332" t="s">
        <v>795</v>
      </c>
      <c r="G131" s="331"/>
      <c r="H131" s="331" t="s">
        <v>805</v>
      </c>
      <c r="I131" s="331" t="s">
        <v>791</v>
      </c>
      <c r="J131" s="331">
        <v>20</v>
      </c>
      <c r="K131" s="353"/>
    </row>
    <row r="132" s="1" customFormat="1" ht="15" customHeight="1">
      <c r="B132" s="350"/>
      <c r="C132" s="331" t="s">
        <v>806</v>
      </c>
      <c r="D132" s="331"/>
      <c r="E132" s="331"/>
      <c r="F132" s="332" t="s">
        <v>795</v>
      </c>
      <c r="G132" s="331"/>
      <c r="H132" s="331" t="s">
        <v>807</v>
      </c>
      <c r="I132" s="331" t="s">
        <v>791</v>
      </c>
      <c r="J132" s="331">
        <v>20</v>
      </c>
      <c r="K132" s="353"/>
    </row>
    <row r="133" s="1" customFormat="1" ht="15" customHeight="1">
      <c r="B133" s="350"/>
      <c r="C133" s="305" t="s">
        <v>794</v>
      </c>
      <c r="D133" s="305"/>
      <c r="E133" s="305"/>
      <c r="F133" s="328" t="s">
        <v>795</v>
      </c>
      <c r="G133" s="305"/>
      <c r="H133" s="305" t="s">
        <v>829</v>
      </c>
      <c r="I133" s="305" t="s">
        <v>791</v>
      </c>
      <c r="J133" s="305">
        <v>50</v>
      </c>
      <c r="K133" s="353"/>
    </row>
    <row r="134" s="1" customFormat="1" ht="15" customHeight="1">
      <c r="B134" s="350"/>
      <c r="C134" s="305" t="s">
        <v>808</v>
      </c>
      <c r="D134" s="305"/>
      <c r="E134" s="305"/>
      <c r="F134" s="328" t="s">
        <v>795</v>
      </c>
      <c r="G134" s="305"/>
      <c r="H134" s="305" t="s">
        <v>829</v>
      </c>
      <c r="I134" s="305" t="s">
        <v>791</v>
      </c>
      <c r="J134" s="305">
        <v>50</v>
      </c>
      <c r="K134" s="353"/>
    </row>
    <row r="135" s="1" customFormat="1" ht="15" customHeight="1">
      <c r="B135" s="350"/>
      <c r="C135" s="305" t="s">
        <v>814</v>
      </c>
      <c r="D135" s="305"/>
      <c r="E135" s="305"/>
      <c r="F135" s="328" t="s">
        <v>795</v>
      </c>
      <c r="G135" s="305"/>
      <c r="H135" s="305" t="s">
        <v>829</v>
      </c>
      <c r="I135" s="305" t="s">
        <v>791</v>
      </c>
      <c r="J135" s="305">
        <v>50</v>
      </c>
      <c r="K135" s="353"/>
    </row>
    <row r="136" s="1" customFormat="1" ht="15" customHeight="1">
      <c r="B136" s="350"/>
      <c r="C136" s="305" t="s">
        <v>816</v>
      </c>
      <c r="D136" s="305"/>
      <c r="E136" s="305"/>
      <c r="F136" s="328" t="s">
        <v>795</v>
      </c>
      <c r="G136" s="305"/>
      <c r="H136" s="305" t="s">
        <v>829</v>
      </c>
      <c r="I136" s="305" t="s">
        <v>791</v>
      </c>
      <c r="J136" s="305">
        <v>50</v>
      </c>
      <c r="K136" s="353"/>
    </row>
    <row r="137" s="1" customFormat="1" ht="15" customHeight="1">
      <c r="B137" s="350"/>
      <c r="C137" s="305" t="s">
        <v>817</v>
      </c>
      <c r="D137" s="305"/>
      <c r="E137" s="305"/>
      <c r="F137" s="328" t="s">
        <v>795</v>
      </c>
      <c r="G137" s="305"/>
      <c r="H137" s="305" t="s">
        <v>842</v>
      </c>
      <c r="I137" s="305" t="s">
        <v>791</v>
      </c>
      <c r="J137" s="305">
        <v>255</v>
      </c>
      <c r="K137" s="353"/>
    </row>
    <row r="138" s="1" customFormat="1" ht="15" customHeight="1">
      <c r="B138" s="350"/>
      <c r="C138" s="305" t="s">
        <v>819</v>
      </c>
      <c r="D138" s="305"/>
      <c r="E138" s="305"/>
      <c r="F138" s="328" t="s">
        <v>789</v>
      </c>
      <c r="G138" s="305"/>
      <c r="H138" s="305" t="s">
        <v>843</v>
      </c>
      <c r="I138" s="305" t="s">
        <v>821</v>
      </c>
      <c r="J138" s="305"/>
      <c r="K138" s="353"/>
    </row>
    <row r="139" s="1" customFormat="1" ht="15" customHeight="1">
      <c r="B139" s="350"/>
      <c r="C139" s="305" t="s">
        <v>822</v>
      </c>
      <c r="D139" s="305"/>
      <c r="E139" s="305"/>
      <c r="F139" s="328" t="s">
        <v>789</v>
      </c>
      <c r="G139" s="305"/>
      <c r="H139" s="305" t="s">
        <v>844</v>
      </c>
      <c r="I139" s="305" t="s">
        <v>824</v>
      </c>
      <c r="J139" s="305"/>
      <c r="K139" s="353"/>
    </row>
    <row r="140" s="1" customFormat="1" ht="15" customHeight="1">
      <c r="B140" s="350"/>
      <c r="C140" s="305" t="s">
        <v>825</v>
      </c>
      <c r="D140" s="305"/>
      <c r="E140" s="305"/>
      <c r="F140" s="328" t="s">
        <v>789</v>
      </c>
      <c r="G140" s="305"/>
      <c r="H140" s="305" t="s">
        <v>825</v>
      </c>
      <c r="I140" s="305" t="s">
        <v>824</v>
      </c>
      <c r="J140" s="305"/>
      <c r="K140" s="353"/>
    </row>
    <row r="141" s="1" customFormat="1" ht="15" customHeight="1">
      <c r="B141" s="350"/>
      <c r="C141" s="305" t="s">
        <v>41</v>
      </c>
      <c r="D141" s="305"/>
      <c r="E141" s="305"/>
      <c r="F141" s="328" t="s">
        <v>789</v>
      </c>
      <c r="G141" s="305"/>
      <c r="H141" s="305" t="s">
        <v>845</v>
      </c>
      <c r="I141" s="305" t="s">
        <v>824</v>
      </c>
      <c r="J141" s="305"/>
      <c r="K141" s="353"/>
    </row>
    <row r="142" s="1" customFormat="1" ht="15" customHeight="1">
      <c r="B142" s="350"/>
      <c r="C142" s="305" t="s">
        <v>846</v>
      </c>
      <c r="D142" s="305"/>
      <c r="E142" s="305"/>
      <c r="F142" s="328" t="s">
        <v>789</v>
      </c>
      <c r="G142" s="305"/>
      <c r="H142" s="305" t="s">
        <v>847</v>
      </c>
      <c r="I142" s="305" t="s">
        <v>824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848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783</v>
      </c>
      <c r="D148" s="320"/>
      <c r="E148" s="320"/>
      <c r="F148" s="320" t="s">
        <v>784</v>
      </c>
      <c r="G148" s="321"/>
      <c r="H148" s="320" t="s">
        <v>57</v>
      </c>
      <c r="I148" s="320" t="s">
        <v>60</v>
      </c>
      <c r="J148" s="320" t="s">
        <v>785</v>
      </c>
      <c r="K148" s="319"/>
    </row>
    <row r="149" s="1" customFormat="1" ht="17.25" customHeight="1">
      <c r="B149" s="317"/>
      <c r="C149" s="322" t="s">
        <v>786</v>
      </c>
      <c r="D149" s="322"/>
      <c r="E149" s="322"/>
      <c r="F149" s="323" t="s">
        <v>787</v>
      </c>
      <c r="G149" s="324"/>
      <c r="H149" s="322"/>
      <c r="I149" s="322"/>
      <c r="J149" s="322" t="s">
        <v>788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792</v>
      </c>
      <c r="D151" s="305"/>
      <c r="E151" s="305"/>
      <c r="F151" s="358" t="s">
        <v>789</v>
      </c>
      <c r="G151" s="305"/>
      <c r="H151" s="357" t="s">
        <v>829</v>
      </c>
      <c r="I151" s="357" t="s">
        <v>791</v>
      </c>
      <c r="J151" s="357">
        <v>120</v>
      </c>
      <c r="K151" s="353"/>
    </row>
    <row r="152" s="1" customFormat="1" ht="15" customHeight="1">
      <c r="B152" s="330"/>
      <c r="C152" s="357" t="s">
        <v>838</v>
      </c>
      <c r="D152" s="305"/>
      <c r="E152" s="305"/>
      <c r="F152" s="358" t="s">
        <v>789</v>
      </c>
      <c r="G152" s="305"/>
      <c r="H152" s="357" t="s">
        <v>849</v>
      </c>
      <c r="I152" s="357" t="s">
        <v>791</v>
      </c>
      <c r="J152" s="357" t="s">
        <v>840</v>
      </c>
      <c r="K152" s="353"/>
    </row>
    <row r="153" s="1" customFormat="1" ht="15" customHeight="1">
      <c r="B153" s="330"/>
      <c r="C153" s="357" t="s">
        <v>87</v>
      </c>
      <c r="D153" s="305"/>
      <c r="E153" s="305"/>
      <c r="F153" s="358" t="s">
        <v>789</v>
      </c>
      <c r="G153" s="305"/>
      <c r="H153" s="357" t="s">
        <v>850</v>
      </c>
      <c r="I153" s="357" t="s">
        <v>791</v>
      </c>
      <c r="J153" s="357" t="s">
        <v>840</v>
      </c>
      <c r="K153" s="353"/>
    </row>
    <row r="154" s="1" customFormat="1" ht="15" customHeight="1">
      <c r="B154" s="330"/>
      <c r="C154" s="357" t="s">
        <v>794</v>
      </c>
      <c r="D154" s="305"/>
      <c r="E154" s="305"/>
      <c r="F154" s="358" t="s">
        <v>795</v>
      </c>
      <c r="G154" s="305"/>
      <c r="H154" s="357" t="s">
        <v>829</v>
      </c>
      <c r="I154" s="357" t="s">
        <v>791</v>
      </c>
      <c r="J154" s="357">
        <v>50</v>
      </c>
      <c r="K154" s="353"/>
    </row>
    <row r="155" s="1" customFormat="1" ht="15" customHeight="1">
      <c r="B155" s="330"/>
      <c r="C155" s="357" t="s">
        <v>797</v>
      </c>
      <c r="D155" s="305"/>
      <c r="E155" s="305"/>
      <c r="F155" s="358" t="s">
        <v>789</v>
      </c>
      <c r="G155" s="305"/>
      <c r="H155" s="357" t="s">
        <v>829</v>
      </c>
      <c r="I155" s="357" t="s">
        <v>799</v>
      </c>
      <c r="J155" s="357"/>
      <c r="K155" s="353"/>
    </row>
    <row r="156" s="1" customFormat="1" ht="15" customHeight="1">
      <c r="B156" s="330"/>
      <c r="C156" s="357" t="s">
        <v>808</v>
      </c>
      <c r="D156" s="305"/>
      <c r="E156" s="305"/>
      <c r="F156" s="358" t="s">
        <v>795</v>
      </c>
      <c r="G156" s="305"/>
      <c r="H156" s="357" t="s">
        <v>829</v>
      </c>
      <c r="I156" s="357" t="s">
        <v>791</v>
      </c>
      <c r="J156" s="357">
        <v>50</v>
      </c>
      <c r="K156" s="353"/>
    </row>
    <row r="157" s="1" customFormat="1" ht="15" customHeight="1">
      <c r="B157" s="330"/>
      <c r="C157" s="357" t="s">
        <v>816</v>
      </c>
      <c r="D157" s="305"/>
      <c r="E157" s="305"/>
      <c r="F157" s="358" t="s">
        <v>795</v>
      </c>
      <c r="G157" s="305"/>
      <c r="H157" s="357" t="s">
        <v>829</v>
      </c>
      <c r="I157" s="357" t="s">
        <v>791</v>
      </c>
      <c r="J157" s="357">
        <v>50</v>
      </c>
      <c r="K157" s="353"/>
    </row>
    <row r="158" s="1" customFormat="1" ht="15" customHeight="1">
      <c r="B158" s="330"/>
      <c r="C158" s="357" t="s">
        <v>814</v>
      </c>
      <c r="D158" s="305"/>
      <c r="E158" s="305"/>
      <c r="F158" s="358" t="s">
        <v>795</v>
      </c>
      <c r="G158" s="305"/>
      <c r="H158" s="357" t="s">
        <v>829</v>
      </c>
      <c r="I158" s="357" t="s">
        <v>791</v>
      </c>
      <c r="J158" s="357">
        <v>50</v>
      </c>
      <c r="K158" s="353"/>
    </row>
    <row r="159" s="1" customFormat="1" ht="15" customHeight="1">
      <c r="B159" s="330"/>
      <c r="C159" s="357" t="s">
        <v>116</v>
      </c>
      <c r="D159" s="305"/>
      <c r="E159" s="305"/>
      <c r="F159" s="358" t="s">
        <v>789</v>
      </c>
      <c r="G159" s="305"/>
      <c r="H159" s="357" t="s">
        <v>851</v>
      </c>
      <c r="I159" s="357" t="s">
        <v>791</v>
      </c>
      <c r="J159" s="357" t="s">
        <v>852</v>
      </c>
      <c r="K159" s="353"/>
    </row>
    <row r="160" s="1" customFormat="1" ht="15" customHeight="1">
      <c r="B160" s="330"/>
      <c r="C160" s="357" t="s">
        <v>853</v>
      </c>
      <c r="D160" s="305"/>
      <c r="E160" s="305"/>
      <c r="F160" s="358" t="s">
        <v>789</v>
      </c>
      <c r="G160" s="305"/>
      <c r="H160" s="357" t="s">
        <v>854</v>
      </c>
      <c r="I160" s="357" t="s">
        <v>824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855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783</v>
      </c>
      <c r="D166" s="320"/>
      <c r="E166" s="320"/>
      <c r="F166" s="320" t="s">
        <v>784</v>
      </c>
      <c r="G166" s="362"/>
      <c r="H166" s="363" t="s">
        <v>57</v>
      </c>
      <c r="I166" s="363" t="s">
        <v>60</v>
      </c>
      <c r="J166" s="320" t="s">
        <v>785</v>
      </c>
      <c r="K166" s="297"/>
    </row>
    <row r="167" s="1" customFormat="1" ht="17.25" customHeight="1">
      <c r="B167" s="298"/>
      <c r="C167" s="322" t="s">
        <v>786</v>
      </c>
      <c r="D167" s="322"/>
      <c r="E167" s="322"/>
      <c r="F167" s="323" t="s">
        <v>787</v>
      </c>
      <c r="G167" s="364"/>
      <c r="H167" s="365"/>
      <c r="I167" s="365"/>
      <c r="J167" s="322" t="s">
        <v>788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792</v>
      </c>
      <c r="D169" s="305"/>
      <c r="E169" s="305"/>
      <c r="F169" s="328" t="s">
        <v>789</v>
      </c>
      <c r="G169" s="305"/>
      <c r="H169" s="305" t="s">
        <v>829</v>
      </c>
      <c r="I169" s="305" t="s">
        <v>791</v>
      </c>
      <c r="J169" s="305">
        <v>120</v>
      </c>
      <c r="K169" s="353"/>
    </row>
    <row r="170" s="1" customFormat="1" ht="15" customHeight="1">
      <c r="B170" s="330"/>
      <c r="C170" s="305" t="s">
        <v>838</v>
      </c>
      <c r="D170" s="305"/>
      <c r="E170" s="305"/>
      <c r="F170" s="328" t="s">
        <v>789</v>
      </c>
      <c r="G170" s="305"/>
      <c r="H170" s="305" t="s">
        <v>839</v>
      </c>
      <c r="I170" s="305" t="s">
        <v>791</v>
      </c>
      <c r="J170" s="305" t="s">
        <v>840</v>
      </c>
      <c r="K170" s="353"/>
    </row>
    <row r="171" s="1" customFormat="1" ht="15" customHeight="1">
      <c r="B171" s="330"/>
      <c r="C171" s="305" t="s">
        <v>87</v>
      </c>
      <c r="D171" s="305"/>
      <c r="E171" s="305"/>
      <c r="F171" s="328" t="s">
        <v>789</v>
      </c>
      <c r="G171" s="305"/>
      <c r="H171" s="305" t="s">
        <v>856</v>
      </c>
      <c r="I171" s="305" t="s">
        <v>791</v>
      </c>
      <c r="J171" s="305" t="s">
        <v>840</v>
      </c>
      <c r="K171" s="353"/>
    </row>
    <row r="172" s="1" customFormat="1" ht="15" customHeight="1">
      <c r="B172" s="330"/>
      <c r="C172" s="305" t="s">
        <v>794</v>
      </c>
      <c r="D172" s="305"/>
      <c r="E172" s="305"/>
      <c r="F172" s="328" t="s">
        <v>795</v>
      </c>
      <c r="G172" s="305"/>
      <c r="H172" s="305" t="s">
        <v>856</v>
      </c>
      <c r="I172" s="305" t="s">
        <v>791</v>
      </c>
      <c r="J172" s="305">
        <v>50</v>
      </c>
      <c r="K172" s="353"/>
    </row>
    <row r="173" s="1" customFormat="1" ht="15" customHeight="1">
      <c r="B173" s="330"/>
      <c r="C173" s="305" t="s">
        <v>797</v>
      </c>
      <c r="D173" s="305"/>
      <c r="E173" s="305"/>
      <c r="F173" s="328" t="s">
        <v>789</v>
      </c>
      <c r="G173" s="305"/>
      <c r="H173" s="305" t="s">
        <v>856</v>
      </c>
      <c r="I173" s="305" t="s">
        <v>799</v>
      </c>
      <c r="J173" s="305"/>
      <c r="K173" s="353"/>
    </row>
    <row r="174" s="1" customFormat="1" ht="15" customHeight="1">
      <c r="B174" s="330"/>
      <c r="C174" s="305" t="s">
        <v>808</v>
      </c>
      <c r="D174" s="305"/>
      <c r="E174" s="305"/>
      <c r="F174" s="328" t="s">
        <v>795</v>
      </c>
      <c r="G174" s="305"/>
      <c r="H174" s="305" t="s">
        <v>856</v>
      </c>
      <c r="I174" s="305" t="s">
        <v>791</v>
      </c>
      <c r="J174" s="305">
        <v>50</v>
      </c>
      <c r="K174" s="353"/>
    </row>
    <row r="175" s="1" customFormat="1" ht="15" customHeight="1">
      <c r="B175" s="330"/>
      <c r="C175" s="305" t="s">
        <v>816</v>
      </c>
      <c r="D175" s="305"/>
      <c r="E175" s="305"/>
      <c r="F175" s="328" t="s">
        <v>795</v>
      </c>
      <c r="G175" s="305"/>
      <c r="H175" s="305" t="s">
        <v>856</v>
      </c>
      <c r="I175" s="305" t="s">
        <v>791</v>
      </c>
      <c r="J175" s="305">
        <v>50</v>
      </c>
      <c r="K175" s="353"/>
    </row>
    <row r="176" s="1" customFormat="1" ht="15" customHeight="1">
      <c r="B176" s="330"/>
      <c r="C176" s="305" t="s">
        <v>814</v>
      </c>
      <c r="D176" s="305"/>
      <c r="E176" s="305"/>
      <c r="F176" s="328" t="s">
        <v>795</v>
      </c>
      <c r="G176" s="305"/>
      <c r="H176" s="305" t="s">
        <v>856</v>
      </c>
      <c r="I176" s="305" t="s">
        <v>791</v>
      </c>
      <c r="J176" s="305">
        <v>50</v>
      </c>
      <c r="K176" s="353"/>
    </row>
    <row r="177" s="1" customFormat="1" ht="15" customHeight="1">
      <c r="B177" s="330"/>
      <c r="C177" s="305" t="s">
        <v>126</v>
      </c>
      <c r="D177" s="305"/>
      <c r="E177" s="305"/>
      <c r="F177" s="328" t="s">
        <v>789</v>
      </c>
      <c r="G177" s="305"/>
      <c r="H177" s="305" t="s">
        <v>857</v>
      </c>
      <c r="I177" s="305" t="s">
        <v>858</v>
      </c>
      <c r="J177" s="305"/>
      <c r="K177" s="353"/>
    </row>
    <row r="178" s="1" customFormat="1" ht="15" customHeight="1">
      <c r="B178" s="330"/>
      <c r="C178" s="305" t="s">
        <v>60</v>
      </c>
      <c r="D178" s="305"/>
      <c r="E178" s="305"/>
      <c r="F178" s="328" t="s">
        <v>789</v>
      </c>
      <c r="G178" s="305"/>
      <c r="H178" s="305" t="s">
        <v>859</v>
      </c>
      <c r="I178" s="305" t="s">
        <v>860</v>
      </c>
      <c r="J178" s="305">
        <v>1</v>
      </c>
      <c r="K178" s="353"/>
    </row>
    <row r="179" s="1" customFormat="1" ht="15" customHeight="1">
      <c r="B179" s="330"/>
      <c r="C179" s="305" t="s">
        <v>56</v>
      </c>
      <c r="D179" s="305"/>
      <c r="E179" s="305"/>
      <c r="F179" s="328" t="s">
        <v>789</v>
      </c>
      <c r="G179" s="305"/>
      <c r="H179" s="305" t="s">
        <v>861</v>
      </c>
      <c r="I179" s="305" t="s">
        <v>791</v>
      </c>
      <c r="J179" s="305">
        <v>20</v>
      </c>
      <c r="K179" s="353"/>
    </row>
    <row r="180" s="1" customFormat="1" ht="15" customHeight="1">
      <c r="B180" s="330"/>
      <c r="C180" s="305" t="s">
        <v>57</v>
      </c>
      <c r="D180" s="305"/>
      <c r="E180" s="305"/>
      <c r="F180" s="328" t="s">
        <v>789</v>
      </c>
      <c r="G180" s="305"/>
      <c r="H180" s="305" t="s">
        <v>862</v>
      </c>
      <c r="I180" s="305" t="s">
        <v>791</v>
      </c>
      <c r="J180" s="305">
        <v>255</v>
      </c>
      <c r="K180" s="353"/>
    </row>
    <row r="181" s="1" customFormat="1" ht="15" customHeight="1">
      <c r="B181" s="330"/>
      <c r="C181" s="305" t="s">
        <v>127</v>
      </c>
      <c r="D181" s="305"/>
      <c r="E181" s="305"/>
      <c r="F181" s="328" t="s">
        <v>789</v>
      </c>
      <c r="G181" s="305"/>
      <c r="H181" s="305" t="s">
        <v>753</v>
      </c>
      <c r="I181" s="305" t="s">
        <v>791</v>
      </c>
      <c r="J181" s="305">
        <v>10</v>
      </c>
      <c r="K181" s="353"/>
    </row>
    <row r="182" s="1" customFormat="1" ht="15" customHeight="1">
      <c r="B182" s="330"/>
      <c r="C182" s="305" t="s">
        <v>128</v>
      </c>
      <c r="D182" s="305"/>
      <c r="E182" s="305"/>
      <c r="F182" s="328" t="s">
        <v>789</v>
      </c>
      <c r="G182" s="305"/>
      <c r="H182" s="305" t="s">
        <v>863</v>
      </c>
      <c r="I182" s="305" t="s">
        <v>824</v>
      </c>
      <c r="J182" s="305"/>
      <c r="K182" s="353"/>
    </row>
    <row r="183" s="1" customFormat="1" ht="15" customHeight="1">
      <c r="B183" s="330"/>
      <c r="C183" s="305" t="s">
        <v>864</v>
      </c>
      <c r="D183" s="305"/>
      <c r="E183" s="305"/>
      <c r="F183" s="328" t="s">
        <v>789</v>
      </c>
      <c r="G183" s="305"/>
      <c r="H183" s="305" t="s">
        <v>865</v>
      </c>
      <c r="I183" s="305" t="s">
        <v>824</v>
      </c>
      <c r="J183" s="305"/>
      <c r="K183" s="353"/>
    </row>
    <row r="184" s="1" customFormat="1" ht="15" customHeight="1">
      <c r="B184" s="330"/>
      <c r="C184" s="305" t="s">
        <v>853</v>
      </c>
      <c r="D184" s="305"/>
      <c r="E184" s="305"/>
      <c r="F184" s="328" t="s">
        <v>789</v>
      </c>
      <c r="G184" s="305"/>
      <c r="H184" s="305" t="s">
        <v>866</v>
      </c>
      <c r="I184" s="305" t="s">
        <v>824</v>
      </c>
      <c r="J184" s="305"/>
      <c r="K184" s="353"/>
    </row>
    <row r="185" s="1" customFormat="1" ht="15" customHeight="1">
      <c r="B185" s="330"/>
      <c r="C185" s="305" t="s">
        <v>130</v>
      </c>
      <c r="D185" s="305"/>
      <c r="E185" s="305"/>
      <c r="F185" s="328" t="s">
        <v>795</v>
      </c>
      <c r="G185" s="305"/>
      <c r="H185" s="305" t="s">
        <v>867</v>
      </c>
      <c r="I185" s="305" t="s">
        <v>791</v>
      </c>
      <c r="J185" s="305">
        <v>50</v>
      </c>
      <c r="K185" s="353"/>
    </row>
    <row r="186" s="1" customFormat="1" ht="15" customHeight="1">
      <c r="B186" s="330"/>
      <c r="C186" s="305" t="s">
        <v>868</v>
      </c>
      <c r="D186" s="305"/>
      <c r="E186" s="305"/>
      <c r="F186" s="328" t="s">
        <v>795</v>
      </c>
      <c r="G186" s="305"/>
      <c r="H186" s="305" t="s">
        <v>869</v>
      </c>
      <c r="I186" s="305" t="s">
        <v>870</v>
      </c>
      <c r="J186" s="305"/>
      <c r="K186" s="353"/>
    </row>
    <row r="187" s="1" customFormat="1" ht="15" customHeight="1">
      <c r="B187" s="330"/>
      <c r="C187" s="305" t="s">
        <v>871</v>
      </c>
      <c r="D187" s="305"/>
      <c r="E187" s="305"/>
      <c r="F187" s="328" t="s">
        <v>795</v>
      </c>
      <c r="G187" s="305"/>
      <c r="H187" s="305" t="s">
        <v>872</v>
      </c>
      <c r="I187" s="305" t="s">
        <v>870</v>
      </c>
      <c r="J187" s="305"/>
      <c r="K187" s="353"/>
    </row>
    <row r="188" s="1" customFormat="1" ht="15" customHeight="1">
      <c r="B188" s="330"/>
      <c r="C188" s="305" t="s">
        <v>873</v>
      </c>
      <c r="D188" s="305"/>
      <c r="E188" s="305"/>
      <c r="F188" s="328" t="s">
        <v>795</v>
      </c>
      <c r="G188" s="305"/>
      <c r="H188" s="305" t="s">
        <v>874</v>
      </c>
      <c r="I188" s="305" t="s">
        <v>870</v>
      </c>
      <c r="J188" s="305"/>
      <c r="K188" s="353"/>
    </row>
    <row r="189" s="1" customFormat="1" ht="15" customHeight="1">
      <c r="B189" s="330"/>
      <c r="C189" s="366" t="s">
        <v>875</v>
      </c>
      <c r="D189" s="305"/>
      <c r="E189" s="305"/>
      <c r="F189" s="328" t="s">
        <v>795</v>
      </c>
      <c r="G189" s="305"/>
      <c r="H189" s="305" t="s">
        <v>876</v>
      </c>
      <c r="I189" s="305" t="s">
        <v>877</v>
      </c>
      <c r="J189" s="367" t="s">
        <v>878</v>
      </c>
      <c r="K189" s="353"/>
    </row>
    <row r="190" s="17" customFormat="1" ht="15" customHeight="1">
      <c r="B190" s="368"/>
      <c r="C190" s="369" t="s">
        <v>879</v>
      </c>
      <c r="D190" s="370"/>
      <c r="E190" s="370"/>
      <c r="F190" s="371" t="s">
        <v>795</v>
      </c>
      <c r="G190" s="370"/>
      <c r="H190" s="370" t="s">
        <v>880</v>
      </c>
      <c r="I190" s="370" t="s">
        <v>877</v>
      </c>
      <c r="J190" s="372" t="s">
        <v>878</v>
      </c>
      <c r="K190" s="373"/>
    </row>
    <row r="191" s="1" customFormat="1" ht="15" customHeight="1">
      <c r="B191" s="330"/>
      <c r="C191" s="366" t="s">
        <v>45</v>
      </c>
      <c r="D191" s="305"/>
      <c r="E191" s="305"/>
      <c r="F191" s="328" t="s">
        <v>789</v>
      </c>
      <c r="G191" s="305"/>
      <c r="H191" s="302" t="s">
        <v>881</v>
      </c>
      <c r="I191" s="305" t="s">
        <v>882</v>
      </c>
      <c r="J191" s="305"/>
      <c r="K191" s="353"/>
    </row>
    <row r="192" s="1" customFormat="1" ht="15" customHeight="1">
      <c r="B192" s="330"/>
      <c r="C192" s="366" t="s">
        <v>883</v>
      </c>
      <c r="D192" s="305"/>
      <c r="E192" s="305"/>
      <c r="F192" s="328" t="s">
        <v>789</v>
      </c>
      <c r="G192" s="305"/>
      <c r="H192" s="305" t="s">
        <v>884</v>
      </c>
      <c r="I192" s="305" t="s">
        <v>824</v>
      </c>
      <c r="J192" s="305"/>
      <c r="K192" s="353"/>
    </row>
    <row r="193" s="1" customFormat="1" ht="15" customHeight="1">
      <c r="B193" s="330"/>
      <c r="C193" s="366" t="s">
        <v>885</v>
      </c>
      <c r="D193" s="305"/>
      <c r="E193" s="305"/>
      <c r="F193" s="328" t="s">
        <v>789</v>
      </c>
      <c r="G193" s="305"/>
      <c r="H193" s="305" t="s">
        <v>886</v>
      </c>
      <c r="I193" s="305" t="s">
        <v>824</v>
      </c>
      <c r="J193" s="305"/>
      <c r="K193" s="353"/>
    </row>
    <row r="194" s="1" customFormat="1" ht="15" customHeight="1">
      <c r="B194" s="330"/>
      <c r="C194" s="366" t="s">
        <v>887</v>
      </c>
      <c r="D194" s="305"/>
      <c r="E194" s="305"/>
      <c r="F194" s="328" t="s">
        <v>795</v>
      </c>
      <c r="G194" s="305"/>
      <c r="H194" s="305" t="s">
        <v>888</v>
      </c>
      <c r="I194" s="305" t="s">
        <v>824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889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890</v>
      </c>
      <c r="D201" s="375"/>
      <c r="E201" s="375"/>
      <c r="F201" s="375" t="s">
        <v>891</v>
      </c>
      <c r="G201" s="376"/>
      <c r="H201" s="375" t="s">
        <v>892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882</v>
      </c>
      <c r="D203" s="305"/>
      <c r="E203" s="305"/>
      <c r="F203" s="328" t="s">
        <v>46</v>
      </c>
      <c r="G203" s="305"/>
      <c r="H203" s="305" t="s">
        <v>893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47</v>
      </c>
      <c r="G204" s="305"/>
      <c r="H204" s="305" t="s">
        <v>894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50</v>
      </c>
      <c r="G205" s="305"/>
      <c r="H205" s="305" t="s">
        <v>895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48</v>
      </c>
      <c r="G206" s="305"/>
      <c r="H206" s="305" t="s">
        <v>896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49</v>
      </c>
      <c r="G207" s="305"/>
      <c r="H207" s="305" t="s">
        <v>897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836</v>
      </c>
      <c r="D209" s="305"/>
      <c r="E209" s="305"/>
      <c r="F209" s="328" t="s">
        <v>81</v>
      </c>
      <c r="G209" s="305"/>
      <c r="H209" s="305" t="s">
        <v>898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734</v>
      </c>
      <c r="G210" s="305"/>
      <c r="H210" s="305" t="s">
        <v>735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732</v>
      </c>
      <c r="G211" s="305"/>
      <c r="H211" s="305" t="s">
        <v>899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736</v>
      </c>
      <c r="G212" s="366"/>
      <c r="H212" s="357" t="s">
        <v>93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737</v>
      </c>
      <c r="G213" s="366"/>
      <c r="H213" s="357" t="s">
        <v>495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860</v>
      </c>
      <c r="D215" s="305"/>
      <c r="E215" s="305"/>
      <c r="F215" s="328">
        <v>1</v>
      </c>
      <c r="G215" s="366"/>
      <c r="H215" s="357" t="s">
        <v>900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901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902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903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Křehla Milan</dc:creator>
  <cp:lastModifiedBy>Křehla Milan</cp:lastModifiedBy>
  <dcterms:created xsi:type="dcterms:W3CDTF">2024-04-04T08:02:13Z</dcterms:created>
  <dcterms:modified xsi:type="dcterms:W3CDTF">2024-04-04T08:02:26Z</dcterms:modified>
</cp:coreProperties>
</file>