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9160" yWindow="570" windowWidth="28440" windowHeight="14910" tabRatio="834" activeTab="0"/>
  </bookViews>
  <sheets>
    <sheet name="rekapitualce nákladu celkem" sheetId="38" r:id="rId1"/>
    <sheet name="D1.1 stavebni + UT" sheetId="39" r:id="rId2"/>
    <sheet name="D.1.4.1 ZTI " sheetId="36" r:id="rId3"/>
    <sheet name="D.1.4.3 klimatizace " sheetId="37" r:id="rId4"/>
    <sheet name="D.1.4.4 VZT" sheetId="35" r:id="rId5"/>
    <sheet name="D.1.5. SLN" sheetId="32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PK1">#REF!</definedName>
    <definedName name="__BPK2">#REF!</definedName>
    <definedName name="__BPK3">#REF!</definedName>
    <definedName name="__dph1">#REF!</definedName>
    <definedName name="__dph2">#REF!</definedName>
    <definedName name="__dph3">#REF!</definedName>
    <definedName name="__pol1">#REF!</definedName>
    <definedName name="__pol2">#REF!</definedName>
    <definedName name="__pol3">#REF!</definedName>
    <definedName name="_1">#REF!</definedName>
    <definedName name="_BPK1">#REF!</definedName>
    <definedName name="_BPK2">#REF!</definedName>
    <definedName name="_BPK3">#REF!</definedName>
    <definedName name="_dph1">#REF!</definedName>
    <definedName name="_dph2">#REF!</definedName>
    <definedName name="_dph3">#REF!</definedName>
    <definedName name="_pol1">#REF!</definedName>
    <definedName name="_pol2">#REF!</definedName>
    <definedName name="_pol3">#REF!</definedName>
    <definedName name="Celkove_ceny">#REF!</definedName>
    <definedName name="CenaCelkem">#REF!</definedName>
    <definedName name="CenaCelkemBezDPH" localSheetId="2">'[4]Stavba'!$G$28</definedName>
    <definedName name="CenaCelkemBezDPH" localSheetId="3">'[4]Stavba'!$G$28</definedName>
    <definedName name="CenaCelkemBezDPH" localSheetId="4">'[4]Stavba'!$G$28</definedName>
    <definedName name="CenaCelkemBezDPH">'[5]Stavba'!$G$28</definedName>
    <definedName name="cisloobjektu">#REF!</definedName>
    <definedName name="CisloRozpoctu">'[6]Krycí list'!$C$2</definedName>
    <definedName name="cislostavby">'[6]Krycí list'!$A$7</definedName>
    <definedName name="CisloStavebnihoRozpoctu">#REF!</definedName>
    <definedName name="dadresa">#REF!</definedName>
    <definedName name="Datum">#REF!</definedName>
    <definedName name="Dil">'[3]Rekapitulace'!$A$6</definedName>
    <definedName name="dmisto">#REF!</definedName>
    <definedName name="Dodavka">'[3]Rekapitulace'!$G$16</definedName>
    <definedName name="Dodavka0">#REF!</definedName>
    <definedName name="DPHSni" localSheetId="2">'[4]Stavba'!$G$24</definedName>
    <definedName name="DPHSni" localSheetId="3">'[4]Stavba'!$G$24</definedName>
    <definedName name="DPHSni" localSheetId="4">'[4]Stavba'!$G$24</definedName>
    <definedName name="DPHSni">'[5]Stavba'!$G$24</definedName>
    <definedName name="DPHZakl" localSheetId="2">'[4]Stavba'!$G$26</definedName>
    <definedName name="DPHZakl" localSheetId="3">'[4]Stavba'!$G$26</definedName>
    <definedName name="DPHZakl" localSheetId="4">'[4]Stavba'!$G$26</definedName>
    <definedName name="DPHZakl">'[5]Stavba'!$G$26</definedName>
    <definedName name="footer">#REF!</definedName>
    <definedName name="footer2">#REF!</definedName>
    <definedName name="g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lavicka_nabidky">#REF!</definedName>
    <definedName name="HSV">'[3]Rekapitulace'!$E$16</definedName>
    <definedName name="HSV0">#REF!</definedName>
    <definedName name="HZS">'[3]Rekapitulace'!$I$16</definedName>
    <definedName name="HZS0">#REF!</definedName>
    <definedName name="Interni_informace">#REF!</definedName>
    <definedName name="Jednotkove_ceny">#REF!</definedName>
    <definedName name="JKSO">#REF!</definedName>
    <definedName name="kkk">#REF!</definedName>
    <definedName name="Kontrolni_soucty">#REF!</definedName>
    <definedName name="lll">#REF!</definedName>
    <definedName name="Mena" localSheetId="2">'[4]Stavba'!$J$29</definedName>
    <definedName name="Mena" localSheetId="3">'[4]Stavba'!$J$29</definedName>
    <definedName name="Mena" localSheetId="4">'[4]Stavba'!$J$29</definedName>
    <definedName name="Mena">'[7]Stavba'!$J$29</definedName>
    <definedName name="MistoStavby">#REF!</definedName>
    <definedName name="MJ">#REF!</definedName>
    <definedName name="Mont">'[3]Rekapitulace'!$H$16</definedName>
    <definedName name="Montaz0">#REF!</definedName>
    <definedName name="NazevDilu">'[3]Rekapitulace'!$B$6</definedName>
    <definedName name="nazevobjektu">#REF!</definedName>
    <definedName name="NazevRozpoctu">'[6]Krycí list'!$D$2</definedName>
    <definedName name="nazevstavby">'[6]Krycí list'!$C$7</definedName>
    <definedName name="NazevStavebnihoRozpoctu">#REF!</definedName>
    <definedName name="oadresa">#REF!</definedName>
    <definedName name="Objednatel">#REF!</definedName>
    <definedName name="_xlnm.Print_Area" localSheetId="2">'D.1.4.1 ZTI '!$A$1:$X$46</definedName>
    <definedName name="_xlnm.Print_Area" localSheetId="3">'D.1.4.3 klimatizace '!$A$1:$X$17</definedName>
    <definedName name="_xlnm.Print_Area" localSheetId="4">'D.1.4.4 VZT'!$A$1:$X$15</definedName>
    <definedName name="_xlnm.Print_Area" localSheetId="5">'D.1.5. SLN'!$A$1:$J$38</definedName>
    <definedName name="odic">#REF!</definedName>
    <definedName name="oico">#REF!</definedName>
    <definedName name="omisto">#REF!</definedName>
    <definedName name="padresa">#REF!</definedName>
    <definedName name="pdic">#REF!</definedName>
    <definedName name="pico">#REF!</definedName>
    <definedName name="pmisto">#REF!</definedName>
    <definedName name="PocetMJ" localSheetId="2">#REF!</definedName>
    <definedName name="PocetMJ" localSheetId="3">#REF!</definedName>
    <definedName name="PocetMJ" localSheetId="4">#REF!</definedName>
    <definedName name="PocetMJ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pisrozp">#REF!</definedName>
    <definedName name="PoptavkaID">#REF!</definedName>
    <definedName name="Poznamka">#REF!</definedName>
    <definedName name="pp">#REF!</definedName>
    <definedName name="ppp">#REF!</definedName>
    <definedName name="pppp">#REF!</definedName>
    <definedName name="pPSC">#REF!</definedName>
    <definedName name="Pracovni_hlavicka">#REF!</definedName>
    <definedName name="Projektant">#REF!</definedName>
    <definedName name="PSV">'[3]Rekapitulace'!$F$16</definedName>
    <definedName name="PSV0">#REF!</definedName>
    <definedName name="SazbaDPH1">'[6]Krycí list'!$C$30</definedName>
    <definedName name="SazbaDPH2">'[6]Krycí list'!$C$32</definedName>
    <definedName name="Skutecne_mnozstvi">#REF!</definedName>
    <definedName name="SloupecCC" localSheetId="2">#REF!</definedName>
    <definedName name="SloupecCC" localSheetId="3">#REF!</definedName>
    <definedName name="SloupecCC" localSheetId="4">#REF!</definedName>
    <definedName name="SloupecCC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2">#REF!</definedName>
    <definedName name="SloupecJC" localSheetId="3">#REF!</definedName>
    <definedName name="SloupecJC" localSheetId="4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'[3]Rekapitulace'!$H$29</definedName>
    <definedName name="VRNKc">#REF!</definedName>
    <definedName name="VRNnazev">#REF!</definedName>
    <definedName name="VRNproc">#REF!</definedName>
    <definedName name="VRNzakl">#REF!</definedName>
    <definedName name="Vypracoval">#REF!</definedName>
    <definedName name="Zakazka">#REF!</definedName>
    <definedName name="ZakHead">#REF!</definedName>
    <definedName name="Zaklad22">#REF!</definedName>
    <definedName name="Zaklad5">#REF!</definedName>
    <definedName name="ZakladDPHSni" localSheetId="2">'[4]Stavba'!$G$23</definedName>
    <definedName name="ZakladDPHSni" localSheetId="3">'[4]Stavba'!$G$23</definedName>
    <definedName name="ZakladDPHSni" localSheetId="4">'[4]Stavba'!$G$23</definedName>
    <definedName name="ZakladDPHSni">'[5]Stavba'!$G$23</definedName>
    <definedName name="ZakladDPHZakl" localSheetId="2">'[4]Stavba'!$G$25</definedName>
    <definedName name="ZakladDPHZakl" localSheetId="3">'[4]Stavba'!$G$25</definedName>
    <definedName name="ZakladDPHZakl" localSheetId="4">'[4]Stavba'!$G$25</definedName>
    <definedName name="ZakladDPHZakl">'[5]Stavba'!$G$25</definedName>
    <definedName name="Zaokrouhleni" localSheetId="2">'[4]Stavba'!$G$27</definedName>
    <definedName name="Zaokrouhleni" localSheetId="3">'[4]Stavba'!$G$27</definedName>
    <definedName name="Zaokrouhleni" localSheetId="4">'[4]Stavba'!$G$27</definedName>
    <definedName name="Zaokrouhleni">'[5]Stavba'!$G$27</definedName>
    <definedName name="Zhotovitel">#REF!</definedName>
    <definedName name="_xlnm.Print_Titles" localSheetId="2">'D.1.4.1 ZTI '!$1:$5</definedName>
    <definedName name="_xlnm.Print_Titles" localSheetId="3">'D.1.4.3 klimatizace '!$1:$5</definedName>
    <definedName name="_xlnm.Print_Titles" localSheetId="4">'D.1.4.4 VZT'!$1:$5</definedName>
    <definedName name="_xlnm.Print_Titles" localSheetId="5">'D.1.5. SLN'!$4:$4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<sst xmlns="http://schemas.openxmlformats.org/spreadsheetml/2006/main" count="861" uniqueCount="471">
  <si>
    <t>MJ</t>
  </si>
  <si>
    <t>Množství</t>
  </si>
  <si>
    <t/>
  </si>
  <si>
    <t>3</t>
  </si>
  <si>
    <t>kus</t>
  </si>
  <si>
    <t>DPH</t>
  </si>
  <si>
    <t>Cena s DPH</t>
  </si>
  <si>
    <t>m</t>
  </si>
  <si>
    <t>ks</t>
  </si>
  <si>
    <t>Podružný materiál</t>
  </si>
  <si>
    <t>kpl</t>
  </si>
  <si>
    <t>ZJIŠŤOVACÍ   PROTOKOL  PRACÍ</t>
  </si>
  <si>
    <t>#TypZaznamu#</t>
  </si>
  <si>
    <t>O:</t>
  </si>
  <si>
    <t>P.č.</t>
  </si>
  <si>
    <t>Číslo položky</t>
  </si>
  <si>
    <t>Název položky</t>
  </si>
  <si>
    <t>Cena / MJ</t>
  </si>
  <si>
    <t>Celkem</t>
  </si>
  <si>
    <t>Dodávka</t>
  </si>
  <si>
    <t>Dodávka celk.</t>
  </si>
  <si>
    <t>Montáž</t>
  </si>
  <si>
    <t>Montáž celk.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</si>
  <si>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</si>
  <si>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</si>
  <si>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</si>
  <si>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</si>
  <si>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</si>
  <si>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</si>
  <si>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</si>
  <si>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</si>
  <si>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</si>
  <si>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</si>
  <si>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</si>
  <si>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DIL</t>
  </si>
  <si>
    <t>RTS 22/ I</t>
  </si>
  <si>
    <t>Indiv</t>
  </si>
  <si>
    <t>Práce</t>
  </si>
  <si>
    <t>POL1_</t>
  </si>
  <si>
    <t>Vlastní</t>
  </si>
  <si>
    <t>Přesun hmot</t>
  </si>
  <si>
    <t>POL7_</t>
  </si>
  <si>
    <t>D.1</t>
  </si>
  <si>
    <t>Cena celkem</t>
  </si>
  <si>
    <t>Název</t>
  </si>
  <si>
    <t>Mj</t>
  </si>
  <si>
    <t>Materiál celkem</t>
  </si>
  <si>
    <t>Montáž celkem</t>
  </si>
  <si>
    <t>S:</t>
  </si>
  <si>
    <t>RTS 22/ II</t>
  </si>
  <si>
    <t>2</t>
  </si>
  <si>
    <t>5</t>
  </si>
  <si>
    <t>12</t>
  </si>
  <si>
    <t>14</t>
  </si>
  <si>
    <t>CYKY-J 3x1.5 , volně</t>
  </si>
  <si>
    <t>Elektromontáže - celkem</t>
  </si>
  <si>
    <t>Číslo pol.</t>
  </si>
  <si>
    <t xml:space="preserve">Přístavba čisté místnosti II. fáze  </t>
  </si>
  <si>
    <t>D.1.2</t>
  </si>
  <si>
    <t>Silnoproudá elektrotechnika</t>
  </si>
  <si>
    <t>Vzduchotechnika</t>
  </si>
  <si>
    <t>Zkouška těsnosti kanalizace vodou DN 125</t>
  </si>
  <si>
    <t>Potrubí HT připojovací D 40 x 1,8 mm</t>
  </si>
  <si>
    <t>Potrubí HT připojovací D 50 x 1,8 mm</t>
  </si>
  <si>
    <t>Zařizovací předměty</t>
  </si>
  <si>
    <t>Potrubí z PPR, D 20x2,8 mm, PN 16, vč.zed.výpom.</t>
  </si>
  <si>
    <t>Izolace návleková MIRELON PRO tl. stěny 13 mm vnitřní průměr 22 mm</t>
  </si>
  <si>
    <t>Zkouška tlaku potrubí do DN 50</t>
  </si>
  <si>
    <t>Proplach a dezinfekce vodovod.potrubí DN 80</t>
  </si>
  <si>
    <t>D+M Rohový ventil RV1313 s filtrem a krytkou 1/2" x 3/8"</t>
  </si>
  <si>
    <t>END</t>
  </si>
  <si>
    <t>výkaz výměr</t>
  </si>
  <si>
    <t xml:space="preserve">Vnitřní splašková kanalizace </t>
  </si>
  <si>
    <t>napojení nové vpusti na stávající potrubí</t>
  </si>
  <si>
    <t>Sifon kondenzační HL 136N, DN 40, vodorovný odtok - napojeni klima jednotek</t>
  </si>
  <si>
    <t xml:space="preserve">Potrubí HT odpadní vodorovné D 110 </t>
  </si>
  <si>
    <t>umyvadlový sifon</t>
  </si>
  <si>
    <t>WC závěsné</t>
  </si>
  <si>
    <t>Výlevka závěsná s plastovou mřížkou</t>
  </si>
  <si>
    <t>závěsný set pro závěsné WC a závěsnou výlevku</t>
  </si>
  <si>
    <t>Napojení na stávající potrubí teplé a studené vody.D 20 mm</t>
  </si>
  <si>
    <t>Pitná voda, teplá voda</t>
  </si>
  <si>
    <t xml:space="preserve">Potrubí odpadní pro kondenzát  D 16 </t>
  </si>
  <si>
    <t>umyvadlo zavěsné na šrouby pro nástěnnou baterii</t>
  </si>
  <si>
    <t>nerez dřez s odkapávačem pro nástěnnou baterii</t>
  </si>
  <si>
    <t>nerez dvojdřez pro nástěnnou baterii</t>
  </si>
  <si>
    <t>sprchová vanička plastová 900/900 samonosná</t>
  </si>
  <si>
    <t>vaničkový sifon plastový</t>
  </si>
  <si>
    <t>sprchové dveře š 900 dvoukřídlé</t>
  </si>
  <si>
    <t>nerezový mycí stůl 100/60 jednodřez s nohami</t>
  </si>
  <si>
    <t>Napojení stávajících potrubí splaškové kanalizace na nové připojovací potrubí</t>
  </si>
  <si>
    <t>Baterie umyv.a dřezové nástěnné chromové</t>
  </si>
  <si>
    <t>D.1.4.1.</t>
  </si>
  <si>
    <t>ZTI</t>
  </si>
  <si>
    <t>KZND chirurgie 3NP lůžková část opravy</t>
  </si>
  <si>
    <t>klimatizace</t>
  </si>
  <si>
    <t>D a M klimatizační zařízení K2 set se dvěmi nástěnými jednotkami výkon 5kW</t>
  </si>
  <si>
    <t>D a M klimatizační zařízení K1 set výparník  s nástěnou jednotkou výkon 2,7 kW</t>
  </si>
  <si>
    <t>elektropřívod viz část elektro</t>
  </si>
  <si>
    <t>odvod kondenzátu viz část ZTI</t>
  </si>
  <si>
    <t>odsávací ventilátor s mřížkou pro odtah 50m3/hod připojený na stávající rozvod elektro - výměna stávajícího</t>
  </si>
  <si>
    <t>stropní anemostat odtahová do rastrového podhledu</t>
  </si>
  <si>
    <t>propojovací spirol potru DN 100</t>
  </si>
  <si>
    <t>napojení anemostatu přes spirol potrubí na stávající rozvod</t>
  </si>
  <si>
    <t>mb</t>
  </si>
  <si>
    <t>úprava stávajícího rozvaděče pro napojení jističů nových okruhů 4 x 16A</t>
  </si>
  <si>
    <t>jistič 16A jednofázový</t>
  </si>
  <si>
    <t>CYKY-J 3x2.5 , do zdi</t>
  </si>
  <si>
    <t>CYKY-J 5x2.5 , do zdi</t>
  </si>
  <si>
    <t>úprava stávajících rozvodů pro osvětlení v místech nových podhledů</t>
  </si>
  <si>
    <t>Krabice přístrojová univerzální, zapuštěná montáž</t>
  </si>
  <si>
    <t>zásuvka dvojnásobná s ochraným kolíkem tango bílá kompletní</t>
  </si>
  <si>
    <t xml:space="preserve">demontáž staré </t>
  </si>
  <si>
    <t xml:space="preserve">Přepínač střídavý kompletní tango </t>
  </si>
  <si>
    <t xml:space="preserve">Přepínač jednopolový kompletní tango </t>
  </si>
  <si>
    <t xml:space="preserve">výstupní kontrola a revize </t>
  </si>
  <si>
    <t>kp</t>
  </si>
  <si>
    <t>S1</t>
  </si>
  <si>
    <t>ELLIS-V OPAL 55W/840 LEDline vestavěné</t>
  </si>
  <si>
    <t>ELLIS-V OPAL 55W/840 LEDline přísazené</t>
  </si>
  <si>
    <t>S3</t>
  </si>
  <si>
    <t>S4</t>
  </si>
  <si>
    <t>ELLIS-V PAR PRISMA 55W/840 přisazené</t>
  </si>
  <si>
    <t>S2</t>
  </si>
  <si>
    <t>S5</t>
  </si>
  <si>
    <t>GEMINI LED 230-240V 10W/840 O600 PMMA IP44 vestavěné</t>
  </si>
  <si>
    <t>GEMINI LED 230-240V 10W/840 O600 PMMA IP44 přisazené</t>
  </si>
  <si>
    <t>S6</t>
  </si>
  <si>
    <t>S7</t>
  </si>
  <si>
    <t>Dolly LED 14 W nad umyvadly</t>
  </si>
  <si>
    <t>S8</t>
  </si>
  <si>
    <t>GEMINI LED 230-240V 50W/840 O600 PMMA IP44 přisazené</t>
  </si>
  <si>
    <t>S9</t>
  </si>
  <si>
    <t>LED nastěnná lampička bílá</t>
  </si>
  <si>
    <t>LED panel 50W - chodba</t>
  </si>
  <si>
    <t>Doprava a přesun</t>
  </si>
  <si>
    <t>ostatní</t>
  </si>
  <si>
    <t>1</t>
  </si>
  <si>
    <t>4</t>
  </si>
  <si>
    <t>osvětlení</t>
  </si>
  <si>
    <t>demontáž a likvidace nefunkčních starých rozvodů</t>
  </si>
  <si>
    <t>demontáž a likvidace starých osvěrlovacích těles</t>
  </si>
  <si>
    <t>Vpusť podlahová se zápachovou uzávěrkouDN 50 s nerez mřížkou</t>
  </si>
  <si>
    <t>ZTI celkem</t>
  </si>
  <si>
    <t>podružný materiál</t>
  </si>
  <si>
    <t>demontáž a likvidace starych ZP</t>
  </si>
  <si>
    <t>doprava apřesun</t>
  </si>
  <si>
    <t>reakapitulace TZB</t>
  </si>
  <si>
    <t>suma klimatizace</t>
  </si>
  <si>
    <t>suma vzduchotechnika</t>
  </si>
  <si>
    <t>VZT</t>
  </si>
  <si>
    <t>elektroinstalace</t>
  </si>
  <si>
    <t>Název stavby:</t>
  </si>
  <si>
    <t>KZND chirurgie 3NP opravy</t>
  </si>
  <si>
    <t>Doba výstavby:</t>
  </si>
  <si>
    <t xml:space="preserve"> </t>
  </si>
  <si>
    <t>Objednatel:</t>
  </si>
  <si>
    <t> </t>
  </si>
  <si>
    <t>Druh stavby:</t>
  </si>
  <si>
    <t>Začátek výstavby:</t>
  </si>
  <si>
    <t>03.11.2023</t>
  </si>
  <si>
    <t>Projektant:</t>
  </si>
  <si>
    <t>Lokalita:</t>
  </si>
  <si>
    <t>Děčín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</si>
  <si>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</si>
  <si>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</si>
  <si>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</si>
  <si>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</si>
  <si>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</si>
  <si>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</si>
  <si>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</si>
  <si>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</si>
  <si>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Cena/MJ</t>
  </si>
  <si>
    <t>Náklady (Kč)</t>
  </si>
  <si>
    <t>Cenová</t>
  </si>
  <si>
    <t>Rozměry</t>
  </si>
  <si>
    <t>(Kč)</t>
  </si>
  <si>
    <t>soustava</t>
  </si>
  <si>
    <t>31</t>
  </si>
  <si>
    <t>310100011RA0</t>
  </si>
  <si>
    <t>Zazdívka otvorů ve zdivu, bez úpravy povrchu</t>
  </si>
  <si>
    <t>m2</t>
  </si>
  <si>
    <t>34</t>
  </si>
  <si>
    <t>Stěny a příčky</t>
  </si>
  <si>
    <t>340100011RAA</t>
  </si>
  <si>
    <t>Zazdívka otvorů v příčkách plochy do 1 m2</t>
  </si>
  <si>
    <t>342255024T00</t>
  </si>
  <si>
    <t>Zdění příčky z tvárnic pórobetonových, tl. 150 mm</t>
  </si>
  <si>
    <t>342948111R00</t>
  </si>
  <si>
    <t>Ukotvení příček k cihel.konstr. kotvami na hmožd.</t>
  </si>
  <si>
    <t>342941122T00</t>
  </si>
  <si>
    <t>Připojení příčky ke stropu nastřelenou kotvou</t>
  </si>
  <si>
    <t>61</t>
  </si>
  <si>
    <t>Úprava povrchů vnitřní</t>
  </si>
  <si>
    <t>6</t>
  </si>
  <si>
    <t>612423521R00</t>
  </si>
  <si>
    <t>Omítka rýh stěn vápenná šířky do 10 cm, hladká</t>
  </si>
  <si>
    <t>7</t>
  </si>
  <si>
    <t>622901112R00</t>
  </si>
  <si>
    <t>Ubroušení výstupků po odsekání obkladů</t>
  </si>
  <si>
    <t>8</t>
  </si>
  <si>
    <t>319201311R00</t>
  </si>
  <si>
    <t>Vyrovnání povrchu zdiva maltou tl.do 3 cm</t>
  </si>
  <si>
    <t>9</t>
  </si>
  <si>
    <t>602019191R00</t>
  </si>
  <si>
    <t>Podkladní nátěr stěn pod tenkovrstvé omítky</t>
  </si>
  <si>
    <t>10</t>
  </si>
  <si>
    <t>612474450RT3</t>
  </si>
  <si>
    <t>Omítka stěn vnitřní tenkovrstvá  - štuk</t>
  </si>
  <si>
    <t>11</t>
  </si>
  <si>
    <t>612481211RT2</t>
  </si>
  <si>
    <t>Montáž výztužné sítě(perlinky)do stěrky-vnit.stěny</t>
  </si>
  <si>
    <t>319201315R00</t>
  </si>
  <si>
    <t>Vyrovnání zdiva pod omítku maltou po odsekání obkladů</t>
  </si>
  <si>
    <t>13</t>
  </si>
  <si>
    <t>622413104R00</t>
  </si>
  <si>
    <t>Penetrační nátěr savých podkladů, stěny a strop</t>
  </si>
  <si>
    <t>611100012RAA</t>
  </si>
  <si>
    <t>Oprava omítek stropů vnitřních vápenocem.štukových do 30%</t>
  </si>
  <si>
    <t>15</t>
  </si>
  <si>
    <t>612421331RT2</t>
  </si>
  <si>
    <t>Oprava vápen.omítek stěn do 30 % pl. - štukových</t>
  </si>
  <si>
    <t>63</t>
  </si>
  <si>
    <t>Podlahy a podlahové konstrukce</t>
  </si>
  <si>
    <t>16</t>
  </si>
  <si>
    <t>632411104RT1</t>
  </si>
  <si>
    <t>Vyrovnávací stěrka Cemix 050, ruční zprac. tl.4 mm</t>
  </si>
  <si>
    <t>64</t>
  </si>
  <si>
    <t>Výplně otvorů</t>
  </si>
  <si>
    <t>17</t>
  </si>
  <si>
    <t>642942111RU6</t>
  </si>
  <si>
    <t>Osazení zárubní dveřních ocelových, pl. do 2,5 m2 120/197</t>
  </si>
  <si>
    <t>18</t>
  </si>
  <si>
    <t>642942111RU5</t>
  </si>
  <si>
    <t>Osazení zárubní dveřních ocelových, pl. do 2,5 m2 90/197</t>
  </si>
  <si>
    <t>19</t>
  </si>
  <si>
    <t>642942111RU3</t>
  </si>
  <si>
    <t>Osazení zárubní dveřních ocelových, pl. do 2,5 m2 70/197</t>
  </si>
  <si>
    <t>20</t>
  </si>
  <si>
    <t>Osazení zárubní dveřních ocelových, pl. do 2,5 m2</t>
  </si>
  <si>
    <t>711</t>
  </si>
  <si>
    <t>Izolace proti vodě</t>
  </si>
  <si>
    <t>21</t>
  </si>
  <si>
    <t>711212002RT1</t>
  </si>
  <si>
    <t>Hydroizolační povlak - nátěr nebo stěrka</t>
  </si>
  <si>
    <t>735</t>
  </si>
  <si>
    <t>Otopná tělesa</t>
  </si>
  <si>
    <t>22</t>
  </si>
  <si>
    <t>735121810R00</t>
  </si>
  <si>
    <t>Demontáž otopných těles ocelových článkových</t>
  </si>
  <si>
    <t>23</t>
  </si>
  <si>
    <t>735159111T00</t>
  </si>
  <si>
    <t>Montáž otopného tělesa panelového do délky 1600mm</t>
  </si>
  <si>
    <t>766</t>
  </si>
  <si>
    <t>Konstrukce truhlářské</t>
  </si>
  <si>
    <t>24</t>
  </si>
  <si>
    <t>766660022RA0</t>
  </si>
  <si>
    <t>25</t>
  </si>
  <si>
    <t>766950020RAA</t>
  </si>
  <si>
    <t>Oprava dřevěných dveří, opálení a nátěr dveří vestavěných skříní</t>
  </si>
  <si>
    <t>26</t>
  </si>
  <si>
    <t>766810010RAC</t>
  </si>
  <si>
    <t>Kuchyňské linky dodávka a montáž 180</t>
  </si>
  <si>
    <t>27</t>
  </si>
  <si>
    <t>766810010RAE</t>
  </si>
  <si>
    <t>Kuchyňské linky dodávka a montáž rohová 210 + 60</t>
  </si>
  <si>
    <t>767</t>
  </si>
  <si>
    <t>Konstrukce doplňkové stavební (zámečnické)</t>
  </si>
  <si>
    <t>28</t>
  </si>
  <si>
    <t>767586201RU1</t>
  </si>
  <si>
    <t>771</t>
  </si>
  <si>
    <t>Podlahy z dlaždic</t>
  </si>
  <si>
    <t>29</t>
  </si>
  <si>
    <t>771212112R00</t>
  </si>
  <si>
    <t>Kladení dlažby keramické do TM, vel. do 300x300 mm</t>
  </si>
  <si>
    <t>776</t>
  </si>
  <si>
    <t>Podlahy povlakové</t>
  </si>
  <si>
    <t>30</t>
  </si>
  <si>
    <t>776511810RT1</t>
  </si>
  <si>
    <t>Odstranění PVC lepených bez podložky včetně soklíků</t>
  </si>
  <si>
    <t>632441491R00</t>
  </si>
  <si>
    <t>Broušení beton podlah odstranění lepidla PVC</t>
  </si>
  <si>
    <t>32</t>
  </si>
  <si>
    <t>776421100RU1</t>
  </si>
  <si>
    <t>Lepení podlahových soklíků z PVC a vinylu včetně soklu výška 10 cm</t>
  </si>
  <si>
    <t>33</t>
  </si>
  <si>
    <t>776520010RAC</t>
  </si>
  <si>
    <t>Podlaha povlaková z PVC pásů, soklík GERFLOOR</t>
  </si>
  <si>
    <t>781</t>
  </si>
  <si>
    <t>Obklady (keramické)</t>
  </si>
  <si>
    <t>781900010RA0</t>
  </si>
  <si>
    <t>Odsekání obkladů vnitřních</t>
  </si>
  <si>
    <t>35</t>
  </si>
  <si>
    <t>781475114RU2</t>
  </si>
  <si>
    <t>783</t>
  </si>
  <si>
    <t>Nátěry</t>
  </si>
  <si>
    <t>36</t>
  </si>
  <si>
    <t>783324240R00</t>
  </si>
  <si>
    <t>Nátěr syntetický litin. radiátorů Z +2x + 1x email</t>
  </si>
  <si>
    <t>37</t>
  </si>
  <si>
    <t>783122610R00</t>
  </si>
  <si>
    <t>Nátěr syntetický ocelové zárubně s obroušením a čištěním</t>
  </si>
  <si>
    <t>784</t>
  </si>
  <si>
    <t>Malby</t>
  </si>
  <si>
    <t>38</t>
  </si>
  <si>
    <t>784011221RT2</t>
  </si>
  <si>
    <t>Zakrytí předmětů a ploch, včetně olepení a odstranění</t>
  </si>
  <si>
    <t>39</t>
  </si>
  <si>
    <t>784445931R00</t>
  </si>
  <si>
    <t>Obnovení malby latexové 2x 1bar. místnost do 3,8 m</t>
  </si>
  <si>
    <t>40</t>
  </si>
  <si>
    <t>784011121R00</t>
  </si>
  <si>
    <t>Broušení štuků a nových omítek</t>
  </si>
  <si>
    <t>41</t>
  </si>
  <si>
    <t>784950030RAA</t>
  </si>
  <si>
    <t>Oprava maleb z malířských směsí umytí vyhlazení penetrace 2x nátěr včetně stropu</t>
  </si>
  <si>
    <t>42</t>
  </si>
  <si>
    <t>784900010RA0</t>
  </si>
  <si>
    <t>Odstranění stávajících maleb vápenných</t>
  </si>
  <si>
    <t>43</t>
  </si>
  <si>
    <t>784445911R00</t>
  </si>
  <si>
    <t>Oprava, malba latex 2x, 1bar. obrus. míst. do 3,8m</t>
  </si>
  <si>
    <t>44</t>
  </si>
  <si>
    <t>784124122R00</t>
  </si>
  <si>
    <t>Malba barevná, bez penetr. 2 x stěny</t>
  </si>
  <si>
    <t>94</t>
  </si>
  <si>
    <t>Lešení a stavební výtahy</t>
  </si>
  <si>
    <t>45</t>
  </si>
  <si>
    <t>941955002R00</t>
  </si>
  <si>
    <t>Lešení lehké pomocné, výška podlahy do 1,9 m</t>
  </si>
  <si>
    <t>46</t>
  </si>
  <si>
    <t>979011336R00</t>
  </si>
  <si>
    <t>Pronájem stavebního výtahu délky 20 m</t>
  </si>
  <si>
    <t>den</t>
  </si>
  <si>
    <t>95</t>
  </si>
  <si>
    <t>Různé dokončovací konstrukce a práce na pozemních stavbách</t>
  </si>
  <si>
    <t>47</t>
  </si>
  <si>
    <t>954313201R00</t>
  </si>
  <si>
    <t>Opláštění z SDK,3.str.,do 500x500 mm,RB tl.12,5 mm</t>
  </si>
  <si>
    <t>48</t>
  </si>
  <si>
    <t>952901111T00</t>
  </si>
  <si>
    <t>Vyčištění budov o výšce podlaží do 4 m</t>
  </si>
  <si>
    <t>96</t>
  </si>
  <si>
    <t>Bourání konstrukcí</t>
  </si>
  <si>
    <t>49</t>
  </si>
  <si>
    <t>968072456R00</t>
  </si>
  <si>
    <t>Vybourání kovových dveřních zárubní pl. nad 2 m2</t>
  </si>
  <si>
    <t>50</t>
  </si>
  <si>
    <t>968061113R00</t>
  </si>
  <si>
    <t>51</t>
  </si>
  <si>
    <t>962200011RAB</t>
  </si>
  <si>
    <t>Bourání příček z cihel pálených</t>
  </si>
  <si>
    <t>52</t>
  </si>
  <si>
    <t>965048515R00</t>
  </si>
  <si>
    <t>53</t>
  </si>
  <si>
    <t>965081713RT2</t>
  </si>
  <si>
    <t>Bourání dlažeb keramických tl.10 mm, nad 1 m2</t>
  </si>
  <si>
    <t>54</t>
  </si>
  <si>
    <t>974054208R00</t>
  </si>
  <si>
    <t>Vyvrtání děr do zdiva  cihla plná tl 60 cm</t>
  </si>
  <si>
    <t>55</t>
  </si>
  <si>
    <t>974031121R00</t>
  </si>
  <si>
    <t>Vysekání rýh ve zdi cihelné 3 x 3 cm</t>
  </si>
  <si>
    <t>H01</t>
  </si>
  <si>
    <t>Budovy občanské výstavby</t>
  </si>
  <si>
    <t>56</t>
  </si>
  <si>
    <t>998011003R00</t>
  </si>
  <si>
    <t>Přesun hmot pro budovy zděné výšky do 24 m</t>
  </si>
  <si>
    <t>t</t>
  </si>
  <si>
    <t>57</t>
  </si>
  <si>
    <t>222260024R00</t>
  </si>
  <si>
    <t>vysekání otvoru pro krabice pod omítku</t>
  </si>
  <si>
    <t>S</t>
  </si>
  <si>
    <t>Přesuny sutí</t>
  </si>
  <si>
    <t>58</t>
  </si>
  <si>
    <t>979990105R00</t>
  </si>
  <si>
    <t>Poplatek za skládku suti - cihelné výrobky, skupina odpadu 170102</t>
  </si>
  <si>
    <t>59</t>
  </si>
  <si>
    <t>979990181R00</t>
  </si>
  <si>
    <t>Poplatek za uložení suti - PVC podlahová krytina, skupina odpadu 200307</t>
  </si>
  <si>
    <t>60</t>
  </si>
  <si>
    <t>979081111RT2</t>
  </si>
  <si>
    <t>Odvoz suti a vybour. hmot na skládku do 1 km</t>
  </si>
  <si>
    <t>979081121RT2</t>
  </si>
  <si>
    <t>Příplatek k odvozu za každý další 1 km</t>
  </si>
  <si>
    <t>Ostatní materiál</t>
  </si>
  <si>
    <t>62</t>
  </si>
  <si>
    <t>611601201</t>
  </si>
  <si>
    <t>Dveře vnitřní HPL RAL DESIGN 1kř. 60x197 cm</t>
  </si>
  <si>
    <t>611601202</t>
  </si>
  <si>
    <t>Dveře vnitřní HPL RAL DESIGN  1kř. 70x197 cm</t>
  </si>
  <si>
    <t>611601203</t>
  </si>
  <si>
    <t>Dveře vnitřní HPL RAL DESIGN 1kř. 80x197 cm</t>
  </si>
  <si>
    <t>65</t>
  </si>
  <si>
    <t>611601204</t>
  </si>
  <si>
    <t>Dveře vnitřní HPL RAL DESIGN 1kř. 90x197 cm</t>
  </si>
  <si>
    <t>66</t>
  </si>
  <si>
    <t>611601205</t>
  </si>
  <si>
    <t>Dveře vnitřní HPL RAL DESIGN 1kř. 110x197 cm</t>
  </si>
  <si>
    <t>67</t>
  </si>
  <si>
    <t>611601206</t>
  </si>
  <si>
    <t>Dveře vnitřní HPL RAL DESIGN 1kř. 120x197 cm</t>
  </si>
  <si>
    <t>68</t>
  </si>
  <si>
    <t>69</t>
  </si>
  <si>
    <t>59764210</t>
  </si>
  <si>
    <t>Dlažba keramická TARUS protiskl. 300x300x9 mm R13</t>
  </si>
  <si>
    <t>70</t>
  </si>
  <si>
    <t>48452936</t>
  </si>
  <si>
    <t>Těleso otopné deskové Radik Klasik typ 10 výška 600 mm, délka 1000 mm</t>
  </si>
  <si>
    <t>Celkem:</t>
  </si>
  <si>
    <t>Poznámka:</t>
  </si>
  <si>
    <t>odsávací ventilátor v potrubí pro odtah 150m3/hod připojený na stávající rozvod elektro - výměna stávajícího</t>
  </si>
  <si>
    <t>demontáž a likvidace rozvaděč JIP a ostatní elektromateriál</t>
  </si>
  <si>
    <t>doprava apřesun - zvedací technika</t>
  </si>
  <si>
    <t>stavební +UT</t>
  </si>
  <si>
    <t>DPH 21%</t>
  </si>
  <si>
    <t>celkem s DPH</t>
  </si>
  <si>
    <t>celkem bez DPH</t>
  </si>
  <si>
    <t>rezerva 3% provozní vlivy nemocnice bez DPH</t>
  </si>
  <si>
    <t>Název stavby: KZND chirurgie 3NP lůžková část - stavební opravy</t>
  </si>
  <si>
    <t>Druh stavby: stavební opravy</t>
  </si>
  <si>
    <t>Lokalita: Ústecký kraj Děčín</t>
  </si>
  <si>
    <t>Pavel Jakeš</t>
  </si>
  <si>
    <t>KZ a.s. Ústí nad Labem</t>
  </si>
  <si>
    <t>12_2023</t>
  </si>
  <si>
    <t>KZ a.s.</t>
  </si>
  <si>
    <t>Počet
jednotek</t>
  </si>
  <si>
    <t>Materiál
jednotka</t>
  </si>
  <si>
    <t>Montáž
jednotak</t>
  </si>
  <si>
    <t>Cena
jednotka</t>
  </si>
  <si>
    <t>VRN 2%</t>
  </si>
  <si>
    <t>doprava a přesun</t>
  </si>
  <si>
    <t>cena bez DPH s rezervou</t>
  </si>
  <si>
    <t>Slepý stavební rozpočet</t>
  </si>
  <si>
    <t>342012223R00</t>
  </si>
  <si>
    <t>Příčka SDK tl.100mm,ocel.kce,1x oplášť.,RBI 12,5mm</t>
  </si>
  <si>
    <t>Zdění příčky z tvárnic pórobetonových, tl. 100 mm</t>
  </si>
  <si>
    <t>642941211RT3</t>
  </si>
  <si>
    <t>Pouzdro pro posuvné dveře jednostranné, do SDK 80/197</t>
  </si>
  <si>
    <t>Montáž dveří</t>
  </si>
  <si>
    <t>V</t>
  </si>
  <si>
    <t>Deska obklad ACROVYN</t>
  </si>
  <si>
    <t>Podhled minerální 600/600 standard</t>
  </si>
  <si>
    <t>767586201RU3</t>
  </si>
  <si>
    <t>Podhled minerální 600/600, do vlhkeho prostredi</t>
  </si>
  <si>
    <t>Obklad vnitřní stěn keramický, do tmele, 20x60 cm</t>
  </si>
  <si>
    <t>Vyvěšení dřevěných křídel</t>
  </si>
  <si>
    <t>Broušení betonových povrchů po odstranění obkladů a  dlažby</t>
  </si>
  <si>
    <t>974031165R00</t>
  </si>
  <si>
    <t>Vysekání rýh ve zdi cihelné 15 x 20 cm</t>
  </si>
  <si>
    <t>71</t>
  </si>
  <si>
    <t>72</t>
  </si>
  <si>
    <t>73</t>
  </si>
  <si>
    <t>74</t>
  </si>
  <si>
    <t>61169703</t>
  </si>
  <si>
    <t>Dveře vnitřní HPL RAL DESIGN posuvné do puzdra  80x197</t>
  </si>
  <si>
    <t>75</t>
  </si>
  <si>
    <t>76</t>
  </si>
  <si>
    <t>77</t>
  </si>
  <si>
    <t>55330435</t>
  </si>
  <si>
    <t>Zárubeň ocelová   700x1970x100 L do sdk</t>
  </si>
  <si>
    <t>78</t>
  </si>
  <si>
    <t>553307140</t>
  </si>
  <si>
    <t>Zárubeň ocelová  1100x1970x100 P pro ytong</t>
  </si>
  <si>
    <t>79</t>
  </si>
  <si>
    <t>553307141</t>
  </si>
  <si>
    <t>Zárubeň ocelová  1200x1970x100 pro ytong</t>
  </si>
  <si>
    <t>80</t>
  </si>
  <si>
    <t>553307131</t>
  </si>
  <si>
    <t>Zárubeň ocelová  900x1970x100 pro ytong</t>
  </si>
  <si>
    <t>Pavel Jakeš, pavel@pj1.cz, tel: 777257276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</si>
</sst>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00"/>
    <numFmt numFmtId="165" formatCode="_-* #,##0.00\ _K_č_-;\-* #,##0.00\ _K_č_-;_-* &quot;-&quot;??\ _K_č_-;_-@_-"/>
    <numFmt numFmtId="166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1"/>
      <color theme="10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ahoma"/>
      <family val="2"/>
    </font>
    <font>
      <sz val="10"/>
      <name val="Arial CZ"/>
      <family val="2"/>
    </font>
    <font>
      <sz val="11"/>
      <color rgb="FF9C6500"/>
      <name val="Calibri"/>
      <family val="2"/>
      <scheme val="minor"/>
    </font>
    <font>
      <sz val="9"/>
      <color rgb="FF000000"/>
      <name val="A"/>
      <family val="2"/>
    </font>
    <font>
      <b/>
      <sz val="11"/>
      <color rgb="FF000000"/>
      <name val="A"/>
      <family val="2"/>
    </font>
    <font>
      <i/>
      <sz val="10"/>
      <color rgb="FF000000"/>
      <name val="A"/>
      <family val="2"/>
    </font>
    <font>
      <b/>
      <sz val="10"/>
      <color rgb="FF000000"/>
      <name val="A"/>
      <family val="2"/>
    </font>
    <font>
      <b/>
      <sz val="9"/>
      <color rgb="FF000000"/>
      <name val="A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thin"/>
      <bottom style="thin"/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/>
      <right style="thin">
        <color indexed="23"/>
      </right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248">
    <xf numFmtId="0" fontId="0" fillId="0" borderId="0" xfId="0"/>
    <xf numFmtId="4" fontId="0" fillId="0" borderId="0" xfId="0" applyNumberFormat="1"/>
    <xf numFmtId="0" fontId="2" fillId="0" borderId="0" xfId="25">
      <alignment/>
      <protection/>
    </xf>
    <xf numFmtId="49" fontId="2" fillId="0" borderId="0" xfId="25" applyNumberFormat="1">
      <alignment/>
      <protection/>
    </xf>
    <xf numFmtId="0" fontId="2" fillId="0" borderId="0" xfId="25" applyAlignment="1">
      <alignment horizontal="center"/>
      <protection/>
    </xf>
    <xf numFmtId="0" fontId="2" fillId="0" borderId="0" xfId="25" applyAlignment="1">
      <alignment vertical="top"/>
      <protection/>
    </xf>
    <xf numFmtId="49" fontId="2" fillId="0" borderId="0" xfId="25" applyNumberFormat="1" applyAlignment="1">
      <alignment vertical="top"/>
      <protection/>
    </xf>
    <xf numFmtId="0" fontId="2" fillId="0" borderId="0" xfId="25" applyAlignment="1">
      <alignment horizontal="center" vertical="top"/>
      <protection/>
    </xf>
    <xf numFmtId="49" fontId="6" fillId="0" borderId="1" xfId="25" applyNumberFormat="1" applyFont="1" applyBorder="1" applyAlignment="1">
      <alignment vertical="top"/>
      <protection/>
    </xf>
    <xf numFmtId="49" fontId="6" fillId="0" borderId="1" xfId="25" applyNumberFormat="1" applyFont="1" applyBorder="1" applyAlignment="1">
      <alignment horizontal="left" vertical="top" wrapText="1"/>
      <protection/>
    </xf>
    <xf numFmtId="0" fontId="6" fillId="0" borderId="1" xfId="25" applyFont="1" applyBorder="1" applyAlignment="1">
      <alignment horizontal="center" vertical="top" shrinkToFit="1"/>
      <protection/>
    </xf>
    <xf numFmtId="164" fontId="6" fillId="0" borderId="1" xfId="25" applyNumberFormat="1" applyFont="1" applyBorder="1" applyAlignment="1">
      <alignment vertical="top" shrinkToFit="1"/>
      <protection/>
    </xf>
    <xf numFmtId="4" fontId="6" fillId="0" borderId="2" xfId="25" applyNumberFormat="1" applyFont="1" applyBorder="1" applyAlignment="1">
      <alignment vertical="top" shrinkToFit="1"/>
      <protection/>
    </xf>
    <xf numFmtId="0" fontId="6" fillId="0" borderId="0" xfId="25" applyFont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0" borderId="3" xfId="25" applyBorder="1">
      <alignment/>
      <protection/>
    </xf>
    <xf numFmtId="0" fontId="2" fillId="3" borderId="4" xfId="25" applyFill="1" applyBorder="1" applyAlignment="1">
      <alignment wrapText="1"/>
      <protection/>
    </xf>
    <xf numFmtId="49" fontId="2" fillId="3" borderId="4" xfId="25" applyNumberFormat="1" applyFill="1" applyBorder="1">
      <alignment/>
      <protection/>
    </xf>
    <xf numFmtId="0" fontId="2" fillId="3" borderId="4" xfId="25" applyFill="1" applyBorder="1" applyAlignment="1">
      <alignment horizontal="center"/>
      <protection/>
    </xf>
    <xf numFmtId="0" fontId="2" fillId="3" borderId="4" xfId="25" applyFill="1" applyBorder="1">
      <alignment/>
      <protection/>
    </xf>
    <xf numFmtId="49" fontId="2" fillId="0" borderId="5" xfId="25" applyNumberFormat="1" applyBorder="1" applyAlignment="1">
      <alignment vertical="center"/>
      <protection/>
    </xf>
    <xf numFmtId="49" fontId="6" fillId="0" borderId="6" xfId="25" applyNumberFormat="1" applyFont="1" applyBorder="1" applyAlignment="1">
      <alignment horizontal="left" vertical="top" wrapText="1"/>
      <protection/>
    </xf>
    <xf numFmtId="0" fontId="6" fillId="0" borderId="6" xfId="25" applyFont="1" applyBorder="1" applyAlignment="1">
      <alignment horizontal="center" vertical="top" shrinkToFit="1"/>
      <protection/>
    </xf>
    <xf numFmtId="164" fontId="6" fillId="0" borderId="6" xfId="25" applyNumberFormat="1" applyFont="1" applyBorder="1" applyAlignment="1">
      <alignment vertical="top" shrinkToFit="1"/>
      <protection/>
    </xf>
    <xf numFmtId="4" fontId="6" fillId="0" borderId="7" xfId="25" applyNumberFormat="1" applyFont="1" applyBorder="1" applyAlignment="1">
      <alignment vertical="top" shrinkToFit="1"/>
      <protection/>
    </xf>
    <xf numFmtId="0" fontId="2" fillId="3" borderId="8" xfId="25" applyFill="1" applyBorder="1">
      <alignment/>
      <protection/>
    </xf>
    <xf numFmtId="49" fontId="10" fillId="4" borderId="9" xfId="0" applyNumberFormat="1" applyFont="1" applyFill="1" applyBorder="1" applyAlignment="1">
      <alignment horizontal="left"/>
    </xf>
    <xf numFmtId="49" fontId="10" fillId="4" borderId="9" xfId="0" applyNumberFormat="1" applyFont="1" applyFill="1" applyBorder="1" applyAlignment="1">
      <alignment horizontal="left" wrapText="1"/>
    </xf>
    <xf numFmtId="4" fontId="10" fillId="4" borderId="9" xfId="0" applyNumberFormat="1" applyFont="1" applyFill="1" applyBorder="1" applyAlignment="1">
      <alignment horizontal="right"/>
    </xf>
    <xf numFmtId="49" fontId="12" fillId="5" borderId="9" xfId="0" applyNumberFormat="1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left" wrapText="1"/>
    </xf>
    <xf numFmtId="4" fontId="12" fillId="5" borderId="9" xfId="0" applyNumberFormat="1" applyFont="1" applyFill="1" applyBorder="1" applyAlignment="1">
      <alignment horizontal="right"/>
    </xf>
    <xf numFmtId="49" fontId="13" fillId="6" borderId="9" xfId="0" applyNumberFormat="1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horizontal="left" wrapText="1"/>
    </xf>
    <xf numFmtId="4" fontId="13" fillId="6" borderId="9" xfId="0" applyNumberFormat="1" applyFont="1" applyFill="1" applyBorder="1" applyAlignment="1">
      <alignment horizontal="right"/>
    </xf>
    <xf numFmtId="49" fontId="8" fillId="0" borderId="10" xfId="25" applyNumberFormat="1" applyFont="1" applyBorder="1" applyAlignment="1">
      <alignment vertical="center"/>
      <protection/>
    </xf>
    <xf numFmtId="49" fontId="8" fillId="7" borderId="10" xfId="25" applyNumberFormat="1" applyFont="1" applyFill="1" applyBorder="1" applyAlignment="1">
      <alignment vertical="center"/>
      <protection/>
    </xf>
    <xf numFmtId="166" fontId="6" fillId="8" borderId="3" xfId="0" applyNumberFormat="1" applyFont="1" applyFill="1" applyBorder="1" applyAlignment="1">
      <alignment horizontal="center" vertical="center" wrapText="1"/>
    </xf>
    <xf numFmtId="166" fontId="6" fillId="8" borderId="10" xfId="0" applyNumberFormat="1" applyFont="1" applyFill="1" applyBorder="1" applyAlignment="1">
      <alignment horizontal="center" vertical="center" wrapText="1"/>
    </xf>
    <xf numFmtId="49" fontId="8" fillId="0" borderId="8" xfId="25" applyNumberFormat="1" applyFont="1" applyBorder="1" applyAlignment="1">
      <alignment vertical="center"/>
      <protection/>
    </xf>
    <xf numFmtId="49" fontId="8" fillId="0" borderId="5" xfId="25" applyNumberFormat="1" applyFont="1" applyBorder="1" applyAlignment="1">
      <alignment vertical="center"/>
      <protection/>
    </xf>
    <xf numFmtId="0" fontId="2" fillId="0" borderId="5" xfId="25" applyBorder="1">
      <alignment/>
      <protection/>
    </xf>
    <xf numFmtId="49" fontId="8" fillId="7" borderId="5" xfId="25" applyNumberFormat="1" applyFont="1" applyFill="1" applyBorder="1" applyAlignment="1">
      <alignment vertical="center"/>
      <protection/>
    </xf>
    <xf numFmtId="0" fontId="8" fillId="7" borderId="5" xfId="25" applyFont="1" applyFill="1" applyBorder="1" applyAlignment="1">
      <alignment vertical="center"/>
      <protection/>
    </xf>
    <xf numFmtId="0" fontId="8" fillId="7" borderId="3" xfId="25" applyFont="1" applyFill="1" applyBorder="1" applyAlignment="1">
      <alignment vertical="center"/>
      <protection/>
    </xf>
    <xf numFmtId="0" fontId="2" fillId="0" borderId="10" xfId="25" applyBorder="1" applyAlignment="1">
      <alignment vertical="center"/>
      <protection/>
    </xf>
    <xf numFmtId="0" fontId="2" fillId="3" borderId="10" xfId="25" applyFill="1" applyBorder="1">
      <alignment/>
      <protection/>
    </xf>
    <xf numFmtId="164" fontId="2" fillId="0" borderId="0" xfId="25" applyNumberFormat="1" applyAlignment="1">
      <alignment vertical="top"/>
      <protection/>
    </xf>
    <xf numFmtId="4" fontId="2" fillId="0" borderId="0" xfId="25" applyNumberFormat="1" applyAlignment="1">
      <alignment vertical="top"/>
      <protection/>
    </xf>
    <xf numFmtId="4" fontId="3" fillId="7" borderId="0" xfId="25" applyNumberFormat="1" applyFont="1" applyFill="1" applyAlignment="1">
      <alignment vertical="top" shrinkToFit="1"/>
      <protection/>
    </xf>
    <xf numFmtId="164" fontId="3" fillId="7" borderId="0" xfId="25" applyNumberFormat="1" applyFont="1" applyFill="1" applyAlignment="1">
      <alignment vertical="top" shrinkToFit="1"/>
      <protection/>
    </xf>
    <xf numFmtId="4" fontId="6" fillId="9" borderId="0" xfId="25" applyNumberFormat="1" applyFont="1" applyFill="1" applyAlignment="1" applyProtection="1">
      <alignment vertical="top" shrinkToFit="1"/>
      <protection locked="0"/>
    </xf>
    <xf numFmtId="4" fontId="6" fillId="0" borderId="0" xfId="25" applyNumberFormat="1" applyFont="1" applyAlignment="1">
      <alignment vertical="top" shrinkToFit="1"/>
      <protection/>
    </xf>
    <xf numFmtId="164" fontId="6" fillId="0" borderId="0" xfId="25" applyNumberFormat="1" applyFont="1" applyAlignment="1">
      <alignment vertical="top" shrinkToFit="1"/>
      <protection/>
    </xf>
    <xf numFmtId="166" fontId="6" fillId="8" borderId="4" xfId="0" applyNumberFormat="1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left"/>
    </xf>
    <xf numFmtId="49" fontId="10" fillId="4" borderId="11" xfId="0" applyNumberFormat="1" applyFont="1" applyFill="1" applyBorder="1" applyAlignment="1">
      <alignment horizontal="left"/>
    </xf>
    <xf numFmtId="49" fontId="13" fillId="6" borderId="11" xfId="0" applyNumberFormat="1" applyFont="1" applyFill="1" applyBorder="1" applyAlignment="1">
      <alignment horizontal="left"/>
    </xf>
    <xf numFmtId="49" fontId="11" fillId="10" borderId="12" xfId="0" applyNumberFormat="1" applyFont="1" applyFill="1" applyBorder="1" applyAlignment="1">
      <alignment horizontal="left"/>
    </xf>
    <xf numFmtId="49" fontId="11" fillId="10" borderId="13" xfId="0" applyNumberFormat="1" applyFont="1" applyFill="1" applyBorder="1" applyAlignment="1">
      <alignment horizontal="left" wrapText="1"/>
    </xf>
    <xf numFmtId="49" fontId="11" fillId="10" borderId="13" xfId="0" applyNumberFormat="1" applyFont="1" applyFill="1" applyBorder="1" applyAlignment="1">
      <alignment horizontal="left"/>
    </xf>
    <xf numFmtId="4" fontId="11" fillId="10" borderId="13" xfId="0" applyNumberFormat="1" applyFont="1" applyFill="1" applyBorder="1" applyAlignment="1">
      <alignment horizontal="right"/>
    </xf>
    <xf numFmtId="0" fontId="8" fillId="7" borderId="8" xfId="25" applyFont="1" applyFill="1" applyBorder="1" applyAlignment="1">
      <alignment horizontal="left" vertical="center"/>
      <protection/>
    </xf>
    <xf numFmtId="0" fontId="3" fillId="7" borderId="8" xfId="25" applyFont="1" applyFill="1" applyBorder="1" applyAlignment="1">
      <alignment vertical="top"/>
      <protection/>
    </xf>
    <xf numFmtId="49" fontId="3" fillId="7" borderId="5" xfId="25" applyNumberFormat="1" applyFont="1" applyFill="1" applyBorder="1" applyAlignment="1">
      <alignment vertical="top"/>
      <protection/>
    </xf>
    <xf numFmtId="49" fontId="3" fillId="7" borderId="5" xfId="25" applyNumberFormat="1" applyFont="1" applyFill="1" applyBorder="1" applyAlignment="1">
      <alignment horizontal="left" vertical="top" wrapText="1"/>
      <protection/>
    </xf>
    <xf numFmtId="0" fontId="3" fillId="7" borderId="5" xfId="25" applyFont="1" applyFill="1" applyBorder="1" applyAlignment="1">
      <alignment horizontal="center" vertical="top" shrinkToFit="1"/>
      <protection/>
    </xf>
    <xf numFmtId="164" fontId="3" fillId="7" borderId="5" xfId="25" applyNumberFormat="1" applyFont="1" applyFill="1" applyBorder="1" applyAlignment="1">
      <alignment vertical="top" shrinkToFit="1"/>
      <protection/>
    </xf>
    <xf numFmtId="4" fontId="3" fillId="7" borderId="5" xfId="25" applyNumberFormat="1" applyFont="1" applyFill="1" applyBorder="1" applyAlignment="1">
      <alignment vertical="top" shrinkToFit="1"/>
      <protection/>
    </xf>
    <xf numFmtId="4" fontId="3" fillId="7" borderId="3" xfId="25" applyNumberFormat="1" applyFont="1" applyFill="1" applyBorder="1" applyAlignment="1">
      <alignment vertical="top" shrinkToFit="1"/>
      <protection/>
    </xf>
    <xf numFmtId="0" fontId="6" fillId="0" borderId="14" xfId="25" applyFont="1" applyBorder="1" applyAlignment="1">
      <alignment vertical="top"/>
      <protection/>
    </xf>
    <xf numFmtId="3" fontId="11" fillId="10" borderId="13" xfId="0" applyNumberFormat="1" applyFont="1" applyFill="1" applyBorder="1" applyAlignment="1">
      <alignment horizontal="right"/>
    </xf>
    <xf numFmtId="49" fontId="10" fillId="4" borderId="9" xfId="0" applyNumberFormat="1" applyFont="1" applyFill="1" applyBorder="1" applyAlignment="1">
      <alignment horizontal="left" vertical="center"/>
    </xf>
    <xf numFmtId="4" fontId="10" fillId="4" borderId="9" xfId="0" applyNumberFormat="1" applyFont="1" applyFill="1" applyBorder="1" applyAlignment="1">
      <alignment horizontal="right" vertical="center"/>
    </xf>
    <xf numFmtId="4" fontId="3" fillId="0" borderId="0" xfId="25" applyNumberFormat="1" applyFont="1">
      <alignment/>
      <protection/>
    </xf>
    <xf numFmtId="3" fontId="0" fillId="0" borderId="0" xfId="0" applyNumberFormat="1"/>
    <xf numFmtId="0" fontId="17" fillId="0" borderId="0" xfId="0" applyFont="1"/>
    <xf numFmtId="0" fontId="6" fillId="0" borderId="0" xfId="25" applyFont="1" applyAlignment="1">
      <alignment vertical="top"/>
      <protection/>
    </xf>
    <xf numFmtId="49" fontId="6" fillId="0" borderId="0" xfId="25" applyNumberFormat="1" applyFont="1" applyAlignment="1">
      <alignment horizontal="left" vertical="top" wrapText="1"/>
      <protection/>
    </xf>
    <xf numFmtId="0" fontId="6" fillId="0" borderId="0" xfId="25" applyFont="1" applyAlignment="1">
      <alignment horizontal="center" vertical="top" shrinkToFit="1"/>
      <protection/>
    </xf>
    <xf numFmtId="4" fontId="6" fillId="0" borderId="0" xfId="25" applyNumberFormat="1" applyFont="1" applyAlignment="1" applyProtection="1">
      <alignment vertical="top" shrinkToFit="1"/>
      <protection locked="0"/>
    </xf>
    <xf numFmtId="0" fontId="6" fillId="0" borderId="4" xfId="25" applyFont="1" applyBorder="1" applyAlignment="1">
      <alignment vertical="top"/>
      <protection/>
    </xf>
    <xf numFmtId="49" fontId="6" fillId="0" borderId="4" xfId="25" applyNumberFormat="1" applyFont="1" applyBorder="1" applyAlignment="1">
      <alignment vertical="top"/>
      <protection/>
    </xf>
    <xf numFmtId="49" fontId="6" fillId="0" borderId="4" xfId="25" applyNumberFormat="1" applyFont="1" applyBorder="1" applyAlignment="1">
      <alignment horizontal="left" vertical="top" wrapText="1"/>
      <protection/>
    </xf>
    <xf numFmtId="0" fontId="6" fillId="0" borderId="4" xfId="25" applyFont="1" applyBorder="1" applyAlignment="1">
      <alignment horizontal="center" vertical="top" shrinkToFit="1"/>
      <protection/>
    </xf>
    <xf numFmtId="164" fontId="6" fillId="0" borderId="4" xfId="25" applyNumberFormat="1" applyFont="1" applyBorder="1" applyAlignment="1">
      <alignment vertical="top" shrinkToFit="1"/>
      <protection/>
    </xf>
    <xf numFmtId="4" fontId="6" fillId="0" borderId="4" xfId="25" applyNumberFormat="1" applyFont="1" applyBorder="1" applyAlignment="1">
      <alignment vertical="top" shrinkToFit="1"/>
      <protection/>
    </xf>
    <xf numFmtId="0" fontId="2" fillId="0" borderId="4" xfId="25" applyBorder="1">
      <alignment/>
      <protection/>
    </xf>
    <xf numFmtId="49" fontId="2" fillId="0" borderId="4" xfId="25" applyNumberFormat="1" applyBorder="1">
      <alignment/>
      <protection/>
    </xf>
    <xf numFmtId="0" fontId="2" fillId="0" borderId="4" xfId="25" applyBorder="1" applyAlignment="1">
      <alignment horizontal="center"/>
      <protection/>
    </xf>
    <xf numFmtId="4" fontId="6" fillId="0" borderId="4" xfId="25" applyNumberFormat="1" applyFont="1" applyBorder="1" applyAlignment="1" applyProtection="1">
      <alignment vertical="top" shrinkToFi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0" fontId="0" fillId="0" borderId="4" xfId="0" applyBorder="1"/>
    <xf numFmtId="3" fontId="0" fillId="0" borderId="4" xfId="0" applyNumberFormat="1" applyBorder="1"/>
    <xf numFmtId="0" fontId="15" fillId="0" borderId="4" xfId="0" applyFont="1" applyBorder="1"/>
    <xf numFmtId="3" fontId="15" fillId="0" borderId="4" xfId="0" applyNumberFormat="1" applyFont="1" applyBorder="1"/>
    <xf numFmtId="0" fontId="19" fillId="0" borderId="4" xfId="0" applyFont="1" applyBorder="1"/>
    <xf numFmtId="3" fontId="19" fillId="0" borderId="4" xfId="0" applyNumberFormat="1" applyFont="1" applyBorder="1"/>
    <xf numFmtId="4" fontId="6" fillId="9" borderId="0" xfId="25" applyNumberFormat="1" applyFont="1" applyFill="1" applyAlignment="1">
      <alignment vertical="top" shrinkToFit="1"/>
      <protection/>
    </xf>
    <xf numFmtId="49" fontId="6" fillId="0" borderId="6" xfId="25" applyNumberFormat="1" applyFont="1" applyBorder="1" applyAlignment="1">
      <alignment vertical="top"/>
      <protection/>
    </xf>
    <xf numFmtId="49" fontId="6" fillId="0" borderId="6" xfId="25" applyNumberFormat="1" applyFont="1" applyBorder="1" applyAlignment="1">
      <alignment vertical="top"/>
      <protection/>
    </xf>
    <xf numFmtId="49" fontId="6" fillId="0" borderId="22" xfId="25" applyNumberFormat="1" applyFont="1" applyBorder="1" applyAlignment="1">
      <alignment vertical="top"/>
      <protection/>
    </xf>
    <xf numFmtId="0" fontId="3" fillId="7" borderId="23" xfId="25" applyFont="1" applyFill="1" applyBorder="1" applyAlignment="1">
      <alignment vertical="top"/>
      <protection/>
    </xf>
    <xf numFmtId="49" fontId="3" fillId="7" borderId="22" xfId="25" applyNumberFormat="1" applyFont="1" applyFill="1" applyBorder="1" applyAlignment="1">
      <alignment vertical="top"/>
      <protection/>
    </xf>
    <xf numFmtId="49" fontId="3" fillId="7" borderId="22" xfId="25" applyNumberFormat="1" applyFont="1" applyFill="1" applyBorder="1" applyAlignment="1">
      <alignment horizontal="left" vertical="top" wrapText="1"/>
      <protection/>
    </xf>
    <xf numFmtId="0" fontId="3" fillId="7" borderId="22" xfId="25" applyFont="1" applyFill="1" applyBorder="1" applyAlignment="1">
      <alignment horizontal="center" vertical="top" shrinkToFit="1"/>
      <protection/>
    </xf>
    <xf numFmtId="164" fontId="3" fillId="7" borderId="22" xfId="25" applyNumberFormat="1" applyFont="1" applyFill="1" applyBorder="1" applyAlignment="1">
      <alignment vertical="top" shrinkToFit="1"/>
      <protection/>
    </xf>
    <xf numFmtId="4" fontId="3" fillId="7" borderId="24" xfId="25" applyNumberFormat="1" applyFont="1" applyFill="1" applyBorder="1" applyAlignment="1">
      <alignment vertical="top" shrinkToFit="1"/>
      <protection/>
    </xf>
    <xf numFmtId="0" fontId="6" fillId="0" borderId="23" xfId="25" applyFont="1" applyBorder="1" applyAlignment="1">
      <alignment vertical="top"/>
      <protection/>
    </xf>
    <xf numFmtId="49" fontId="6" fillId="0" borderId="22" xfId="25" applyNumberFormat="1" applyFont="1" applyBorder="1" applyAlignment="1">
      <alignment horizontal="left" vertical="top" wrapText="1"/>
      <protection/>
    </xf>
    <xf numFmtId="0" fontId="6" fillId="0" borderId="22" xfId="25" applyFont="1" applyBorder="1" applyAlignment="1">
      <alignment horizontal="center" vertical="top" shrinkToFit="1"/>
      <protection/>
    </xf>
    <xf numFmtId="164" fontId="6" fillId="0" borderId="22" xfId="25" applyNumberFormat="1" applyFont="1" applyBorder="1" applyAlignment="1">
      <alignment vertical="top" shrinkToFit="1"/>
      <protection/>
    </xf>
    <xf numFmtId="4" fontId="6" fillId="0" borderId="24" xfId="25" applyNumberFormat="1" applyFont="1" applyBorder="1" applyAlignment="1">
      <alignment vertical="top" shrinkToFit="1"/>
      <protection/>
    </xf>
    <xf numFmtId="49" fontId="2" fillId="0" borderId="0" xfId="25" applyNumberFormat="1" applyAlignment="1">
      <alignment horizontal="left" wrapText="1"/>
      <protection/>
    </xf>
    <xf numFmtId="49" fontId="3" fillId="0" borderId="0" xfId="25" applyNumberFormat="1" applyFont="1">
      <alignment/>
      <protection/>
    </xf>
    <xf numFmtId="0" fontId="3" fillId="0" borderId="0" xfId="25" applyFont="1" applyAlignment="1">
      <alignment horizontal="center"/>
      <protection/>
    </xf>
    <xf numFmtId="0" fontId="3" fillId="0" borderId="0" xfId="25" applyFont="1">
      <alignment/>
      <protection/>
    </xf>
    <xf numFmtId="4" fontId="3" fillId="7" borderId="22" xfId="25" applyNumberFormat="1" applyFont="1" applyFill="1" applyBorder="1" applyAlignment="1" applyProtection="1">
      <alignment vertical="top" shrinkToFit="1"/>
      <protection locked="0"/>
    </xf>
    <xf numFmtId="0" fontId="2" fillId="0" borderId="4" xfId="25" applyBorder="1" applyProtection="1">
      <alignment/>
      <protection locked="0"/>
    </xf>
    <xf numFmtId="0" fontId="2" fillId="0" borderId="0" xfId="25" applyProtection="1">
      <alignment/>
      <protection locked="0"/>
    </xf>
    <xf numFmtId="4" fontId="6" fillId="11" borderId="1" xfId="25" applyNumberFormat="1" applyFont="1" applyFill="1" applyBorder="1" applyAlignment="1" applyProtection="1">
      <alignment vertical="top" shrinkToFit="1"/>
      <protection locked="0"/>
    </xf>
    <xf numFmtId="4" fontId="6" fillId="11" borderId="6" xfId="25" applyNumberFormat="1" applyFont="1" applyFill="1" applyBorder="1" applyAlignment="1" applyProtection="1">
      <alignment vertical="top" shrinkToFit="1"/>
      <protection locked="0"/>
    </xf>
    <xf numFmtId="4" fontId="6" fillId="11" borderId="4" xfId="25" applyNumberFormat="1" applyFont="1" applyFill="1" applyBorder="1" applyAlignment="1" applyProtection="1">
      <alignment vertical="top" shrinkToFit="1"/>
      <protection locked="0"/>
    </xf>
    <xf numFmtId="4" fontId="6" fillId="0" borderId="22" xfId="25" applyNumberFormat="1" applyFont="1" applyBorder="1" applyAlignment="1" applyProtection="1">
      <alignment vertical="top" shrinkToFit="1"/>
      <protection locked="0"/>
    </xf>
    <xf numFmtId="4" fontId="10" fillId="11" borderId="9" xfId="0" applyNumberFormat="1" applyFont="1" applyFill="1" applyBorder="1" applyAlignment="1" applyProtection="1">
      <alignment horizontal="right"/>
      <protection locked="0"/>
    </xf>
    <xf numFmtId="4" fontId="10" fillId="11" borderId="9" xfId="0" applyNumberFormat="1" applyFont="1" applyFill="1" applyBorder="1" applyAlignment="1" applyProtection="1">
      <alignment horizontal="right" vertical="center"/>
      <protection locked="0"/>
    </xf>
    <xf numFmtId="49" fontId="10" fillId="12" borderId="11" xfId="0" applyNumberFormat="1" applyFont="1" applyFill="1" applyBorder="1" applyAlignment="1">
      <alignment horizontal="left"/>
    </xf>
    <xf numFmtId="49" fontId="14" fillId="12" borderId="9" xfId="0" applyNumberFormat="1" applyFont="1" applyFill="1" applyBorder="1" applyAlignment="1">
      <alignment horizontal="left" wrapText="1"/>
    </xf>
    <xf numFmtId="49" fontId="10" fillId="12" borderId="9" xfId="0" applyNumberFormat="1" applyFont="1" applyFill="1" applyBorder="1" applyAlignment="1">
      <alignment horizontal="left" vertical="center"/>
    </xf>
    <xf numFmtId="4" fontId="10" fillId="12" borderId="9" xfId="0" applyNumberFormat="1" applyFont="1" applyFill="1" applyBorder="1" applyAlignment="1">
      <alignment horizontal="right" vertical="center"/>
    </xf>
    <xf numFmtId="49" fontId="23" fillId="0" borderId="25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left" vertical="center"/>
    </xf>
    <xf numFmtId="49" fontId="22" fillId="0" borderId="30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4" fillId="13" borderId="36" xfId="0" applyNumberFormat="1" applyFont="1" applyFill="1" applyBorder="1" applyAlignment="1">
      <alignment horizontal="left" vertical="center"/>
    </xf>
    <xf numFmtId="49" fontId="25" fillId="13" borderId="37" xfId="0" applyNumberFormat="1" applyFont="1" applyFill="1" applyBorder="1" applyAlignment="1">
      <alignment horizontal="left" vertical="center"/>
    </xf>
    <xf numFmtId="49" fontId="24" fillId="13" borderId="37" xfId="0" applyNumberFormat="1" applyFont="1" applyFill="1" applyBorder="1" applyAlignment="1">
      <alignment horizontal="left" vertical="center"/>
    </xf>
    <xf numFmtId="49" fontId="24" fillId="13" borderId="37" xfId="0" applyNumberFormat="1" applyFont="1" applyFill="1" applyBorder="1" applyAlignment="1" applyProtection="1">
      <alignment horizontal="left" vertical="center"/>
      <protection locked="0"/>
    </xf>
    <xf numFmtId="4" fontId="25" fillId="13" borderId="37" xfId="0" applyNumberFormat="1" applyFont="1" applyFill="1" applyBorder="1" applyAlignment="1">
      <alignment horizontal="right" vertical="center"/>
    </xf>
    <xf numFmtId="49" fontId="25" fillId="13" borderId="38" xfId="0" applyNumberFormat="1" applyFont="1" applyFill="1" applyBorder="1" applyAlignment="1">
      <alignment horizontal="right" vertical="center"/>
    </xf>
    <xf numFmtId="49" fontId="26" fillId="0" borderId="39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14" borderId="0" xfId="0" applyNumberFormat="1" applyFont="1" applyFill="1" applyAlignment="1" applyProtection="1">
      <alignment horizontal="right" vertical="center"/>
      <protection locked="0"/>
    </xf>
    <xf numFmtId="49" fontId="26" fillId="0" borderId="40" xfId="0" applyNumberFormat="1" applyFont="1" applyBorder="1" applyAlignment="1">
      <alignment horizontal="right" vertical="center"/>
    </xf>
    <xf numFmtId="49" fontId="24" fillId="13" borderId="39" xfId="0" applyNumberFormat="1" applyFont="1" applyFill="1" applyBorder="1" applyAlignment="1">
      <alignment horizontal="left" vertical="center"/>
    </xf>
    <xf numFmtId="49" fontId="25" fillId="13" borderId="0" xfId="0" applyNumberFormat="1" applyFont="1" applyFill="1" applyAlignment="1">
      <alignment horizontal="left" vertical="center"/>
    </xf>
    <xf numFmtId="49" fontId="24" fillId="13" borderId="0" xfId="0" applyNumberFormat="1" applyFont="1" applyFill="1" applyAlignment="1">
      <alignment horizontal="left" vertical="center"/>
    </xf>
    <xf numFmtId="49" fontId="24" fillId="13" borderId="0" xfId="0" applyNumberFormat="1" applyFont="1" applyFill="1" applyAlignment="1" applyProtection="1">
      <alignment horizontal="left" vertical="center"/>
      <protection locked="0"/>
    </xf>
    <xf numFmtId="4" fontId="25" fillId="13" borderId="0" xfId="0" applyNumberFormat="1" applyFont="1" applyFill="1" applyAlignment="1">
      <alignment horizontal="right" vertical="center"/>
    </xf>
    <xf numFmtId="49" fontId="25" fillId="13" borderId="40" xfId="0" applyNumberFormat="1" applyFont="1" applyFill="1" applyBorder="1" applyAlignment="1">
      <alignment horizontal="right" vertical="center"/>
    </xf>
    <xf numFmtId="49" fontId="27" fillId="0" borderId="39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14" borderId="0" xfId="0" applyNumberFormat="1" applyFont="1" applyFill="1" applyAlignment="1" applyProtection="1">
      <alignment horizontal="right" vertical="center"/>
      <protection locked="0"/>
    </xf>
    <xf numFmtId="49" fontId="27" fillId="0" borderId="40" xfId="0" applyNumberFormat="1" applyFont="1" applyBorder="1" applyAlignment="1">
      <alignment horizontal="right" vertical="center"/>
    </xf>
    <xf numFmtId="49" fontId="27" fillId="0" borderId="20" xfId="0" applyNumberFormat="1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left" vertical="center"/>
    </xf>
    <xf numFmtId="4" fontId="27" fillId="0" borderId="41" xfId="0" applyNumberFormat="1" applyFont="1" applyBorder="1" applyAlignment="1">
      <alignment horizontal="right" vertical="center"/>
    </xf>
    <xf numFmtId="4" fontId="27" fillId="14" borderId="41" xfId="0" applyNumberFormat="1" applyFont="1" applyFill="1" applyBorder="1" applyAlignment="1" applyProtection="1">
      <alignment horizontal="right" vertical="center"/>
      <protection locked="0"/>
    </xf>
    <xf numFmtId="49" fontId="27" fillId="0" borderId="21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4" fontId="23" fillId="0" borderId="22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16" fillId="0" borderId="37" xfId="0" applyNumberFormat="1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7" fillId="0" borderId="41" xfId="0" applyNumberFormat="1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2" fillId="14" borderId="0" xfId="0" applyFont="1" applyFill="1" applyAlignment="1" applyProtection="1">
      <alignment horizontal="left" vertical="center" wrapText="1"/>
      <protection locked="0"/>
    </xf>
    <xf numFmtId="0" fontId="22" fillId="14" borderId="0" xfId="0" applyFont="1" applyFill="1" applyAlignment="1" applyProtection="1">
      <alignment horizontal="left" vertical="center"/>
      <protection locked="0"/>
    </xf>
    <xf numFmtId="0" fontId="22" fillId="14" borderId="22" xfId="0" applyFont="1" applyFill="1" applyBorder="1" applyAlignment="1" applyProtection="1">
      <alignment horizontal="left" vertical="center" wrapText="1"/>
      <protection locked="0"/>
    </xf>
    <xf numFmtId="49" fontId="21" fillId="0" borderId="41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14" borderId="22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22" fillId="14" borderId="0" xfId="0" applyNumberFormat="1" applyFont="1" applyFill="1" applyAlignment="1" applyProtection="1">
      <alignment horizontal="left" vertical="center"/>
      <protection locked="0"/>
    </xf>
    <xf numFmtId="0" fontId="22" fillId="14" borderId="18" xfId="0" applyFont="1" applyFill="1" applyBorder="1" applyAlignment="1" applyProtection="1">
      <alignment horizontal="left" vertical="center"/>
      <protection locked="0"/>
    </xf>
    <xf numFmtId="0" fontId="22" fillId="14" borderId="40" xfId="0" applyFont="1" applyFill="1" applyBorder="1" applyAlignment="1" applyProtection="1">
      <alignment horizontal="left" vertical="center"/>
      <protection locked="0"/>
    </xf>
    <xf numFmtId="0" fontId="22" fillId="0" borderId="4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14" borderId="45" xfId="0" applyFont="1" applyFill="1" applyBorder="1" applyAlignment="1" applyProtection="1">
      <alignment horizontal="left" vertical="center"/>
      <protection locked="0"/>
    </xf>
    <xf numFmtId="49" fontId="23" fillId="0" borderId="36" xfId="0" applyNumberFormat="1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49" fontId="23" fillId="0" borderId="46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49" fontId="25" fillId="13" borderId="37" xfId="0" applyNumberFormat="1" applyFont="1" applyFill="1" applyBorder="1" applyAlignment="1">
      <alignment horizontal="left" vertical="center"/>
    </xf>
    <xf numFmtId="0" fontId="25" fillId="13" borderId="37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5" fillId="13" borderId="0" xfId="0" applyNumberFormat="1" applyFont="1" applyFill="1" applyAlignment="1">
      <alignment horizontal="left" vertical="center"/>
    </xf>
    <xf numFmtId="0" fontId="25" fillId="13" borderId="0" xfId="0" applyFont="1" applyFill="1" applyAlignment="1">
      <alignment horizontal="left" vertical="center"/>
    </xf>
    <xf numFmtId="0" fontId="5" fillId="0" borderId="46" xfId="25" applyFont="1" applyBorder="1" applyAlignment="1">
      <alignment horizontal="center"/>
      <protection/>
    </xf>
    <xf numFmtId="0" fontId="5" fillId="0" borderId="47" xfId="25" applyFont="1" applyBorder="1" applyAlignment="1">
      <alignment horizontal="center"/>
      <protection/>
    </xf>
    <xf numFmtId="49" fontId="2" fillId="0" borderId="5" xfId="25" applyNumberFormat="1" applyBorder="1" applyAlignment="1">
      <alignment vertical="center"/>
      <protection/>
    </xf>
    <xf numFmtId="0" fontId="2" fillId="0" borderId="5" xfId="25" applyBorder="1" applyAlignment="1">
      <alignment vertical="center"/>
      <protection/>
    </xf>
    <xf numFmtId="0" fontId="2" fillId="0" borderId="3" xfId="25" applyBorder="1" applyAlignment="1">
      <alignment vertical="center"/>
      <protection/>
    </xf>
    <xf numFmtId="0" fontId="5" fillId="0" borderId="49" xfId="25" applyFont="1" applyBorder="1" applyAlignment="1">
      <alignment horizontal="center"/>
      <protection/>
    </xf>
    <xf numFmtId="0" fontId="5" fillId="0" borderId="50" xfId="25" applyFont="1" applyBorder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Fakturácia HPP 08-2012" xfId="20"/>
    <cellStyle name="Normální 3" xfId="21"/>
    <cellStyle name="Normální 2" xfId="22"/>
    <cellStyle name="Čárka 2" xfId="23"/>
    <cellStyle name="Hypertextový odkaz 2" xfId="24"/>
    <cellStyle name="Normální 4" xfId="25"/>
    <cellStyle name="normální 2 2" xfId="26"/>
    <cellStyle name="Normální 5" xfId="27"/>
    <cellStyle name="Neutrální 2" xfId="28"/>
    <cellStyle name="Normální 6" xfId="29"/>
    <cellStyle name="Měna 2" xfId="30"/>
    <cellStyle name="Normální 4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radec_ut\vzor04_rozp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skoda_M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Pavelkova\LZN-Objekt%2002-011-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149%20017%20Frentech%20Brno\05%20Rozpo&#269;ty%20EP\02_platn&#233;,p&#345;&#237;loha%20SoD\D16_000%20VV%20ZTI%20trubn&#237;%20rozvody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082%20017%20Stavebn&#237;%20&#250;pravy%20objektu%20V12\06%20Rozpo&#269;ty%20EP%20na%20ON\D.1.4_V12_%20ZT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082%20017%20Stavebn&#237;%20&#250;pravy%20objektu%20V12\06%20Rozpo&#269;ty%20EP%20na%20ON\D.1.1.3%20%20V12%20Stavebn&#237;%20&#250;pravy%201.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krycí_li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rycí list"/>
      <sheetName val="Položky"/>
      <sheetName val="Krycí_list"/>
    </sheetNames>
    <sheetDataSet>
      <sheetData sheetId="0" refreshError="1">
        <row r="6">
          <cell r="B6" t="str">
            <v>Stavební díl</v>
          </cell>
        </row>
        <row r="16">
          <cell r="E16">
            <v>0</v>
          </cell>
          <cell r="F16">
            <v>350945.42975999997</v>
          </cell>
          <cell r="G16">
            <v>0</v>
          </cell>
          <cell r="H16">
            <v>0</v>
          </cell>
          <cell r="I16">
            <v>10800</v>
          </cell>
        </row>
        <row r="29">
          <cell r="H29">
            <v>0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6 D.1.6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523267.77000000014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523267.77000000014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625950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625950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Krycí_list"/>
      <sheetName val="položky"/>
      <sheetName val="Krycí_list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1.3 D.1.1.3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DAAD-8382-4A50-80C9-2E238A487270}">
  <sheetPr>
    <pageSetUpPr fitToPage="1"/>
  </sheetPr>
  <dimension ref="A1:N27"/>
  <sheetViews>
    <sheetView tabSelected="1" workbookViewId="0" topLeftCell="A1">
      <selection activeCell="H15" sqref="H15"/>
    </sheetView>
  </sheetViews>
  <sheetFormatPr defaultColWidth="9.140625" defaultRowHeight="15"/>
  <cols>
    <col min="1" max="1" width="39.421875" style="0" customWidth="1"/>
    <col min="2" max="2" width="15.28125" style="76" customWidth="1"/>
    <col min="3" max="3" width="4.8515625" style="0" customWidth="1"/>
    <col min="4" max="5" width="8.8515625" style="0" hidden="1" customWidth="1"/>
    <col min="7" max="7" width="5.57421875" style="0" customWidth="1"/>
    <col min="10" max="14" width="6.57421875" style="0" customWidth="1"/>
  </cols>
  <sheetData>
    <row r="1" spans="1:14" ht="15">
      <c r="A1" s="186" t="s">
        <v>419</v>
      </c>
      <c r="B1" s="187"/>
      <c r="C1" s="187"/>
      <c r="D1" s="190"/>
      <c r="E1" s="187"/>
      <c r="F1" s="181" t="s">
        <v>154</v>
      </c>
      <c r="G1" s="182"/>
      <c r="H1" s="181" t="s">
        <v>155</v>
      </c>
      <c r="I1" s="191" t="s">
        <v>156</v>
      </c>
      <c r="J1" s="181" t="s">
        <v>423</v>
      </c>
      <c r="K1" s="182"/>
      <c r="L1" s="182"/>
      <c r="M1" s="182"/>
      <c r="N1" s="183"/>
    </row>
    <row r="2" spans="1:14" ht="15">
      <c r="A2" s="188"/>
      <c r="B2" s="189"/>
      <c r="C2" s="189"/>
      <c r="D2" s="189"/>
      <c r="E2" s="189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15">
      <c r="A3" s="193" t="s">
        <v>420</v>
      </c>
      <c r="B3" s="184"/>
      <c r="C3" s="184"/>
      <c r="D3" s="195" t="s">
        <v>155</v>
      </c>
      <c r="E3" s="184"/>
      <c r="F3" s="192" t="s">
        <v>159</v>
      </c>
      <c r="G3" s="184"/>
      <c r="H3" s="192" t="s">
        <v>424</v>
      </c>
      <c r="I3" s="195" t="s">
        <v>161</v>
      </c>
      <c r="J3" s="192" t="s">
        <v>422</v>
      </c>
      <c r="K3" s="184"/>
      <c r="L3" s="184"/>
      <c r="M3" s="184"/>
      <c r="N3" s="185"/>
    </row>
    <row r="4" spans="1:14" ht="15">
      <c r="A4" s="19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15">
      <c r="A5" s="193" t="s">
        <v>421</v>
      </c>
      <c r="B5" s="184"/>
      <c r="C5" s="184"/>
      <c r="D5" s="195"/>
      <c r="E5" s="184"/>
      <c r="F5" s="192" t="s">
        <v>164</v>
      </c>
      <c r="G5" s="184"/>
      <c r="H5" s="192" t="s">
        <v>155</v>
      </c>
      <c r="I5" s="195" t="s">
        <v>165</v>
      </c>
      <c r="J5" s="192" t="s">
        <v>157</v>
      </c>
      <c r="K5" s="184"/>
      <c r="L5" s="184"/>
      <c r="M5" s="184"/>
      <c r="N5" s="185"/>
    </row>
    <row r="6" spans="1:14" ht="15">
      <c r="A6" s="19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15">
      <c r="A7" s="92"/>
      <c r="N7" s="93"/>
    </row>
    <row r="8" spans="1:14" ht="15">
      <c r="A8" s="92"/>
      <c r="N8" s="93"/>
    </row>
    <row r="9" spans="1:14" ht="15">
      <c r="A9" s="102" t="s">
        <v>414</v>
      </c>
      <c r="B9" s="103">
        <f>'D1.1 stavebni + UT'!$L$111</f>
        <v>0</v>
      </c>
      <c r="N9" s="93"/>
    </row>
    <row r="10" spans="1:14" ht="15">
      <c r="A10" s="100"/>
      <c r="B10" s="101"/>
      <c r="N10" s="93"/>
    </row>
    <row r="11" spans="1:14" ht="15">
      <c r="A11" s="102" t="s">
        <v>147</v>
      </c>
      <c r="B11" s="103">
        <f>SUM(B12:B16)</f>
        <v>0</v>
      </c>
      <c r="N11" s="93"/>
    </row>
    <row r="12" spans="1:14" ht="15">
      <c r="A12" s="100"/>
      <c r="B12" s="101"/>
      <c r="N12" s="93"/>
    </row>
    <row r="13" spans="1:14" ht="15">
      <c r="A13" s="100" t="s">
        <v>93</v>
      </c>
      <c r="B13" s="101">
        <f>'D.1.4.1 ZTI '!$G$44</f>
        <v>0</v>
      </c>
      <c r="N13" s="93"/>
    </row>
    <row r="14" spans="1:14" ht="15">
      <c r="A14" s="100" t="s">
        <v>95</v>
      </c>
      <c r="B14" s="101">
        <f>'D.1.4.3 klimatizace '!$G$15</f>
        <v>0</v>
      </c>
      <c r="N14" s="93"/>
    </row>
    <row r="15" spans="1:14" ht="15">
      <c r="A15" s="100" t="s">
        <v>150</v>
      </c>
      <c r="B15" s="101">
        <f>'D.1.4.4 VZT'!$G$14</f>
        <v>0</v>
      </c>
      <c r="N15" s="93"/>
    </row>
    <row r="16" spans="1:14" ht="15">
      <c r="A16" s="100" t="s">
        <v>151</v>
      </c>
      <c r="B16" s="101">
        <f>'D.1.5. SLN'!$J$37</f>
        <v>0</v>
      </c>
      <c r="N16" s="93"/>
    </row>
    <row r="17" spans="1:14" ht="15">
      <c r="A17" s="100"/>
      <c r="B17" s="101"/>
      <c r="N17" s="93"/>
    </row>
    <row r="18" spans="1:14" ht="15">
      <c r="A18" s="100" t="s">
        <v>430</v>
      </c>
      <c r="B18" s="101">
        <f>(B9+B11)*0.02</f>
        <v>0</v>
      </c>
      <c r="N18" s="93"/>
    </row>
    <row r="19" spans="1:14" ht="15">
      <c r="A19" s="104" t="s">
        <v>417</v>
      </c>
      <c r="B19" s="105">
        <f>B9+B11+B18</f>
        <v>0</v>
      </c>
      <c r="N19" s="93"/>
    </row>
    <row r="20" spans="1:14" ht="15">
      <c r="A20" s="104"/>
      <c r="B20" s="105"/>
      <c r="N20" s="93"/>
    </row>
    <row r="21" spans="1:14" ht="15">
      <c r="A21" s="100" t="s">
        <v>415</v>
      </c>
      <c r="B21" s="101">
        <f>B19*0.21</f>
        <v>0</v>
      </c>
      <c r="N21" s="93"/>
    </row>
    <row r="22" spans="1:14" ht="15">
      <c r="A22" s="100"/>
      <c r="B22" s="101"/>
      <c r="N22" s="93"/>
    </row>
    <row r="23" spans="1:14" ht="15">
      <c r="A23" s="100" t="s">
        <v>416</v>
      </c>
      <c r="B23" s="101">
        <f>B19+B21</f>
        <v>0</v>
      </c>
      <c r="N23" s="93"/>
    </row>
    <row r="24" spans="1:14" ht="15">
      <c r="A24" s="100"/>
      <c r="B24" s="101"/>
      <c r="N24" s="93"/>
    </row>
    <row r="25" spans="1:14" ht="15">
      <c r="A25" s="98" t="s">
        <v>418</v>
      </c>
      <c r="B25" s="99">
        <f>B19*0.03</f>
        <v>0</v>
      </c>
      <c r="N25" s="93"/>
    </row>
    <row r="26" spans="1:14" ht="15">
      <c r="A26" s="92" t="s">
        <v>432</v>
      </c>
      <c r="B26" s="76">
        <f>B19+B25</f>
        <v>0</v>
      </c>
      <c r="N26" s="93"/>
    </row>
    <row r="27" spans="1:14" ht="15.75" thickBot="1">
      <c r="A27" s="94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</sheetData>
  <sheetProtection algorithmName="SHA-512" hashValue="pHm2vRTFhhuRh+8+pKhqU/K3Ov4dPxB6rc4P69Yjoo4m41iS/ouxSUJQr3rFclz6X6LfpVEp/TdVETEXAV/eBA==" saltValue="dN/5imkipPdmO398BGISXA==" spinCount="100000" sheet="1" objects="1" scenarios="1"/>
  <mergeCells count="18">
    <mergeCell ref="J5:N6"/>
    <mergeCell ref="A3:C4"/>
    <mergeCell ref="D3:E4"/>
    <mergeCell ref="F3:G4"/>
    <mergeCell ref="H3:H4"/>
    <mergeCell ref="I3:I4"/>
    <mergeCell ref="J3:N4"/>
    <mergeCell ref="A5:C6"/>
    <mergeCell ref="D5:E6"/>
    <mergeCell ref="F5:G6"/>
    <mergeCell ref="H5:H6"/>
    <mergeCell ref="I5:I6"/>
    <mergeCell ref="J1:N2"/>
    <mergeCell ref="A1:C2"/>
    <mergeCell ref="D1:E2"/>
    <mergeCell ref="F1:G2"/>
    <mergeCell ref="H1:H2"/>
    <mergeCell ref="I1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  <headerFooter>
    <oddHeader>&amp;Cpavel jakeš project management
</oddHeader>
    <oddFooter>&amp;C&amp;P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7626-EB90-4D8F-B865-B8A8C78E7349}">
  <sheetPr>
    <pageSetUpPr fitToPage="1"/>
  </sheetPr>
  <dimension ref="A1:M115"/>
  <sheetViews>
    <sheetView view="pageBreakPreview" zoomScaleSheetLayoutView="100" workbookViewId="0" topLeftCell="A19">
      <selection activeCell="K24" sqref="K24"/>
    </sheetView>
  </sheetViews>
  <sheetFormatPr defaultColWidth="8.8515625" defaultRowHeight="15"/>
  <cols>
    <col min="1" max="1" width="6.57421875" style="77" customWidth="1"/>
    <col min="2" max="2" width="4.7109375" style="77" customWidth="1"/>
    <col min="3" max="4" width="8.8515625" style="77" customWidth="1"/>
    <col min="5" max="5" width="40.28125" style="77" customWidth="1"/>
    <col min="6" max="8" width="8.8515625" style="77" customWidth="1"/>
    <col min="9" max="9" width="12.00390625" style="77" customWidth="1"/>
    <col min="10" max="11" width="12.57421875" style="77" customWidth="1"/>
    <col min="12" max="12" width="14.28125" style="77" customWidth="1"/>
    <col min="13" max="13" width="15.28125" style="77" customWidth="1"/>
    <col min="14" max="14" width="12.57421875" style="77" hidden="1" customWidth="1"/>
    <col min="15" max="16384" width="8.8515625" style="77" customWidth="1"/>
  </cols>
  <sheetData>
    <row r="1" spans="1:13" ht="23.25">
      <c r="A1" s="207" t="s">
        <v>433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5.9" customHeight="1">
      <c r="A2" s="209" t="s">
        <v>152</v>
      </c>
      <c r="B2" s="210"/>
      <c r="C2" s="212" t="s">
        <v>153</v>
      </c>
      <c r="D2" s="203"/>
      <c r="E2" s="214" t="s">
        <v>154</v>
      </c>
      <c r="F2" s="210"/>
      <c r="G2" s="214" t="s">
        <v>155</v>
      </c>
      <c r="H2" s="210"/>
      <c r="I2" s="206" t="s">
        <v>156</v>
      </c>
      <c r="J2" s="215" t="s">
        <v>425</v>
      </c>
      <c r="K2" s="210"/>
      <c r="L2" s="210"/>
      <c r="M2" s="216"/>
    </row>
    <row r="3" spans="1:13" ht="25.9" customHeight="1">
      <c r="A3" s="211"/>
      <c r="B3" s="197"/>
      <c r="C3" s="213"/>
      <c r="D3" s="213"/>
      <c r="E3" s="197"/>
      <c r="F3" s="197"/>
      <c r="G3" s="197"/>
      <c r="H3" s="197"/>
      <c r="I3" s="205"/>
      <c r="J3" s="205"/>
      <c r="K3" s="197"/>
      <c r="L3" s="197"/>
      <c r="M3" s="217"/>
    </row>
    <row r="4" spans="1:13" ht="15">
      <c r="A4" s="218" t="s">
        <v>158</v>
      </c>
      <c r="B4" s="197"/>
      <c r="C4" s="196" t="s">
        <v>155</v>
      </c>
      <c r="D4" s="197"/>
      <c r="E4" s="219" t="s">
        <v>159</v>
      </c>
      <c r="F4" s="197"/>
      <c r="G4" s="219" t="s">
        <v>160</v>
      </c>
      <c r="H4" s="197"/>
      <c r="I4" s="204" t="s">
        <v>161</v>
      </c>
      <c r="J4" s="220" t="s">
        <v>422</v>
      </c>
      <c r="K4" s="197"/>
      <c r="L4" s="197"/>
      <c r="M4" s="217"/>
    </row>
    <row r="5" spans="1:13" ht="15">
      <c r="A5" s="211"/>
      <c r="B5" s="197"/>
      <c r="C5" s="197"/>
      <c r="D5" s="197"/>
      <c r="E5" s="197"/>
      <c r="F5" s="197"/>
      <c r="G5" s="197"/>
      <c r="H5" s="197"/>
      <c r="I5" s="205"/>
      <c r="J5" s="205"/>
      <c r="K5" s="197"/>
      <c r="L5" s="197"/>
      <c r="M5" s="217"/>
    </row>
    <row r="6" spans="1:13" ht="15">
      <c r="A6" s="218" t="s">
        <v>162</v>
      </c>
      <c r="B6" s="197"/>
      <c r="C6" s="196" t="s">
        <v>163</v>
      </c>
      <c r="D6" s="197"/>
      <c r="E6" s="219" t="s">
        <v>164</v>
      </c>
      <c r="F6" s="197"/>
      <c r="G6" s="219" t="s">
        <v>155</v>
      </c>
      <c r="H6" s="197"/>
      <c r="I6" s="204" t="s">
        <v>165</v>
      </c>
      <c r="J6" s="220" t="s">
        <v>157</v>
      </c>
      <c r="K6" s="197"/>
      <c r="L6" s="205"/>
      <c r="M6" s="222"/>
    </row>
    <row r="7" spans="1:13" ht="15">
      <c r="A7" s="211"/>
      <c r="B7" s="197"/>
      <c r="C7" s="197"/>
      <c r="D7" s="197"/>
      <c r="E7" s="197"/>
      <c r="F7" s="197"/>
      <c r="G7" s="197"/>
      <c r="H7" s="197"/>
      <c r="I7" s="205"/>
      <c r="J7" s="205"/>
      <c r="K7" s="197"/>
      <c r="L7" s="205"/>
      <c r="M7" s="222"/>
    </row>
    <row r="8" spans="1:13" ht="15">
      <c r="A8" s="218" t="s">
        <v>166</v>
      </c>
      <c r="B8" s="197"/>
      <c r="C8" s="196" t="s">
        <v>155</v>
      </c>
      <c r="D8" s="197"/>
      <c r="E8" s="219" t="s">
        <v>167</v>
      </c>
      <c r="F8" s="197"/>
      <c r="G8" s="219" t="s">
        <v>160</v>
      </c>
      <c r="H8" s="197"/>
      <c r="I8" s="204" t="s">
        <v>168</v>
      </c>
      <c r="J8" s="220" t="s">
        <v>470</v>
      </c>
      <c r="K8" s="197"/>
      <c r="L8" s="205"/>
      <c r="M8" s="222"/>
    </row>
    <row r="9" spans="1:13" ht="12.75" thickBot="1">
      <c r="A9" s="223"/>
      <c r="B9" s="224"/>
      <c r="C9" s="224"/>
      <c r="D9" s="224"/>
      <c r="E9" s="224"/>
      <c r="F9" s="224"/>
      <c r="G9" s="224"/>
      <c r="H9" s="224"/>
      <c r="I9" s="221"/>
      <c r="J9" s="221"/>
      <c r="K9" s="224"/>
      <c r="L9" s="221"/>
      <c r="M9" s="225"/>
    </row>
    <row r="10" spans="1:13" ht="12.75">
      <c r="A10" s="138" t="s">
        <v>169</v>
      </c>
      <c r="B10" s="139" t="s">
        <v>170</v>
      </c>
      <c r="C10" s="226" t="s">
        <v>171</v>
      </c>
      <c r="D10" s="227"/>
      <c r="E10" s="227"/>
      <c r="F10" s="228"/>
      <c r="G10" s="139" t="s">
        <v>0</v>
      </c>
      <c r="H10" s="140" t="s">
        <v>1</v>
      </c>
      <c r="I10" s="141" t="s">
        <v>172</v>
      </c>
      <c r="J10" s="229" t="s">
        <v>173</v>
      </c>
      <c r="K10" s="230"/>
      <c r="L10" s="231"/>
      <c r="M10" s="142" t="s">
        <v>174</v>
      </c>
    </row>
    <row r="11" spans="1:13" ht="13.5" thickBot="1">
      <c r="A11" s="143" t="s">
        <v>155</v>
      </c>
      <c r="B11" s="144" t="s">
        <v>155</v>
      </c>
      <c r="C11" s="232" t="s">
        <v>175</v>
      </c>
      <c r="D11" s="233"/>
      <c r="E11" s="233"/>
      <c r="F11" s="234"/>
      <c r="G11" s="144" t="s">
        <v>155</v>
      </c>
      <c r="H11" s="144" t="s">
        <v>155</v>
      </c>
      <c r="I11" s="145" t="s">
        <v>176</v>
      </c>
      <c r="J11" s="146" t="s">
        <v>19</v>
      </c>
      <c r="K11" s="147" t="s">
        <v>21</v>
      </c>
      <c r="L11" s="148" t="s">
        <v>18</v>
      </c>
      <c r="M11" s="149" t="s">
        <v>177</v>
      </c>
    </row>
    <row r="12" spans="1:13" ht="12.75">
      <c r="A12" s="150"/>
      <c r="B12" s="151" t="s">
        <v>182</v>
      </c>
      <c r="C12" s="235" t="s">
        <v>183</v>
      </c>
      <c r="D12" s="236"/>
      <c r="E12" s="236"/>
      <c r="F12" s="236"/>
      <c r="G12" s="152" t="s">
        <v>155</v>
      </c>
      <c r="H12" s="152" t="s">
        <v>155</v>
      </c>
      <c r="I12" s="153" t="s">
        <v>155</v>
      </c>
      <c r="J12" s="154">
        <f>SUM(J13:J19)</f>
        <v>0</v>
      </c>
      <c r="K12" s="154">
        <f>SUM(K13:K19)</f>
        <v>0</v>
      </c>
      <c r="L12" s="154">
        <f>SUM(L13:L19)</f>
        <v>0</v>
      </c>
      <c r="M12" s="155"/>
    </row>
    <row r="13" spans="1:13" ht="12.75">
      <c r="A13" s="156" t="s">
        <v>137</v>
      </c>
      <c r="B13" s="157" t="s">
        <v>184</v>
      </c>
      <c r="C13" s="237" t="s">
        <v>185</v>
      </c>
      <c r="D13" s="238"/>
      <c r="E13" s="238"/>
      <c r="F13" s="238"/>
      <c r="G13" s="157" t="s">
        <v>181</v>
      </c>
      <c r="H13" s="158">
        <v>5</v>
      </c>
      <c r="I13" s="159">
        <v>0</v>
      </c>
      <c r="J13" s="158">
        <f aca="true" t="shared" si="0" ref="J13:J19">H13*AO13</f>
        <v>0</v>
      </c>
      <c r="K13" s="158">
        <f aca="true" t="shared" si="1" ref="K13:K19">H13*AP13</f>
        <v>0</v>
      </c>
      <c r="L13" s="158">
        <f aca="true" t="shared" si="2" ref="L13:L19">H13*I13</f>
        <v>0</v>
      </c>
      <c r="M13" s="160"/>
    </row>
    <row r="14" spans="1:13" ht="12.75">
      <c r="A14" s="156" t="s">
        <v>50</v>
      </c>
      <c r="B14" s="157" t="s">
        <v>186</v>
      </c>
      <c r="C14" s="237" t="s">
        <v>187</v>
      </c>
      <c r="D14" s="238"/>
      <c r="E14" s="238"/>
      <c r="F14" s="238"/>
      <c r="G14" s="157" t="s">
        <v>181</v>
      </c>
      <c r="H14" s="158">
        <v>48</v>
      </c>
      <c r="I14" s="159">
        <v>0</v>
      </c>
      <c r="J14" s="158">
        <f t="shared" si="0"/>
        <v>0</v>
      </c>
      <c r="K14" s="158">
        <f t="shared" si="1"/>
        <v>0</v>
      </c>
      <c r="L14" s="158">
        <f t="shared" si="2"/>
        <v>0</v>
      </c>
      <c r="M14" s="160"/>
    </row>
    <row r="15" spans="1:13" ht="12.75">
      <c r="A15" s="156" t="s">
        <v>3</v>
      </c>
      <c r="B15" s="157" t="s">
        <v>188</v>
      </c>
      <c r="C15" s="237" t="s">
        <v>189</v>
      </c>
      <c r="D15" s="238"/>
      <c r="E15" s="238"/>
      <c r="F15" s="238"/>
      <c r="G15" s="157" t="s">
        <v>7</v>
      </c>
      <c r="H15" s="158">
        <v>65</v>
      </c>
      <c r="I15" s="159">
        <v>0</v>
      </c>
      <c r="J15" s="158">
        <f t="shared" si="0"/>
        <v>0</v>
      </c>
      <c r="K15" s="158">
        <f t="shared" si="1"/>
        <v>0</v>
      </c>
      <c r="L15" s="158">
        <f t="shared" si="2"/>
        <v>0</v>
      </c>
      <c r="M15" s="160"/>
    </row>
    <row r="16" spans="1:13" ht="12.75">
      <c r="A16" s="156" t="s">
        <v>138</v>
      </c>
      <c r="B16" s="157" t="s">
        <v>190</v>
      </c>
      <c r="C16" s="237" t="s">
        <v>191</v>
      </c>
      <c r="D16" s="238"/>
      <c r="E16" s="238"/>
      <c r="F16" s="238"/>
      <c r="G16" s="157" t="s">
        <v>7</v>
      </c>
      <c r="H16" s="158">
        <v>4</v>
      </c>
      <c r="I16" s="159">
        <v>0</v>
      </c>
      <c r="J16" s="158">
        <f t="shared" si="0"/>
        <v>0</v>
      </c>
      <c r="K16" s="158">
        <f t="shared" si="1"/>
        <v>0</v>
      </c>
      <c r="L16" s="158">
        <f t="shared" si="2"/>
        <v>0</v>
      </c>
      <c r="M16" s="160"/>
    </row>
    <row r="17" spans="1:13" ht="12.75">
      <c r="A17" s="156" t="s">
        <v>51</v>
      </c>
      <c r="B17" s="157" t="s">
        <v>434</v>
      </c>
      <c r="C17" s="237" t="s">
        <v>435</v>
      </c>
      <c r="D17" s="238"/>
      <c r="E17" s="238"/>
      <c r="F17" s="238"/>
      <c r="G17" s="157" t="s">
        <v>181</v>
      </c>
      <c r="H17" s="158">
        <v>14.9</v>
      </c>
      <c r="I17" s="159">
        <v>0</v>
      </c>
      <c r="J17" s="158">
        <f t="shared" si="0"/>
        <v>0</v>
      </c>
      <c r="K17" s="158">
        <f t="shared" si="1"/>
        <v>0</v>
      </c>
      <c r="L17" s="158">
        <f t="shared" si="2"/>
        <v>0</v>
      </c>
      <c r="M17" s="160"/>
    </row>
    <row r="18" spans="1:13" ht="12.75">
      <c r="A18" s="156" t="s">
        <v>194</v>
      </c>
      <c r="B18" s="157" t="s">
        <v>179</v>
      </c>
      <c r="C18" s="237" t="s">
        <v>180</v>
      </c>
      <c r="D18" s="238"/>
      <c r="E18" s="238"/>
      <c r="F18" s="238"/>
      <c r="G18" s="157" t="s">
        <v>181</v>
      </c>
      <c r="H18" s="158">
        <v>29.1</v>
      </c>
      <c r="I18" s="159">
        <v>0</v>
      </c>
      <c r="J18" s="158">
        <f t="shared" si="0"/>
        <v>0</v>
      </c>
      <c r="K18" s="158">
        <f t="shared" si="1"/>
        <v>0</v>
      </c>
      <c r="L18" s="158">
        <f t="shared" si="2"/>
        <v>0</v>
      </c>
      <c r="M18" s="160"/>
    </row>
    <row r="19" spans="1:13" ht="12.75">
      <c r="A19" s="156" t="s">
        <v>197</v>
      </c>
      <c r="B19" s="157" t="s">
        <v>186</v>
      </c>
      <c r="C19" s="237" t="s">
        <v>436</v>
      </c>
      <c r="D19" s="238"/>
      <c r="E19" s="238"/>
      <c r="F19" s="238"/>
      <c r="G19" s="157" t="s">
        <v>181</v>
      </c>
      <c r="H19" s="158">
        <v>8.8</v>
      </c>
      <c r="I19" s="159">
        <v>0</v>
      </c>
      <c r="J19" s="158">
        <f t="shared" si="0"/>
        <v>0</v>
      </c>
      <c r="K19" s="158">
        <f t="shared" si="1"/>
        <v>0</v>
      </c>
      <c r="L19" s="158">
        <f t="shared" si="2"/>
        <v>0</v>
      </c>
      <c r="M19" s="160"/>
    </row>
    <row r="20" spans="1:13" ht="12.75">
      <c r="A20" s="161"/>
      <c r="B20" s="162" t="s">
        <v>192</v>
      </c>
      <c r="C20" s="239" t="s">
        <v>193</v>
      </c>
      <c r="D20" s="240"/>
      <c r="E20" s="240"/>
      <c r="F20" s="240"/>
      <c r="G20" s="163" t="s">
        <v>155</v>
      </c>
      <c r="H20" s="163" t="s">
        <v>155</v>
      </c>
      <c r="I20" s="164" t="s">
        <v>155</v>
      </c>
      <c r="J20" s="165">
        <f>SUM(J21:J30)</f>
        <v>0</v>
      </c>
      <c r="K20" s="165">
        <f>SUM(K21:K30)</f>
        <v>0</v>
      </c>
      <c r="L20" s="165">
        <f>SUM(L21:L30)</f>
        <v>0</v>
      </c>
      <c r="M20" s="166"/>
    </row>
    <row r="21" spans="1:13" ht="12.75">
      <c r="A21" s="156" t="s">
        <v>200</v>
      </c>
      <c r="B21" s="157" t="s">
        <v>195</v>
      </c>
      <c r="C21" s="237" t="s">
        <v>196</v>
      </c>
      <c r="D21" s="238"/>
      <c r="E21" s="238"/>
      <c r="F21" s="238"/>
      <c r="G21" s="157" t="s">
        <v>181</v>
      </c>
      <c r="H21" s="158">
        <v>50</v>
      </c>
      <c r="I21" s="159">
        <v>0</v>
      </c>
      <c r="J21" s="158">
        <f aca="true" t="shared" si="3" ref="J21:J30">H21*AO21</f>
        <v>0</v>
      </c>
      <c r="K21" s="158">
        <f aca="true" t="shared" si="4" ref="K21:K30">H21*AP21</f>
        <v>0</v>
      </c>
      <c r="L21" s="158">
        <f aca="true" t="shared" si="5" ref="L21:L30">H21*I21</f>
        <v>0</v>
      </c>
      <c r="M21" s="160"/>
    </row>
    <row r="22" spans="1:13" ht="12.75">
      <c r="A22" s="156" t="s">
        <v>203</v>
      </c>
      <c r="B22" s="157" t="s">
        <v>198</v>
      </c>
      <c r="C22" s="237" t="s">
        <v>199</v>
      </c>
      <c r="D22" s="238"/>
      <c r="E22" s="238"/>
      <c r="F22" s="238"/>
      <c r="G22" s="157" t="s">
        <v>181</v>
      </c>
      <c r="H22" s="158">
        <v>302.5</v>
      </c>
      <c r="I22" s="159">
        <v>0</v>
      </c>
      <c r="J22" s="158">
        <f t="shared" si="3"/>
        <v>0</v>
      </c>
      <c r="K22" s="158">
        <f t="shared" si="4"/>
        <v>0</v>
      </c>
      <c r="L22" s="158">
        <f t="shared" si="5"/>
        <v>0</v>
      </c>
      <c r="M22" s="160"/>
    </row>
    <row r="23" spans="1:13" ht="12.75">
      <c r="A23" s="156" t="s">
        <v>206</v>
      </c>
      <c r="B23" s="157" t="s">
        <v>201</v>
      </c>
      <c r="C23" s="237" t="s">
        <v>202</v>
      </c>
      <c r="D23" s="238"/>
      <c r="E23" s="238"/>
      <c r="F23" s="238"/>
      <c r="G23" s="157" t="s">
        <v>181</v>
      </c>
      <c r="H23" s="158">
        <v>10</v>
      </c>
      <c r="I23" s="159">
        <v>0</v>
      </c>
      <c r="J23" s="158">
        <f t="shared" si="3"/>
        <v>0</v>
      </c>
      <c r="K23" s="158">
        <f t="shared" si="4"/>
        <v>0</v>
      </c>
      <c r="L23" s="158">
        <f t="shared" si="5"/>
        <v>0</v>
      </c>
      <c r="M23" s="160"/>
    </row>
    <row r="24" spans="1:13" ht="12.75">
      <c r="A24" s="156" t="s">
        <v>209</v>
      </c>
      <c r="B24" s="157" t="s">
        <v>204</v>
      </c>
      <c r="C24" s="237" t="s">
        <v>205</v>
      </c>
      <c r="D24" s="238"/>
      <c r="E24" s="238"/>
      <c r="F24" s="238"/>
      <c r="G24" s="157" t="s">
        <v>181</v>
      </c>
      <c r="H24" s="158">
        <v>39</v>
      </c>
      <c r="I24" s="159">
        <v>0</v>
      </c>
      <c r="J24" s="158">
        <f t="shared" si="3"/>
        <v>0</v>
      </c>
      <c r="K24" s="158">
        <f t="shared" si="4"/>
        <v>0</v>
      </c>
      <c r="L24" s="158">
        <f t="shared" si="5"/>
        <v>0</v>
      </c>
      <c r="M24" s="160"/>
    </row>
    <row r="25" spans="1:13" ht="12.75">
      <c r="A25" s="156" t="s">
        <v>52</v>
      </c>
      <c r="B25" s="157" t="s">
        <v>207</v>
      </c>
      <c r="C25" s="237" t="s">
        <v>208</v>
      </c>
      <c r="D25" s="238"/>
      <c r="E25" s="238"/>
      <c r="F25" s="238"/>
      <c r="G25" s="157" t="s">
        <v>181</v>
      </c>
      <c r="H25" s="158">
        <v>39</v>
      </c>
      <c r="I25" s="159">
        <v>0</v>
      </c>
      <c r="J25" s="158">
        <f t="shared" si="3"/>
        <v>0</v>
      </c>
      <c r="K25" s="158">
        <f t="shared" si="4"/>
        <v>0</v>
      </c>
      <c r="L25" s="158">
        <f t="shared" si="5"/>
        <v>0</v>
      </c>
      <c r="M25" s="160"/>
    </row>
    <row r="26" spans="1:13" ht="12.75">
      <c r="A26" s="156" t="s">
        <v>214</v>
      </c>
      <c r="B26" s="157" t="s">
        <v>210</v>
      </c>
      <c r="C26" s="237" t="s">
        <v>211</v>
      </c>
      <c r="D26" s="238"/>
      <c r="E26" s="238"/>
      <c r="F26" s="238"/>
      <c r="G26" s="157" t="s">
        <v>181</v>
      </c>
      <c r="H26" s="158">
        <v>39</v>
      </c>
      <c r="I26" s="159">
        <v>0</v>
      </c>
      <c r="J26" s="158">
        <f t="shared" si="3"/>
        <v>0</v>
      </c>
      <c r="K26" s="158">
        <f t="shared" si="4"/>
        <v>0</v>
      </c>
      <c r="L26" s="158">
        <f t="shared" si="5"/>
        <v>0</v>
      </c>
      <c r="M26" s="160"/>
    </row>
    <row r="27" spans="1:13" ht="12.75">
      <c r="A27" s="156" t="s">
        <v>53</v>
      </c>
      <c r="B27" s="157" t="s">
        <v>212</v>
      </c>
      <c r="C27" s="237" t="s">
        <v>213</v>
      </c>
      <c r="D27" s="238"/>
      <c r="E27" s="238"/>
      <c r="F27" s="238"/>
      <c r="G27" s="157" t="s">
        <v>181</v>
      </c>
      <c r="H27" s="158">
        <v>275</v>
      </c>
      <c r="I27" s="159">
        <v>0</v>
      </c>
      <c r="J27" s="158">
        <f t="shared" si="3"/>
        <v>0</v>
      </c>
      <c r="K27" s="158">
        <f t="shared" si="4"/>
        <v>0</v>
      </c>
      <c r="L27" s="158">
        <f t="shared" si="5"/>
        <v>0</v>
      </c>
      <c r="M27" s="160"/>
    </row>
    <row r="28" spans="1:13" ht="12.75">
      <c r="A28" s="156" t="s">
        <v>219</v>
      </c>
      <c r="B28" s="157" t="s">
        <v>215</v>
      </c>
      <c r="C28" s="237" t="s">
        <v>216</v>
      </c>
      <c r="D28" s="238"/>
      <c r="E28" s="238"/>
      <c r="F28" s="238"/>
      <c r="G28" s="157" t="s">
        <v>181</v>
      </c>
      <c r="H28" s="158">
        <v>1915</v>
      </c>
      <c r="I28" s="159">
        <v>0</v>
      </c>
      <c r="J28" s="158">
        <f t="shared" si="3"/>
        <v>0</v>
      </c>
      <c r="K28" s="158">
        <f t="shared" si="4"/>
        <v>0</v>
      </c>
      <c r="L28" s="158">
        <f t="shared" si="5"/>
        <v>0</v>
      </c>
      <c r="M28" s="160"/>
    </row>
    <row r="29" spans="1:13" ht="12.75">
      <c r="A29" s="156" t="s">
        <v>224</v>
      </c>
      <c r="B29" s="157" t="s">
        <v>217</v>
      </c>
      <c r="C29" s="237" t="s">
        <v>218</v>
      </c>
      <c r="D29" s="238"/>
      <c r="E29" s="238"/>
      <c r="F29" s="238"/>
      <c r="G29" s="157" t="s">
        <v>181</v>
      </c>
      <c r="H29" s="158">
        <v>542</v>
      </c>
      <c r="I29" s="159">
        <v>0</v>
      </c>
      <c r="J29" s="158">
        <f t="shared" si="3"/>
        <v>0</v>
      </c>
      <c r="K29" s="158">
        <f t="shared" si="4"/>
        <v>0</v>
      </c>
      <c r="L29" s="158">
        <f t="shared" si="5"/>
        <v>0</v>
      </c>
      <c r="M29" s="160"/>
    </row>
    <row r="30" spans="1:13" ht="12.75">
      <c r="A30" s="156" t="s">
        <v>229</v>
      </c>
      <c r="B30" s="157" t="s">
        <v>220</v>
      </c>
      <c r="C30" s="237" t="s">
        <v>221</v>
      </c>
      <c r="D30" s="238"/>
      <c r="E30" s="238"/>
      <c r="F30" s="238"/>
      <c r="G30" s="157" t="s">
        <v>181</v>
      </c>
      <c r="H30" s="158">
        <v>2673</v>
      </c>
      <c r="I30" s="159">
        <v>0</v>
      </c>
      <c r="J30" s="158">
        <f t="shared" si="3"/>
        <v>0</v>
      </c>
      <c r="K30" s="158">
        <f t="shared" si="4"/>
        <v>0</v>
      </c>
      <c r="L30" s="158">
        <f t="shared" si="5"/>
        <v>0</v>
      </c>
      <c r="M30" s="160"/>
    </row>
    <row r="31" spans="1:13" ht="12.75">
      <c r="A31" s="161"/>
      <c r="B31" s="162" t="s">
        <v>222</v>
      </c>
      <c r="C31" s="239" t="s">
        <v>223</v>
      </c>
      <c r="D31" s="240"/>
      <c r="E31" s="240"/>
      <c r="F31" s="240"/>
      <c r="G31" s="163" t="s">
        <v>155</v>
      </c>
      <c r="H31" s="163" t="s">
        <v>155</v>
      </c>
      <c r="I31" s="164" t="s">
        <v>155</v>
      </c>
      <c r="J31" s="165">
        <f>SUM(J32:J32)</f>
        <v>0</v>
      </c>
      <c r="K31" s="165">
        <f>SUM(K32:K32)</f>
        <v>0</v>
      </c>
      <c r="L31" s="165">
        <f>SUM(L32:L32)</f>
        <v>0</v>
      </c>
      <c r="M31" s="166"/>
    </row>
    <row r="32" spans="1:13" ht="12.75">
      <c r="A32" s="156" t="s">
        <v>232</v>
      </c>
      <c r="B32" s="157" t="s">
        <v>225</v>
      </c>
      <c r="C32" s="237" t="s">
        <v>226</v>
      </c>
      <c r="D32" s="238"/>
      <c r="E32" s="238"/>
      <c r="F32" s="238"/>
      <c r="G32" s="157" t="s">
        <v>181</v>
      </c>
      <c r="H32" s="158">
        <v>186</v>
      </c>
      <c r="I32" s="159">
        <v>0</v>
      </c>
      <c r="J32" s="158">
        <f>H32*AO32</f>
        <v>0</v>
      </c>
      <c r="K32" s="158">
        <f>H32*AP32</f>
        <v>0</v>
      </c>
      <c r="L32" s="158">
        <f>H32*I32</f>
        <v>0</v>
      </c>
      <c r="M32" s="160"/>
    </row>
    <row r="33" spans="1:13" ht="12.75">
      <c r="A33" s="161"/>
      <c r="B33" s="162" t="s">
        <v>227</v>
      </c>
      <c r="C33" s="239" t="s">
        <v>228</v>
      </c>
      <c r="D33" s="240"/>
      <c r="E33" s="240"/>
      <c r="F33" s="240"/>
      <c r="G33" s="163" t="s">
        <v>155</v>
      </c>
      <c r="H33" s="163" t="s">
        <v>155</v>
      </c>
      <c r="I33" s="164" t="s">
        <v>155</v>
      </c>
      <c r="J33" s="165">
        <f>SUM(J34:J38)</f>
        <v>0</v>
      </c>
      <c r="K33" s="165">
        <f>SUM(K34:K38)</f>
        <v>0</v>
      </c>
      <c r="L33" s="165">
        <f>SUM(L34:L38)</f>
        <v>0</v>
      </c>
      <c r="M33" s="166"/>
    </row>
    <row r="34" spans="1:13" ht="12.75">
      <c r="A34" s="156" t="s">
        <v>235</v>
      </c>
      <c r="B34" s="157" t="s">
        <v>230</v>
      </c>
      <c r="C34" s="237" t="s">
        <v>231</v>
      </c>
      <c r="D34" s="238"/>
      <c r="E34" s="238"/>
      <c r="F34" s="238"/>
      <c r="G34" s="157" t="s">
        <v>4</v>
      </c>
      <c r="H34" s="158">
        <v>9</v>
      </c>
      <c r="I34" s="159">
        <v>0</v>
      </c>
      <c r="J34" s="158">
        <f>H34*AO34</f>
        <v>0</v>
      </c>
      <c r="K34" s="158">
        <f>H34*AP34</f>
        <v>0</v>
      </c>
      <c r="L34" s="158">
        <f>H34*I34</f>
        <v>0</v>
      </c>
      <c r="M34" s="160"/>
    </row>
    <row r="35" spans="1:13" ht="12.75">
      <c r="A35" s="156" t="s">
        <v>238</v>
      </c>
      <c r="B35" s="157" t="s">
        <v>233</v>
      </c>
      <c r="C35" s="237" t="s">
        <v>234</v>
      </c>
      <c r="D35" s="238"/>
      <c r="E35" s="238"/>
      <c r="F35" s="238"/>
      <c r="G35" s="157" t="s">
        <v>4</v>
      </c>
      <c r="H35" s="158">
        <v>1</v>
      </c>
      <c r="I35" s="159">
        <v>0</v>
      </c>
      <c r="J35" s="158">
        <f>H35*AO35</f>
        <v>0</v>
      </c>
      <c r="K35" s="158">
        <f>H35*AP35</f>
        <v>0</v>
      </c>
      <c r="L35" s="158">
        <f>H35*I35</f>
        <v>0</v>
      </c>
      <c r="M35" s="160"/>
    </row>
    <row r="36" spans="1:13" ht="12.75">
      <c r="A36" s="156" t="s">
        <v>242</v>
      </c>
      <c r="B36" s="157" t="s">
        <v>236</v>
      </c>
      <c r="C36" s="237" t="s">
        <v>237</v>
      </c>
      <c r="D36" s="238"/>
      <c r="E36" s="238"/>
      <c r="F36" s="238"/>
      <c r="G36" s="157" t="s">
        <v>4</v>
      </c>
      <c r="H36" s="158">
        <v>2</v>
      </c>
      <c r="I36" s="159">
        <v>0</v>
      </c>
      <c r="J36" s="158">
        <f>H36*AO36</f>
        <v>0</v>
      </c>
      <c r="K36" s="158">
        <f>H36*AP36</f>
        <v>0</v>
      </c>
      <c r="L36" s="158">
        <f>H36*I36</f>
        <v>0</v>
      </c>
      <c r="M36" s="160"/>
    </row>
    <row r="37" spans="1:13" ht="12.75">
      <c r="A37" s="156" t="s">
        <v>247</v>
      </c>
      <c r="B37" s="157" t="s">
        <v>230</v>
      </c>
      <c r="C37" s="237" t="s">
        <v>239</v>
      </c>
      <c r="D37" s="238"/>
      <c r="E37" s="238"/>
      <c r="F37" s="238"/>
      <c r="G37" s="157" t="s">
        <v>4</v>
      </c>
      <c r="H37" s="158">
        <v>2</v>
      </c>
      <c r="I37" s="159">
        <v>0</v>
      </c>
      <c r="J37" s="158">
        <f>H37*AO37</f>
        <v>0</v>
      </c>
      <c r="K37" s="158">
        <f>H37*AP37</f>
        <v>0</v>
      </c>
      <c r="L37" s="158">
        <f>H37*I37</f>
        <v>0</v>
      </c>
      <c r="M37" s="160"/>
    </row>
    <row r="38" spans="1:13" ht="12.75">
      <c r="A38" s="156" t="s">
        <v>250</v>
      </c>
      <c r="B38" s="157" t="s">
        <v>437</v>
      </c>
      <c r="C38" s="237" t="s">
        <v>438</v>
      </c>
      <c r="D38" s="238"/>
      <c r="E38" s="238"/>
      <c r="F38" s="238"/>
      <c r="G38" s="157" t="s">
        <v>4</v>
      </c>
      <c r="H38" s="158">
        <v>1</v>
      </c>
      <c r="I38" s="159">
        <v>0</v>
      </c>
      <c r="J38" s="158">
        <f>H38*AO38</f>
        <v>0</v>
      </c>
      <c r="K38" s="158">
        <f>H38*AP38</f>
        <v>0</v>
      </c>
      <c r="L38" s="158">
        <f>H38*I38</f>
        <v>0</v>
      </c>
      <c r="M38" s="160"/>
    </row>
    <row r="39" spans="1:13" ht="12.75">
      <c r="A39" s="161"/>
      <c r="B39" s="162" t="s">
        <v>240</v>
      </c>
      <c r="C39" s="239" t="s">
        <v>241</v>
      </c>
      <c r="D39" s="240"/>
      <c r="E39" s="240"/>
      <c r="F39" s="240"/>
      <c r="G39" s="163" t="s">
        <v>155</v>
      </c>
      <c r="H39" s="163" t="s">
        <v>155</v>
      </c>
      <c r="I39" s="164" t="s">
        <v>155</v>
      </c>
      <c r="J39" s="165">
        <f>SUM(J40:J40)</f>
        <v>0</v>
      </c>
      <c r="K39" s="165">
        <f>SUM(K40:K40)</f>
        <v>0</v>
      </c>
      <c r="L39" s="165">
        <f>SUM(L40:L40)</f>
        <v>0</v>
      </c>
      <c r="M39" s="166"/>
    </row>
    <row r="40" spans="1:13" ht="12.75">
      <c r="A40" s="156" t="s">
        <v>255</v>
      </c>
      <c r="B40" s="157" t="s">
        <v>243</v>
      </c>
      <c r="C40" s="237" t="s">
        <v>244</v>
      </c>
      <c r="D40" s="238"/>
      <c r="E40" s="238"/>
      <c r="F40" s="238"/>
      <c r="G40" s="157" t="s">
        <v>181</v>
      </c>
      <c r="H40" s="158">
        <v>128.47</v>
      </c>
      <c r="I40" s="159">
        <v>0</v>
      </c>
      <c r="J40" s="158">
        <f>H40*AO40</f>
        <v>0</v>
      </c>
      <c r="K40" s="158">
        <f>H40*AP40</f>
        <v>0</v>
      </c>
      <c r="L40" s="158">
        <f>H40*I40</f>
        <v>0</v>
      </c>
      <c r="M40" s="160"/>
    </row>
    <row r="41" spans="1:13" ht="12.75">
      <c r="A41" s="161"/>
      <c r="B41" s="162" t="s">
        <v>245</v>
      </c>
      <c r="C41" s="239" t="s">
        <v>246</v>
      </c>
      <c r="D41" s="240"/>
      <c r="E41" s="240"/>
      <c r="F41" s="240"/>
      <c r="G41" s="163" t="s">
        <v>155</v>
      </c>
      <c r="H41" s="163" t="s">
        <v>155</v>
      </c>
      <c r="I41" s="164" t="s">
        <v>155</v>
      </c>
      <c r="J41" s="165">
        <f>SUM(J42:J43)</f>
        <v>0</v>
      </c>
      <c r="K41" s="165">
        <f>SUM(K42:K43)</f>
        <v>0</v>
      </c>
      <c r="L41" s="165">
        <f>SUM(L42:L43)</f>
        <v>0</v>
      </c>
      <c r="M41" s="166"/>
    </row>
    <row r="42" spans="1:13" ht="12.75">
      <c r="A42" s="156" t="s">
        <v>257</v>
      </c>
      <c r="B42" s="157" t="s">
        <v>248</v>
      </c>
      <c r="C42" s="237" t="s">
        <v>249</v>
      </c>
      <c r="D42" s="238"/>
      <c r="E42" s="238"/>
      <c r="F42" s="238"/>
      <c r="G42" s="157" t="s">
        <v>181</v>
      </c>
      <c r="H42" s="158">
        <v>2</v>
      </c>
      <c r="I42" s="159">
        <v>0</v>
      </c>
      <c r="J42" s="158">
        <f>H42*AO42</f>
        <v>0</v>
      </c>
      <c r="K42" s="158">
        <f>H42*AP42</f>
        <v>0</v>
      </c>
      <c r="L42" s="158">
        <f>H42*I42</f>
        <v>0</v>
      </c>
      <c r="M42" s="160"/>
    </row>
    <row r="43" spans="1:13" ht="12.75">
      <c r="A43" s="156" t="s">
        <v>260</v>
      </c>
      <c r="B43" s="157" t="s">
        <v>251</v>
      </c>
      <c r="C43" s="237" t="s">
        <v>252</v>
      </c>
      <c r="D43" s="238"/>
      <c r="E43" s="238"/>
      <c r="F43" s="238"/>
      <c r="G43" s="157" t="s">
        <v>4</v>
      </c>
      <c r="H43" s="158">
        <v>1</v>
      </c>
      <c r="I43" s="159">
        <v>0</v>
      </c>
      <c r="J43" s="158">
        <f>H43*AO43</f>
        <v>0</v>
      </c>
      <c r="K43" s="158">
        <f>H43*AP43</f>
        <v>0</v>
      </c>
      <c r="L43" s="158">
        <f>H43*I43</f>
        <v>0</v>
      </c>
      <c r="M43" s="160"/>
    </row>
    <row r="44" spans="1:13" ht="12.75">
      <c r="A44" s="161"/>
      <c r="B44" s="162" t="s">
        <v>253</v>
      </c>
      <c r="C44" s="239" t="s">
        <v>254</v>
      </c>
      <c r="D44" s="240"/>
      <c r="E44" s="240"/>
      <c r="F44" s="240"/>
      <c r="G44" s="163" t="s">
        <v>155</v>
      </c>
      <c r="H44" s="163" t="s">
        <v>155</v>
      </c>
      <c r="I44" s="164" t="s">
        <v>155</v>
      </c>
      <c r="J44" s="165">
        <f>SUM(J45:J49)</f>
        <v>0</v>
      </c>
      <c r="K44" s="165">
        <f>SUM(K45:K49)</f>
        <v>0</v>
      </c>
      <c r="L44" s="165">
        <f>SUM(L45:L49)</f>
        <v>0</v>
      </c>
      <c r="M44" s="166"/>
    </row>
    <row r="45" spans="1:13" ht="12.75">
      <c r="A45" s="156" t="s">
        <v>263</v>
      </c>
      <c r="B45" s="157" t="s">
        <v>256</v>
      </c>
      <c r="C45" s="237" t="s">
        <v>439</v>
      </c>
      <c r="D45" s="238"/>
      <c r="E45" s="238"/>
      <c r="F45" s="238"/>
      <c r="G45" s="157" t="s">
        <v>4</v>
      </c>
      <c r="H45" s="158">
        <v>44</v>
      </c>
      <c r="I45" s="159">
        <v>0</v>
      </c>
      <c r="J45" s="158">
        <f>H45*AO45</f>
        <v>0</v>
      </c>
      <c r="K45" s="158">
        <f>H45*AP45</f>
        <v>0</v>
      </c>
      <c r="L45" s="158">
        <f>H45*I45</f>
        <v>0</v>
      </c>
      <c r="M45" s="160"/>
    </row>
    <row r="46" spans="1:13" ht="12.75">
      <c r="A46" s="156" t="s">
        <v>268</v>
      </c>
      <c r="B46" s="157" t="s">
        <v>258</v>
      </c>
      <c r="C46" s="237" t="s">
        <v>259</v>
      </c>
      <c r="D46" s="238"/>
      <c r="E46" s="238"/>
      <c r="F46" s="238"/>
      <c r="G46" s="157" t="s">
        <v>181</v>
      </c>
      <c r="H46" s="158">
        <v>8</v>
      </c>
      <c r="I46" s="159">
        <v>0</v>
      </c>
      <c r="J46" s="158">
        <f>H46*AO46</f>
        <v>0</v>
      </c>
      <c r="K46" s="158">
        <f>H46*AP46</f>
        <v>0</v>
      </c>
      <c r="L46" s="158">
        <f>H46*I46</f>
        <v>0</v>
      </c>
      <c r="M46" s="160"/>
    </row>
    <row r="47" spans="1:13" ht="12.75">
      <c r="A47" s="156" t="s">
        <v>272</v>
      </c>
      <c r="B47" s="157" t="s">
        <v>261</v>
      </c>
      <c r="C47" s="237" t="s">
        <v>262</v>
      </c>
      <c r="D47" s="238"/>
      <c r="E47" s="238"/>
      <c r="F47" s="238"/>
      <c r="G47" s="157" t="s">
        <v>4</v>
      </c>
      <c r="H47" s="158">
        <v>1</v>
      </c>
      <c r="I47" s="159">
        <v>0</v>
      </c>
      <c r="J47" s="158">
        <f>H47*AO47</f>
        <v>0</v>
      </c>
      <c r="K47" s="158">
        <f>H47*AP47</f>
        <v>0</v>
      </c>
      <c r="L47" s="158">
        <f>H47*I47</f>
        <v>0</v>
      </c>
      <c r="M47" s="160"/>
    </row>
    <row r="48" spans="1:13" ht="12.75">
      <c r="A48" s="156" t="s">
        <v>277</v>
      </c>
      <c r="B48" s="157" t="s">
        <v>264</v>
      </c>
      <c r="C48" s="237" t="s">
        <v>265</v>
      </c>
      <c r="D48" s="238"/>
      <c r="E48" s="238"/>
      <c r="F48" s="238"/>
      <c r="G48" s="157" t="s">
        <v>4</v>
      </c>
      <c r="H48" s="158">
        <v>1</v>
      </c>
      <c r="I48" s="159">
        <v>0</v>
      </c>
      <c r="J48" s="158">
        <f>H48*AO48</f>
        <v>0</v>
      </c>
      <c r="K48" s="158">
        <f>H48*AP48</f>
        <v>0</v>
      </c>
      <c r="L48" s="158">
        <f>H48*I48</f>
        <v>0</v>
      </c>
      <c r="M48" s="160"/>
    </row>
    <row r="49" spans="1:13" ht="12.75">
      <c r="A49" s="167" t="s">
        <v>178</v>
      </c>
      <c r="B49" s="168" t="s">
        <v>440</v>
      </c>
      <c r="C49" s="198" t="s">
        <v>441</v>
      </c>
      <c r="D49" s="199"/>
      <c r="E49" s="199"/>
      <c r="F49" s="199"/>
      <c r="G49" s="168" t="s">
        <v>181</v>
      </c>
      <c r="H49" s="169">
        <v>72</v>
      </c>
      <c r="I49" s="170">
        <v>0</v>
      </c>
      <c r="J49" s="169">
        <f>H49*AO49</f>
        <v>0</v>
      </c>
      <c r="K49" s="169">
        <f>H49*AP49</f>
        <v>0</v>
      </c>
      <c r="L49" s="169">
        <f>H49*I49</f>
        <v>0</v>
      </c>
      <c r="M49" s="171"/>
    </row>
    <row r="50" spans="1:13" ht="12.75">
      <c r="A50" s="161"/>
      <c r="B50" s="162" t="s">
        <v>266</v>
      </c>
      <c r="C50" s="239" t="s">
        <v>267</v>
      </c>
      <c r="D50" s="240"/>
      <c r="E50" s="240"/>
      <c r="F50" s="240"/>
      <c r="G50" s="163" t="s">
        <v>155</v>
      </c>
      <c r="H50" s="163" t="s">
        <v>155</v>
      </c>
      <c r="I50" s="164" t="s">
        <v>155</v>
      </c>
      <c r="J50" s="165">
        <f>SUM(J51:J52)</f>
        <v>0</v>
      </c>
      <c r="K50" s="165">
        <f>SUM(K51:K52)</f>
        <v>0</v>
      </c>
      <c r="L50" s="165">
        <f>SUM(L51:L52)</f>
        <v>0</v>
      </c>
      <c r="M50" s="166"/>
    </row>
    <row r="51" spans="1:13" ht="12.75">
      <c r="A51" s="156" t="s">
        <v>282</v>
      </c>
      <c r="B51" s="157" t="s">
        <v>269</v>
      </c>
      <c r="C51" s="237" t="s">
        <v>442</v>
      </c>
      <c r="D51" s="238"/>
      <c r="E51" s="238"/>
      <c r="F51" s="238"/>
      <c r="G51" s="157" t="s">
        <v>181</v>
      </c>
      <c r="H51" s="158">
        <v>80.9</v>
      </c>
      <c r="I51" s="159">
        <v>0</v>
      </c>
      <c r="J51" s="158">
        <f>H51*AO51</f>
        <v>0</v>
      </c>
      <c r="K51" s="158">
        <f>H51*AP51</f>
        <v>0</v>
      </c>
      <c r="L51" s="158">
        <f>H51*I51</f>
        <v>0</v>
      </c>
      <c r="M51" s="160"/>
    </row>
    <row r="52" spans="1:13" ht="12.75">
      <c r="A52" s="156" t="s">
        <v>285</v>
      </c>
      <c r="B52" s="157" t="s">
        <v>443</v>
      </c>
      <c r="C52" s="237" t="s">
        <v>444</v>
      </c>
      <c r="D52" s="238"/>
      <c r="E52" s="238"/>
      <c r="F52" s="238"/>
      <c r="G52" s="157" t="s">
        <v>181</v>
      </c>
      <c r="H52" s="158">
        <v>7.31</v>
      </c>
      <c r="I52" s="159">
        <v>0</v>
      </c>
      <c r="J52" s="158">
        <f>H52*AO52</f>
        <v>0</v>
      </c>
      <c r="K52" s="158">
        <f>H52*AP52</f>
        <v>0</v>
      </c>
      <c r="L52" s="158">
        <f>H52*I52</f>
        <v>0</v>
      </c>
      <c r="M52" s="160"/>
    </row>
    <row r="53" spans="1:13" ht="12.75">
      <c r="A53" s="161"/>
      <c r="B53" s="162" t="s">
        <v>270</v>
      </c>
      <c r="C53" s="239" t="s">
        <v>271</v>
      </c>
      <c r="D53" s="240"/>
      <c r="E53" s="240"/>
      <c r="F53" s="240"/>
      <c r="G53" s="163" t="s">
        <v>155</v>
      </c>
      <c r="H53" s="163" t="s">
        <v>155</v>
      </c>
      <c r="I53" s="164" t="s">
        <v>155</v>
      </c>
      <c r="J53" s="165">
        <f>SUM(J54:J54)</f>
        <v>0</v>
      </c>
      <c r="K53" s="165">
        <f>SUM(K54:K54)</f>
        <v>0</v>
      </c>
      <c r="L53" s="165">
        <f>SUM(L54:L54)</f>
        <v>0</v>
      </c>
      <c r="M53" s="166"/>
    </row>
    <row r="54" spans="1:13" ht="12.75">
      <c r="A54" s="156" t="s">
        <v>182</v>
      </c>
      <c r="B54" s="157" t="s">
        <v>273</v>
      </c>
      <c r="C54" s="237" t="s">
        <v>274</v>
      </c>
      <c r="D54" s="238"/>
      <c r="E54" s="238"/>
      <c r="F54" s="238"/>
      <c r="G54" s="157" t="s">
        <v>181</v>
      </c>
      <c r="H54" s="158">
        <v>62</v>
      </c>
      <c r="I54" s="159">
        <v>0</v>
      </c>
      <c r="J54" s="158">
        <f>H54*AO54</f>
        <v>0</v>
      </c>
      <c r="K54" s="158">
        <f>H54*AP54</f>
        <v>0</v>
      </c>
      <c r="L54" s="158">
        <f>H54*I54</f>
        <v>0</v>
      </c>
      <c r="M54" s="160"/>
    </row>
    <row r="55" spans="1:13" ht="12.75">
      <c r="A55" s="161"/>
      <c r="B55" s="162" t="s">
        <v>275</v>
      </c>
      <c r="C55" s="239" t="s">
        <v>276</v>
      </c>
      <c r="D55" s="240"/>
      <c r="E55" s="240"/>
      <c r="F55" s="240"/>
      <c r="G55" s="163" t="s">
        <v>155</v>
      </c>
      <c r="H55" s="163" t="s">
        <v>155</v>
      </c>
      <c r="I55" s="164" t="s">
        <v>155</v>
      </c>
      <c r="J55" s="165">
        <f>SUM(J56:J59)</f>
        <v>0</v>
      </c>
      <c r="K55" s="165">
        <f>SUM(K56:K59)</f>
        <v>0</v>
      </c>
      <c r="L55" s="165">
        <f>SUM(L56:L59)</f>
        <v>0</v>
      </c>
      <c r="M55" s="166"/>
    </row>
    <row r="56" spans="1:13" ht="12.75">
      <c r="A56" s="156" t="s">
        <v>292</v>
      </c>
      <c r="B56" s="157" t="s">
        <v>278</v>
      </c>
      <c r="C56" s="237" t="s">
        <v>279</v>
      </c>
      <c r="D56" s="238"/>
      <c r="E56" s="238"/>
      <c r="F56" s="238"/>
      <c r="G56" s="157" t="s">
        <v>181</v>
      </c>
      <c r="H56" s="158">
        <v>671</v>
      </c>
      <c r="I56" s="159">
        <v>0</v>
      </c>
      <c r="J56" s="158">
        <f>H56*AO56</f>
        <v>0</v>
      </c>
      <c r="K56" s="158">
        <f>H56*AP56</f>
        <v>0</v>
      </c>
      <c r="L56" s="158">
        <f>H56*I56</f>
        <v>0</v>
      </c>
      <c r="M56" s="160"/>
    </row>
    <row r="57" spans="1:13" ht="12.75">
      <c r="A57" s="156" t="s">
        <v>296</v>
      </c>
      <c r="B57" s="157" t="s">
        <v>280</v>
      </c>
      <c r="C57" s="237" t="s">
        <v>281</v>
      </c>
      <c r="D57" s="238"/>
      <c r="E57" s="238"/>
      <c r="F57" s="238"/>
      <c r="G57" s="157" t="s">
        <v>181</v>
      </c>
      <c r="H57" s="158">
        <v>671</v>
      </c>
      <c r="I57" s="159">
        <v>0</v>
      </c>
      <c r="J57" s="158">
        <f>H57*AO57</f>
        <v>0</v>
      </c>
      <c r="K57" s="158">
        <f>H57*AP57</f>
        <v>0</v>
      </c>
      <c r="L57" s="158">
        <f>H57*I57</f>
        <v>0</v>
      </c>
      <c r="M57" s="160"/>
    </row>
    <row r="58" spans="1:13" ht="12.75">
      <c r="A58" s="156" t="s">
        <v>299</v>
      </c>
      <c r="B58" s="157" t="s">
        <v>283</v>
      </c>
      <c r="C58" s="237" t="s">
        <v>284</v>
      </c>
      <c r="D58" s="238"/>
      <c r="E58" s="238"/>
      <c r="F58" s="238"/>
      <c r="G58" s="157" t="s">
        <v>7</v>
      </c>
      <c r="H58" s="158">
        <v>601</v>
      </c>
      <c r="I58" s="159">
        <v>0</v>
      </c>
      <c r="J58" s="158">
        <f>H58*AO58</f>
        <v>0</v>
      </c>
      <c r="K58" s="158">
        <f>H58*AP58</f>
        <v>0</v>
      </c>
      <c r="L58" s="158">
        <f>H58*I58</f>
        <v>0</v>
      </c>
      <c r="M58" s="160"/>
    </row>
    <row r="59" spans="1:13" ht="12.75">
      <c r="A59" s="156" t="s">
        <v>304</v>
      </c>
      <c r="B59" s="157" t="s">
        <v>286</v>
      </c>
      <c r="C59" s="237" t="s">
        <v>287</v>
      </c>
      <c r="D59" s="238"/>
      <c r="E59" s="238"/>
      <c r="F59" s="238"/>
      <c r="G59" s="157" t="s">
        <v>181</v>
      </c>
      <c r="H59" s="158">
        <v>671</v>
      </c>
      <c r="I59" s="159">
        <v>0</v>
      </c>
      <c r="J59" s="158">
        <f>H59*AO59</f>
        <v>0</v>
      </c>
      <c r="K59" s="158">
        <f>H59*AP59</f>
        <v>0</v>
      </c>
      <c r="L59" s="158">
        <f>H59*I59</f>
        <v>0</v>
      </c>
      <c r="M59" s="160"/>
    </row>
    <row r="60" spans="1:13" ht="12.75">
      <c r="A60" s="161"/>
      <c r="B60" s="162" t="s">
        <v>288</v>
      </c>
      <c r="C60" s="239" t="s">
        <v>289</v>
      </c>
      <c r="D60" s="240"/>
      <c r="E60" s="240"/>
      <c r="F60" s="240"/>
      <c r="G60" s="163" t="s">
        <v>155</v>
      </c>
      <c r="H60" s="163" t="s">
        <v>155</v>
      </c>
      <c r="I60" s="164" t="s">
        <v>155</v>
      </c>
      <c r="J60" s="165">
        <f>SUM(J61:J62)</f>
        <v>0</v>
      </c>
      <c r="K60" s="165">
        <f>SUM(K61:K62)</f>
        <v>0</v>
      </c>
      <c r="L60" s="165">
        <f>SUM(L61:L62)</f>
        <v>0</v>
      </c>
      <c r="M60" s="166"/>
    </row>
    <row r="61" spans="1:13" ht="12.75">
      <c r="A61" s="156" t="s">
        <v>307</v>
      </c>
      <c r="B61" s="157" t="s">
        <v>290</v>
      </c>
      <c r="C61" s="237" t="s">
        <v>291</v>
      </c>
      <c r="D61" s="238"/>
      <c r="E61" s="238"/>
      <c r="F61" s="238"/>
      <c r="G61" s="157" t="s">
        <v>181</v>
      </c>
      <c r="H61" s="158">
        <v>275</v>
      </c>
      <c r="I61" s="159">
        <v>0</v>
      </c>
      <c r="J61" s="158">
        <f>H61*AO61</f>
        <v>0</v>
      </c>
      <c r="K61" s="158">
        <f>H61*AP61</f>
        <v>0</v>
      </c>
      <c r="L61" s="158">
        <f>H61*I61</f>
        <v>0</v>
      </c>
      <c r="M61" s="160"/>
    </row>
    <row r="62" spans="1:13" ht="12.75">
      <c r="A62" s="156" t="s">
        <v>310</v>
      </c>
      <c r="B62" s="157" t="s">
        <v>293</v>
      </c>
      <c r="C62" s="237" t="s">
        <v>445</v>
      </c>
      <c r="D62" s="238"/>
      <c r="E62" s="238"/>
      <c r="F62" s="238"/>
      <c r="G62" s="157" t="s">
        <v>181</v>
      </c>
      <c r="H62" s="158">
        <v>302</v>
      </c>
      <c r="I62" s="159">
        <v>0</v>
      </c>
      <c r="J62" s="158">
        <f>H62*AO62</f>
        <v>0</v>
      </c>
      <c r="K62" s="158">
        <f>H62*AP62</f>
        <v>0</v>
      </c>
      <c r="L62" s="158">
        <f>H62*I62</f>
        <v>0</v>
      </c>
      <c r="M62" s="160"/>
    </row>
    <row r="63" spans="1:13" ht="12.75">
      <c r="A63" s="161"/>
      <c r="B63" s="162" t="s">
        <v>294</v>
      </c>
      <c r="C63" s="239" t="s">
        <v>295</v>
      </c>
      <c r="D63" s="240"/>
      <c r="E63" s="240"/>
      <c r="F63" s="240"/>
      <c r="G63" s="163" t="s">
        <v>155</v>
      </c>
      <c r="H63" s="163" t="s">
        <v>155</v>
      </c>
      <c r="I63" s="164" t="s">
        <v>155</v>
      </c>
      <c r="J63" s="165">
        <f>SUM(J64:J65)</f>
        <v>0</v>
      </c>
      <c r="K63" s="165">
        <f>SUM(K64:K65)</f>
        <v>0</v>
      </c>
      <c r="L63" s="165">
        <f>SUM(L64:L65)</f>
        <v>0</v>
      </c>
      <c r="M63" s="166"/>
    </row>
    <row r="64" spans="1:13" ht="12.75">
      <c r="A64" s="156" t="s">
        <v>313</v>
      </c>
      <c r="B64" s="157" t="s">
        <v>297</v>
      </c>
      <c r="C64" s="237" t="s">
        <v>298</v>
      </c>
      <c r="D64" s="238"/>
      <c r="E64" s="238"/>
      <c r="F64" s="238"/>
      <c r="G64" s="157" t="s">
        <v>181</v>
      </c>
      <c r="H64" s="158">
        <v>328</v>
      </c>
      <c r="I64" s="159">
        <v>0</v>
      </c>
      <c r="J64" s="158">
        <f>H64*AO64</f>
        <v>0</v>
      </c>
      <c r="K64" s="158">
        <f>H64*AP64</f>
        <v>0</v>
      </c>
      <c r="L64" s="158">
        <f>H64*I64</f>
        <v>0</v>
      </c>
      <c r="M64" s="160"/>
    </row>
    <row r="65" spans="1:13" ht="12.75">
      <c r="A65" s="156" t="s">
        <v>316</v>
      </c>
      <c r="B65" s="157" t="s">
        <v>300</v>
      </c>
      <c r="C65" s="237" t="s">
        <v>301</v>
      </c>
      <c r="D65" s="238"/>
      <c r="E65" s="238"/>
      <c r="F65" s="238"/>
      <c r="G65" s="157" t="s">
        <v>181</v>
      </c>
      <c r="H65" s="158">
        <v>112</v>
      </c>
      <c r="I65" s="159">
        <v>0</v>
      </c>
      <c r="J65" s="158">
        <f>H65*AO65</f>
        <v>0</v>
      </c>
      <c r="K65" s="158">
        <f>H65*AP65</f>
        <v>0</v>
      </c>
      <c r="L65" s="158">
        <f>H65*I65</f>
        <v>0</v>
      </c>
      <c r="M65" s="160"/>
    </row>
    <row r="66" spans="1:13" ht="12.75">
      <c r="A66" s="161"/>
      <c r="B66" s="162" t="s">
        <v>302</v>
      </c>
      <c r="C66" s="239" t="s">
        <v>303</v>
      </c>
      <c r="D66" s="240"/>
      <c r="E66" s="240"/>
      <c r="F66" s="240"/>
      <c r="G66" s="163" t="s">
        <v>155</v>
      </c>
      <c r="H66" s="163" t="s">
        <v>155</v>
      </c>
      <c r="I66" s="164" t="s">
        <v>155</v>
      </c>
      <c r="J66" s="165">
        <f>SUM(J67:J73)</f>
        <v>0</v>
      </c>
      <c r="K66" s="165">
        <f>SUM(K67:K73)</f>
        <v>0</v>
      </c>
      <c r="L66" s="165">
        <f>SUM(L67:L73)</f>
        <v>0</v>
      </c>
      <c r="M66" s="166"/>
    </row>
    <row r="67" spans="1:13" ht="12.75">
      <c r="A67" s="156" t="s">
        <v>319</v>
      </c>
      <c r="B67" s="157" t="s">
        <v>305</v>
      </c>
      <c r="C67" s="237" t="s">
        <v>306</v>
      </c>
      <c r="D67" s="238"/>
      <c r="E67" s="238"/>
      <c r="F67" s="238"/>
      <c r="G67" s="157" t="s">
        <v>181</v>
      </c>
      <c r="H67" s="158">
        <v>405</v>
      </c>
      <c r="I67" s="159">
        <v>0</v>
      </c>
      <c r="J67" s="158">
        <f aca="true" t="shared" si="6" ref="J67:J73">H67*AO67</f>
        <v>0</v>
      </c>
      <c r="K67" s="158">
        <f aca="true" t="shared" si="7" ref="K67:K73">H67*AP67</f>
        <v>0</v>
      </c>
      <c r="L67" s="158">
        <f aca="true" t="shared" si="8" ref="L67:L73">H67*I67</f>
        <v>0</v>
      </c>
      <c r="M67" s="160"/>
    </row>
    <row r="68" spans="1:13" ht="12.75">
      <c r="A68" s="156" t="s">
        <v>322</v>
      </c>
      <c r="B68" s="157" t="s">
        <v>308</v>
      </c>
      <c r="C68" s="237" t="s">
        <v>309</v>
      </c>
      <c r="D68" s="238"/>
      <c r="E68" s="238"/>
      <c r="F68" s="238"/>
      <c r="G68" s="157" t="s">
        <v>181</v>
      </c>
      <c r="H68" s="158">
        <v>1474</v>
      </c>
      <c r="I68" s="159">
        <v>0</v>
      </c>
      <c r="J68" s="158">
        <f t="shared" si="6"/>
        <v>0</v>
      </c>
      <c r="K68" s="158">
        <f t="shared" si="7"/>
        <v>0</v>
      </c>
      <c r="L68" s="158">
        <f t="shared" si="8"/>
        <v>0</v>
      </c>
      <c r="M68" s="160"/>
    </row>
    <row r="69" spans="1:13" ht="12.75">
      <c r="A69" s="156" t="s">
        <v>327</v>
      </c>
      <c r="B69" s="157" t="s">
        <v>311</v>
      </c>
      <c r="C69" s="237" t="s">
        <v>312</v>
      </c>
      <c r="D69" s="238"/>
      <c r="E69" s="238"/>
      <c r="F69" s="238"/>
      <c r="G69" s="157" t="s">
        <v>181</v>
      </c>
      <c r="H69" s="158">
        <v>89</v>
      </c>
      <c r="I69" s="159">
        <v>0</v>
      </c>
      <c r="J69" s="158">
        <f t="shared" si="6"/>
        <v>0</v>
      </c>
      <c r="K69" s="158">
        <f t="shared" si="7"/>
        <v>0</v>
      </c>
      <c r="L69" s="158">
        <f t="shared" si="8"/>
        <v>0</v>
      </c>
      <c r="M69" s="160"/>
    </row>
    <row r="70" spans="1:13" ht="12.75">
      <c r="A70" s="156" t="s">
        <v>330</v>
      </c>
      <c r="B70" s="157" t="s">
        <v>314</v>
      </c>
      <c r="C70" s="237" t="s">
        <v>315</v>
      </c>
      <c r="D70" s="238"/>
      <c r="E70" s="238"/>
      <c r="F70" s="238"/>
      <c r="G70" s="157" t="s">
        <v>181</v>
      </c>
      <c r="H70" s="158">
        <v>2016</v>
      </c>
      <c r="I70" s="159">
        <v>0</v>
      </c>
      <c r="J70" s="158">
        <f t="shared" si="6"/>
        <v>0</v>
      </c>
      <c r="K70" s="158">
        <f t="shared" si="7"/>
        <v>0</v>
      </c>
      <c r="L70" s="158">
        <f t="shared" si="8"/>
        <v>0</v>
      </c>
      <c r="M70" s="160"/>
    </row>
    <row r="71" spans="1:13" ht="12.75">
      <c r="A71" s="156" t="s">
        <v>336</v>
      </c>
      <c r="B71" s="157" t="s">
        <v>317</v>
      </c>
      <c r="C71" s="237" t="s">
        <v>318</v>
      </c>
      <c r="D71" s="238"/>
      <c r="E71" s="238"/>
      <c r="F71" s="238"/>
      <c r="G71" s="157" t="s">
        <v>181</v>
      </c>
      <c r="H71" s="158">
        <v>1474</v>
      </c>
      <c r="I71" s="159">
        <v>0</v>
      </c>
      <c r="J71" s="158">
        <f t="shared" si="6"/>
        <v>0</v>
      </c>
      <c r="K71" s="158">
        <f t="shared" si="7"/>
        <v>0</v>
      </c>
      <c r="L71" s="158">
        <f t="shared" si="8"/>
        <v>0</v>
      </c>
      <c r="M71" s="160"/>
    </row>
    <row r="72" spans="1:13" ht="12.75">
      <c r="A72" s="156" t="s">
        <v>339</v>
      </c>
      <c r="B72" s="157" t="s">
        <v>320</v>
      </c>
      <c r="C72" s="237" t="s">
        <v>321</v>
      </c>
      <c r="D72" s="238"/>
      <c r="E72" s="238"/>
      <c r="F72" s="238"/>
      <c r="G72" s="157" t="s">
        <v>181</v>
      </c>
      <c r="H72" s="158">
        <v>1474</v>
      </c>
      <c r="I72" s="159">
        <v>0</v>
      </c>
      <c r="J72" s="158">
        <f t="shared" si="6"/>
        <v>0</v>
      </c>
      <c r="K72" s="158">
        <f t="shared" si="7"/>
        <v>0</v>
      </c>
      <c r="L72" s="158">
        <f t="shared" si="8"/>
        <v>0</v>
      </c>
      <c r="M72" s="160"/>
    </row>
    <row r="73" spans="1:13" ht="12.75">
      <c r="A73" s="156" t="s">
        <v>344</v>
      </c>
      <c r="B73" s="157" t="s">
        <v>323</v>
      </c>
      <c r="C73" s="237" t="s">
        <v>324</v>
      </c>
      <c r="D73" s="238"/>
      <c r="E73" s="238"/>
      <c r="F73" s="238"/>
      <c r="G73" s="157" t="s">
        <v>181</v>
      </c>
      <c r="H73" s="158">
        <v>1474</v>
      </c>
      <c r="I73" s="159">
        <v>0</v>
      </c>
      <c r="J73" s="158">
        <f t="shared" si="6"/>
        <v>0</v>
      </c>
      <c r="K73" s="158">
        <f t="shared" si="7"/>
        <v>0</v>
      </c>
      <c r="L73" s="158">
        <f t="shared" si="8"/>
        <v>0</v>
      </c>
      <c r="M73" s="160"/>
    </row>
    <row r="74" spans="1:13" ht="12.75">
      <c r="A74" s="161"/>
      <c r="B74" s="162" t="s">
        <v>325</v>
      </c>
      <c r="C74" s="239" t="s">
        <v>326</v>
      </c>
      <c r="D74" s="240"/>
      <c r="E74" s="240"/>
      <c r="F74" s="240"/>
      <c r="G74" s="163" t="s">
        <v>155</v>
      </c>
      <c r="H74" s="163" t="s">
        <v>155</v>
      </c>
      <c r="I74" s="164" t="s">
        <v>155</v>
      </c>
      <c r="J74" s="165">
        <f>SUM(J75:J76)</f>
        <v>0</v>
      </c>
      <c r="K74" s="165">
        <f>SUM(K75:K76)</f>
        <v>0</v>
      </c>
      <c r="L74" s="165">
        <f>SUM(L75:L76)</f>
        <v>0</v>
      </c>
      <c r="M74" s="166"/>
    </row>
    <row r="75" spans="1:13" ht="12.75">
      <c r="A75" s="156" t="s">
        <v>347</v>
      </c>
      <c r="B75" s="157" t="s">
        <v>328</v>
      </c>
      <c r="C75" s="237" t="s">
        <v>329</v>
      </c>
      <c r="D75" s="238"/>
      <c r="E75" s="238"/>
      <c r="F75" s="238"/>
      <c r="G75" s="157" t="s">
        <v>181</v>
      </c>
      <c r="H75" s="158">
        <v>10</v>
      </c>
      <c r="I75" s="159">
        <v>0</v>
      </c>
      <c r="J75" s="158">
        <f>H75*AO75</f>
        <v>0</v>
      </c>
      <c r="K75" s="158">
        <f>H75*AP75</f>
        <v>0</v>
      </c>
      <c r="L75" s="158">
        <f>H75*I75</f>
        <v>0</v>
      </c>
      <c r="M75" s="160"/>
    </row>
    <row r="76" spans="1:13" ht="12.75">
      <c r="A76" s="156" t="s">
        <v>349</v>
      </c>
      <c r="B76" s="157" t="s">
        <v>331</v>
      </c>
      <c r="C76" s="237" t="s">
        <v>332</v>
      </c>
      <c r="D76" s="238"/>
      <c r="E76" s="238"/>
      <c r="F76" s="238"/>
      <c r="G76" s="157" t="s">
        <v>333</v>
      </c>
      <c r="H76" s="158">
        <v>60</v>
      </c>
      <c r="I76" s="159">
        <v>0</v>
      </c>
      <c r="J76" s="158">
        <f>H76*AO76</f>
        <v>0</v>
      </c>
      <c r="K76" s="158">
        <f>H76*AP76</f>
        <v>0</v>
      </c>
      <c r="L76" s="158">
        <f>H76*I76</f>
        <v>0</v>
      </c>
      <c r="M76" s="160"/>
    </row>
    <row r="77" spans="1:13" ht="12.75">
      <c r="A77" s="161"/>
      <c r="B77" s="162" t="s">
        <v>334</v>
      </c>
      <c r="C77" s="239" t="s">
        <v>335</v>
      </c>
      <c r="D77" s="240"/>
      <c r="E77" s="240"/>
      <c r="F77" s="240"/>
      <c r="G77" s="163" t="s">
        <v>155</v>
      </c>
      <c r="H77" s="163" t="s">
        <v>155</v>
      </c>
      <c r="I77" s="164" t="s">
        <v>155</v>
      </c>
      <c r="J77" s="165">
        <f>SUM(J78:J79)</f>
        <v>0</v>
      </c>
      <c r="K77" s="165">
        <f>SUM(K78:K79)</f>
        <v>0</v>
      </c>
      <c r="L77" s="165">
        <f>SUM(L78:L79)</f>
        <v>0</v>
      </c>
      <c r="M77" s="166"/>
    </row>
    <row r="78" spans="1:13" ht="12.75">
      <c r="A78" s="156" t="s">
        <v>352</v>
      </c>
      <c r="B78" s="157" t="s">
        <v>337</v>
      </c>
      <c r="C78" s="237" t="s">
        <v>338</v>
      </c>
      <c r="D78" s="238"/>
      <c r="E78" s="238"/>
      <c r="F78" s="238"/>
      <c r="G78" s="157" t="s">
        <v>7</v>
      </c>
      <c r="H78" s="158">
        <v>2</v>
      </c>
      <c r="I78" s="159">
        <v>0</v>
      </c>
      <c r="J78" s="158">
        <f>H78*AO78</f>
        <v>0</v>
      </c>
      <c r="K78" s="158">
        <f>H78*AP78</f>
        <v>0</v>
      </c>
      <c r="L78" s="158">
        <f>H78*I78</f>
        <v>0</v>
      </c>
      <c r="M78" s="160"/>
    </row>
    <row r="79" spans="1:13" ht="12.75">
      <c r="A79" s="156" t="s">
        <v>354</v>
      </c>
      <c r="B79" s="157" t="s">
        <v>340</v>
      </c>
      <c r="C79" s="237" t="s">
        <v>341</v>
      </c>
      <c r="D79" s="238"/>
      <c r="E79" s="238"/>
      <c r="F79" s="238"/>
      <c r="G79" s="157" t="s">
        <v>181</v>
      </c>
      <c r="H79" s="158">
        <v>674</v>
      </c>
      <c r="I79" s="159">
        <v>0</v>
      </c>
      <c r="J79" s="158">
        <f>H79*AO79</f>
        <v>0</v>
      </c>
      <c r="K79" s="158">
        <f>H79*AP79</f>
        <v>0</v>
      </c>
      <c r="L79" s="158">
        <f>H79*I79</f>
        <v>0</v>
      </c>
      <c r="M79" s="160"/>
    </row>
    <row r="80" spans="1:13" ht="12.75">
      <c r="A80" s="161"/>
      <c r="B80" s="162" t="s">
        <v>342</v>
      </c>
      <c r="C80" s="239" t="s">
        <v>343</v>
      </c>
      <c r="D80" s="240"/>
      <c r="E80" s="240"/>
      <c r="F80" s="240"/>
      <c r="G80" s="163" t="s">
        <v>155</v>
      </c>
      <c r="H80" s="163" t="s">
        <v>155</v>
      </c>
      <c r="I80" s="164" t="s">
        <v>155</v>
      </c>
      <c r="J80" s="165">
        <f>SUM(J81:J89)</f>
        <v>0</v>
      </c>
      <c r="K80" s="165">
        <f>SUM(K81:K89)</f>
        <v>0</v>
      </c>
      <c r="L80" s="165">
        <f>SUM(L81:L89)</f>
        <v>0</v>
      </c>
      <c r="M80" s="166"/>
    </row>
    <row r="81" spans="1:13" ht="12.75">
      <c r="A81" s="156" t="s">
        <v>357</v>
      </c>
      <c r="B81" s="157" t="s">
        <v>345</v>
      </c>
      <c r="C81" s="237" t="s">
        <v>346</v>
      </c>
      <c r="D81" s="238"/>
      <c r="E81" s="238"/>
      <c r="F81" s="238"/>
      <c r="G81" s="157" t="s">
        <v>181</v>
      </c>
      <c r="H81" s="158">
        <v>35.1</v>
      </c>
      <c r="I81" s="159">
        <v>0</v>
      </c>
      <c r="J81" s="158">
        <f aca="true" t="shared" si="9" ref="J81:J89">H81*AO81</f>
        <v>0</v>
      </c>
      <c r="K81" s="158">
        <f aca="true" t="shared" si="10" ref="K81:K89">H81*AP81</f>
        <v>0</v>
      </c>
      <c r="L81" s="158">
        <f aca="true" t="shared" si="11" ref="L81:L89">H81*I81</f>
        <v>0</v>
      </c>
      <c r="M81" s="160"/>
    </row>
    <row r="82" spans="1:13" ht="12.75">
      <c r="A82" s="156" t="s">
        <v>360</v>
      </c>
      <c r="B82" s="157" t="s">
        <v>348</v>
      </c>
      <c r="C82" s="237" t="s">
        <v>446</v>
      </c>
      <c r="D82" s="238"/>
      <c r="E82" s="238"/>
      <c r="F82" s="238"/>
      <c r="G82" s="157" t="s">
        <v>4</v>
      </c>
      <c r="H82" s="158">
        <v>56</v>
      </c>
      <c r="I82" s="159">
        <v>0</v>
      </c>
      <c r="J82" s="158">
        <f t="shared" si="9"/>
        <v>0</v>
      </c>
      <c r="K82" s="158">
        <f t="shared" si="10"/>
        <v>0</v>
      </c>
      <c r="L82" s="158">
        <f t="shared" si="11"/>
        <v>0</v>
      </c>
      <c r="M82" s="160"/>
    </row>
    <row r="83" spans="1:13" ht="12.75">
      <c r="A83" s="156" t="s">
        <v>365</v>
      </c>
      <c r="B83" s="157" t="s">
        <v>350</v>
      </c>
      <c r="C83" s="237" t="s">
        <v>351</v>
      </c>
      <c r="D83" s="238"/>
      <c r="E83" s="238"/>
      <c r="F83" s="238"/>
      <c r="G83" s="157" t="s">
        <v>181</v>
      </c>
      <c r="H83" s="158">
        <v>25</v>
      </c>
      <c r="I83" s="159">
        <v>0</v>
      </c>
      <c r="J83" s="158">
        <f t="shared" si="9"/>
        <v>0</v>
      </c>
      <c r="K83" s="158">
        <f t="shared" si="10"/>
        <v>0</v>
      </c>
      <c r="L83" s="158">
        <f t="shared" si="11"/>
        <v>0</v>
      </c>
      <c r="M83" s="160"/>
    </row>
    <row r="84" spans="1:13" ht="12.75">
      <c r="A84" s="156" t="s">
        <v>369</v>
      </c>
      <c r="B84" s="157" t="s">
        <v>353</v>
      </c>
      <c r="C84" s="237" t="s">
        <v>447</v>
      </c>
      <c r="D84" s="238"/>
      <c r="E84" s="238"/>
      <c r="F84" s="238"/>
      <c r="G84" s="157" t="s">
        <v>181</v>
      </c>
      <c r="H84" s="158">
        <v>186</v>
      </c>
      <c r="I84" s="159">
        <v>0</v>
      </c>
      <c r="J84" s="158">
        <f t="shared" si="9"/>
        <v>0</v>
      </c>
      <c r="K84" s="158">
        <f t="shared" si="10"/>
        <v>0</v>
      </c>
      <c r="L84" s="158">
        <f t="shared" si="11"/>
        <v>0</v>
      </c>
      <c r="M84" s="160"/>
    </row>
    <row r="85" spans="1:13" ht="12.75">
      <c r="A85" s="156" t="s">
        <v>374</v>
      </c>
      <c r="B85" s="157" t="s">
        <v>355</v>
      </c>
      <c r="C85" s="237" t="s">
        <v>356</v>
      </c>
      <c r="D85" s="238"/>
      <c r="E85" s="238"/>
      <c r="F85" s="238"/>
      <c r="G85" s="157" t="s">
        <v>181</v>
      </c>
      <c r="H85" s="158">
        <v>68.2</v>
      </c>
      <c r="I85" s="159">
        <v>0</v>
      </c>
      <c r="J85" s="158">
        <f t="shared" si="9"/>
        <v>0</v>
      </c>
      <c r="K85" s="158">
        <f t="shared" si="10"/>
        <v>0</v>
      </c>
      <c r="L85" s="158">
        <f t="shared" si="11"/>
        <v>0</v>
      </c>
      <c r="M85" s="160"/>
    </row>
    <row r="86" spans="1:13" ht="12.75">
      <c r="A86" s="156" t="s">
        <v>377</v>
      </c>
      <c r="B86" s="157" t="s">
        <v>361</v>
      </c>
      <c r="C86" s="237" t="s">
        <v>362</v>
      </c>
      <c r="D86" s="238"/>
      <c r="E86" s="238"/>
      <c r="F86" s="238"/>
      <c r="G86" s="157" t="s">
        <v>7</v>
      </c>
      <c r="H86" s="158">
        <v>90</v>
      </c>
      <c r="I86" s="159">
        <v>0</v>
      </c>
      <c r="J86" s="158">
        <f t="shared" si="9"/>
        <v>0</v>
      </c>
      <c r="K86" s="158">
        <f t="shared" si="10"/>
        <v>0</v>
      </c>
      <c r="L86" s="158">
        <f t="shared" si="11"/>
        <v>0</v>
      </c>
      <c r="M86" s="160"/>
    </row>
    <row r="87" spans="1:13" ht="12.75">
      <c r="A87" s="156" t="s">
        <v>380</v>
      </c>
      <c r="B87" s="157" t="s">
        <v>358</v>
      </c>
      <c r="C87" s="237" t="s">
        <v>359</v>
      </c>
      <c r="D87" s="238"/>
      <c r="E87" s="238"/>
      <c r="F87" s="238"/>
      <c r="G87" s="157" t="s">
        <v>4</v>
      </c>
      <c r="H87" s="158">
        <v>4</v>
      </c>
      <c r="I87" s="159">
        <v>0</v>
      </c>
      <c r="J87" s="158">
        <f t="shared" si="9"/>
        <v>0</v>
      </c>
      <c r="K87" s="158">
        <f t="shared" si="10"/>
        <v>0</v>
      </c>
      <c r="L87" s="158">
        <f t="shared" si="11"/>
        <v>0</v>
      </c>
      <c r="M87" s="160"/>
    </row>
    <row r="88" spans="1:13" ht="12.75">
      <c r="A88" s="156" t="s">
        <v>192</v>
      </c>
      <c r="B88" s="157" t="s">
        <v>448</v>
      </c>
      <c r="C88" s="237" t="s">
        <v>449</v>
      </c>
      <c r="D88" s="238"/>
      <c r="E88" s="238"/>
      <c r="F88" s="238"/>
      <c r="G88" s="157" t="s">
        <v>7</v>
      </c>
      <c r="H88" s="158">
        <v>15</v>
      </c>
      <c r="I88" s="159">
        <v>0</v>
      </c>
      <c r="J88" s="158">
        <f t="shared" si="9"/>
        <v>0</v>
      </c>
      <c r="K88" s="158">
        <f t="shared" si="10"/>
        <v>0</v>
      </c>
      <c r="L88" s="158">
        <f t="shared" si="11"/>
        <v>0</v>
      </c>
      <c r="M88" s="160"/>
    </row>
    <row r="89" spans="1:13" ht="12.75">
      <c r="A89" s="156" t="s">
        <v>386</v>
      </c>
      <c r="B89" s="157" t="s">
        <v>370</v>
      </c>
      <c r="C89" s="237" t="s">
        <v>371</v>
      </c>
      <c r="D89" s="238"/>
      <c r="E89" s="238"/>
      <c r="F89" s="238"/>
      <c r="G89" s="157" t="s">
        <v>4</v>
      </c>
      <c r="H89" s="158">
        <v>15</v>
      </c>
      <c r="I89" s="159">
        <v>0</v>
      </c>
      <c r="J89" s="158">
        <f t="shared" si="9"/>
        <v>0</v>
      </c>
      <c r="K89" s="158">
        <f t="shared" si="10"/>
        <v>0</v>
      </c>
      <c r="L89" s="158">
        <f t="shared" si="11"/>
        <v>0</v>
      </c>
      <c r="M89" s="160"/>
    </row>
    <row r="90" spans="1:13" ht="12.75">
      <c r="A90" s="161"/>
      <c r="B90" s="162" t="s">
        <v>372</v>
      </c>
      <c r="C90" s="239" t="s">
        <v>373</v>
      </c>
      <c r="D90" s="240"/>
      <c r="E90" s="240"/>
      <c r="F90" s="240"/>
      <c r="G90" s="163" t="s">
        <v>155</v>
      </c>
      <c r="H90" s="163" t="s">
        <v>155</v>
      </c>
      <c r="I90" s="164" t="s">
        <v>155</v>
      </c>
      <c r="J90" s="165">
        <f>SUM(J91:J94)</f>
        <v>0</v>
      </c>
      <c r="K90" s="165">
        <f>SUM(K91:K94)</f>
        <v>0</v>
      </c>
      <c r="L90" s="165">
        <f>SUM(L91:L94)</f>
        <v>0</v>
      </c>
      <c r="M90" s="166"/>
    </row>
    <row r="91" spans="1:13" ht="12.75">
      <c r="A91" s="156" t="s">
        <v>222</v>
      </c>
      <c r="B91" s="157" t="s">
        <v>375</v>
      </c>
      <c r="C91" s="237" t="s">
        <v>376</v>
      </c>
      <c r="D91" s="238"/>
      <c r="E91" s="238"/>
      <c r="F91" s="238"/>
      <c r="G91" s="157" t="s">
        <v>368</v>
      </c>
      <c r="H91" s="158">
        <v>10.22</v>
      </c>
      <c r="I91" s="159">
        <v>0</v>
      </c>
      <c r="J91" s="158">
        <f>H91*AO91</f>
        <v>0</v>
      </c>
      <c r="K91" s="158">
        <f>H91*AP91</f>
        <v>0</v>
      </c>
      <c r="L91" s="158">
        <f>H91*I91</f>
        <v>0</v>
      </c>
      <c r="M91" s="160"/>
    </row>
    <row r="92" spans="1:13" ht="12.75">
      <c r="A92" s="156" t="s">
        <v>227</v>
      </c>
      <c r="B92" s="157" t="s">
        <v>378</v>
      </c>
      <c r="C92" s="237" t="s">
        <v>379</v>
      </c>
      <c r="D92" s="238"/>
      <c r="E92" s="238"/>
      <c r="F92" s="238"/>
      <c r="G92" s="157" t="s">
        <v>368</v>
      </c>
      <c r="H92" s="158">
        <v>0.67</v>
      </c>
      <c r="I92" s="159">
        <v>0</v>
      </c>
      <c r="J92" s="158">
        <f>H92*AO92</f>
        <v>0</v>
      </c>
      <c r="K92" s="158">
        <f>H92*AP92</f>
        <v>0</v>
      </c>
      <c r="L92" s="158">
        <f>H92*I92</f>
        <v>0</v>
      </c>
      <c r="M92" s="160"/>
    </row>
    <row r="93" spans="1:13" ht="12.75">
      <c r="A93" s="156" t="s">
        <v>393</v>
      </c>
      <c r="B93" s="157" t="s">
        <v>381</v>
      </c>
      <c r="C93" s="237" t="s">
        <v>382</v>
      </c>
      <c r="D93" s="238"/>
      <c r="E93" s="238"/>
      <c r="F93" s="238"/>
      <c r="G93" s="157" t="s">
        <v>368</v>
      </c>
      <c r="H93" s="158">
        <v>5.77</v>
      </c>
      <c r="I93" s="159">
        <v>0</v>
      </c>
      <c r="J93" s="158">
        <f>H93*AO93</f>
        <v>0</v>
      </c>
      <c r="K93" s="158">
        <f>H93*AP93</f>
        <v>0</v>
      </c>
      <c r="L93" s="158">
        <f>H93*I93</f>
        <v>0</v>
      </c>
      <c r="M93" s="160"/>
    </row>
    <row r="94" spans="1:13" ht="12.75">
      <c r="A94" s="156" t="s">
        <v>396</v>
      </c>
      <c r="B94" s="157" t="s">
        <v>383</v>
      </c>
      <c r="C94" s="237" t="s">
        <v>384</v>
      </c>
      <c r="D94" s="238"/>
      <c r="E94" s="238"/>
      <c r="F94" s="238"/>
      <c r="G94" s="157" t="s">
        <v>368</v>
      </c>
      <c r="H94" s="158">
        <v>204.4</v>
      </c>
      <c r="I94" s="159">
        <v>0</v>
      </c>
      <c r="J94" s="158">
        <f>H94*AO94</f>
        <v>0</v>
      </c>
      <c r="K94" s="158">
        <f>H94*AP94</f>
        <v>0</v>
      </c>
      <c r="L94" s="158">
        <f>H94*I94</f>
        <v>0</v>
      </c>
      <c r="M94" s="160"/>
    </row>
    <row r="95" spans="1:13" ht="12.75">
      <c r="A95" s="161"/>
      <c r="B95" s="162" t="s">
        <v>363</v>
      </c>
      <c r="C95" s="239" t="s">
        <v>364</v>
      </c>
      <c r="D95" s="240"/>
      <c r="E95" s="240"/>
      <c r="F95" s="240"/>
      <c r="G95" s="163" t="s">
        <v>155</v>
      </c>
      <c r="H95" s="163" t="s">
        <v>155</v>
      </c>
      <c r="I95" s="164" t="s">
        <v>155</v>
      </c>
      <c r="J95" s="165">
        <f>SUM(J96:J96)</f>
        <v>0</v>
      </c>
      <c r="K95" s="165">
        <f>SUM(K96:K96)</f>
        <v>0</v>
      </c>
      <c r="L95" s="165">
        <f>SUM(L96:L96)</f>
        <v>0</v>
      </c>
      <c r="M95" s="166"/>
    </row>
    <row r="96" spans="1:13" ht="12.75">
      <c r="A96" s="156" t="s">
        <v>399</v>
      </c>
      <c r="B96" s="157" t="s">
        <v>366</v>
      </c>
      <c r="C96" s="237" t="s">
        <v>367</v>
      </c>
      <c r="D96" s="238"/>
      <c r="E96" s="238"/>
      <c r="F96" s="238"/>
      <c r="G96" s="157" t="s">
        <v>368</v>
      </c>
      <c r="H96" s="158">
        <v>95</v>
      </c>
      <c r="I96" s="159">
        <v>0</v>
      </c>
      <c r="J96" s="158">
        <f>H96*AO96</f>
        <v>0</v>
      </c>
      <c r="K96" s="158">
        <f>H96*AP96</f>
        <v>0</v>
      </c>
      <c r="L96" s="158">
        <f>H96*I96</f>
        <v>0</v>
      </c>
      <c r="M96" s="160"/>
    </row>
    <row r="97" spans="1:13" ht="12.75">
      <c r="A97" s="161"/>
      <c r="B97" s="162"/>
      <c r="C97" s="239" t="s">
        <v>385</v>
      </c>
      <c r="D97" s="240"/>
      <c r="E97" s="240"/>
      <c r="F97" s="240"/>
      <c r="G97" s="163" t="s">
        <v>155</v>
      </c>
      <c r="H97" s="163" t="s">
        <v>155</v>
      </c>
      <c r="I97" s="164" t="s">
        <v>155</v>
      </c>
      <c r="J97" s="165">
        <f>SUM(J98:J110)</f>
        <v>0</v>
      </c>
      <c r="K97" s="165">
        <f>SUM(K98:K110)</f>
        <v>0</v>
      </c>
      <c r="L97" s="165">
        <f>SUM(L98:L110)</f>
        <v>0</v>
      </c>
      <c r="M97" s="166"/>
    </row>
    <row r="98" spans="1:13" ht="12.75">
      <c r="A98" s="167" t="s">
        <v>402</v>
      </c>
      <c r="B98" s="168" t="s">
        <v>387</v>
      </c>
      <c r="C98" s="198" t="s">
        <v>388</v>
      </c>
      <c r="D98" s="199"/>
      <c r="E98" s="199"/>
      <c r="F98" s="199"/>
      <c r="G98" s="168" t="s">
        <v>4</v>
      </c>
      <c r="H98" s="169">
        <v>2</v>
      </c>
      <c r="I98" s="170">
        <v>0</v>
      </c>
      <c r="J98" s="169">
        <f aca="true" t="shared" si="12" ref="J98:J110">H98*AO98</f>
        <v>0</v>
      </c>
      <c r="K98" s="169">
        <f aca="true" t="shared" si="13" ref="K98:K110">H98*AP98</f>
        <v>0</v>
      </c>
      <c r="L98" s="169">
        <f aca="true" t="shared" si="14" ref="L98:L110">H98*I98</f>
        <v>0</v>
      </c>
      <c r="M98" s="171"/>
    </row>
    <row r="99" spans="1:13" ht="12.75">
      <c r="A99" s="167" t="s">
        <v>403</v>
      </c>
      <c r="B99" s="168" t="s">
        <v>389</v>
      </c>
      <c r="C99" s="198" t="s">
        <v>390</v>
      </c>
      <c r="D99" s="199"/>
      <c r="E99" s="199"/>
      <c r="F99" s="199"/>
      <c r="G99" s="168" t="s">
        <v>4</v>
      </c>
      <c r="H99" s="169">
        <v>1</v>
      </c>
      <c r="I99" s="170">
        <v>0</v>
      </c>
      <c r="J99" s="169">
        <f t="shared" si="12"/>
        <v>0</v>
      </c>
      <c r="K99" s="169">
        <f t="shared" si="13"/>
        <v>0</v>
      </c>
      <c r="L99" s="169">
        <f t="shared" si="14"/>
        <v>0</v>
      </c>
      <c r="M99" s="171"/>
    </row>
    <row r="100" spans="1:13" ht="12.75">
      <c r="A100" s="167" t="s">
        <v>406</v>
      </c>
      <c r="B100" s="168" t="s">
        <v>391</v>
      </c>
      <c r="C100" s="198" t="s">
        <v>392</v>
      </c>
      <c r="D100" s="199"/>
      <c r="E100" s="199"/>
      <c r="F100" s="199"/>
      <c r="G100" s="168" t="s">
        <v>4</v>
      </c>
      <c r="H100" s="169">
        <v>8</v>
      </c>
      <c r="I100" s="170">
        <v>0</v>
      </c>
      <c r="J100" s="169">
        <f t="shared" si="12"/>
        <v>0</v>
      </c>
      <c r="K100" s="169">
        <f t="shared" si="13"/>
        <v>0</v>
      </c>
      <c r="L100" s="169">
        <f t="shared" si="14"/>
        <v>0</v>
      </c>
      <c r="M100" s="171"/>
    </row>
    <row r="101" spans="1:13" ht="12.75">
      <c r="A101" s="167" t="s">
        <v>450</v>
      </c>
      <c r="B101" s="168" t="s">
        <v>394</v>
      </c>
      <c r="C101" s="198" t="s">
        <v>395</v>
      </c>
      <c r="D101" s="199"/>
      <c r="E101" s="199"/>
      <c r="F101" s="199"/>
      <c r="G101" s="168" t="s">
        <v>4</v>
      </c>
      <c r="H101" s="169">
        <v>7</v>
      </c>
      <c r="I101" s="170">
        <v>0</v>
      </c>
      <c r="J101" s="169">
        <f t="shared" si="12"/>
        <v>0</v>
      </c>
      <c r="K101" s="169">
        <f t="shared" si="13"/>
        <v>0</v>
      </c>
      <c r="L101" s="169">
        <f t="shared" si="14"/>
        <v>0</v>
      </c>
      <c r="M101" s="171"/>
    </row>
    <row r="102" spans="1:13" ht="12.75">
      <c r="A102" s="167" t="s">
        <v>451</v>
      </c>
      <c r="B102" s="168" t="s">
        <v>397</v>
      </c>
      <c r="C102" s="198" t="s">
        <v>398</v>
      </c>
      <c r="D102" s="199"/>
      <c r="E102" s="199"/>
      <c r="F102" s="199"/>
      <c r="G102" s="168" t="s">
        <v>4</v>
      </c>
      <c r="H102" s="169">
        <v>12</v>
      </c>
      <c r="I102" s="170">
        <v>0</v>
      </c>
      <c r="J102" s="169">
        <f t="shared" si="12"/>
        <v>0</v>
      </c>
      <c r="K102" s="169">
        <f t="shared" si="13"/>
        <v>0</v>
      </c>
      <c r="L102" s="169">
        <f t="shared" si="14"/>
        <v>0</v>
      </c>
      <c r="M102" s="171"/>
    </row>
    <row r="103" spans="1:13" ht="12.75">
      <c r="A103" s="167" t="s">
        <v>452</v>
      </c>
      <c r="B103" s="168" t="s">
        <v>400</v>
      </c>
      <c r="C103" s="198" t="s">
        <v>401</v>
      </c>
      <c r="D103" s="199"/>
      <c r="E103" s="199"/>
      <c r="F103" s="199"/>
      <c r="G103" s="168" t="s">
        <v>4</v>
      </c>
      <c r="H103" s="169">
        <v>13</v>
      </c>
      <c r="I103" s="170">
        <v>0</v>
      </c>
      <c r="J103" s="169">
        <f t="shared" si="12"/>
        <v>0</v>
      </c>
      <c r="K103" s="169">
        <f t="shared" si="13"/>
        <v>0</v>
      </c>
      <c r="L103" s="169">
        <f t="shared" si="14"/>
        <v>0</v>
      </c>
      <c r="M103" s="171"/>
    </row>
    <row r="104" spans="1:13" ht="12.75">
      <c r="A104" s="167" t="s">
        <v>453</v>
      </c>
      <c r="B104" s="168" t="s">
        <v>454</v>
      </c>
      <c r="C104" s="198" t="s">
        <v>455</v>
      </c>
      <c r="D104" s="199"/>
      <c r="E104" s="199"/>
      <c r="F104" s="199"/>
      <c r="G104" s="168" t="s">
        <v>4</v>
      </c>
      <c r="H104" s="169">
        <v>1</v>
      </c>
      <c r="I104" s="170">
        <v>0</v>
      </c>
      <c r="J104" s="169">
        <f t="shared" si="12"/>
        <v>0</v>
      </c>
      <c r="K104" s="169">
        <f t="shared" si="13"/>
        <v>0</v>
      </c>
      <c r="L104" s="169">
        <f t="shared" si="14"/>
        <v>0</v>
      </c>
      <c r="M104" s="171"/>
    </row>
    <row r="105" spans="1:13" ht="12.75">
      <c r="A105" s="167" t="s">
        <v>456</v>
      </c>
      <c r="B105" s="168" t="s">
        <v>404</v>
      </c>
      <c r="C105" s="198" t="s">
        <v>405</v>
      </c>
      <c r="D105" s="199"/>
      <c r="E105" s="199"/>
      <c r="F105" s="199"/>
      <c r="G105" s="168" t="s">
        <v>181</v>
      </c>
      <c r="H105" s="169">
        <v>71.3</v>
      </c>
      <c r="I105" s="170">
        <v>0</v>
      </c>
      <c r="J105" s="169">
        <f t="shared" si="12"/>
        <v>0</v>
      </c>
      <c r="K105" s="169">
        <f t="shared" si="13"/>
        <v>0</v>
      </c>
      <c r="L105" s="169">
        <f t="shared" si="14"/>
        <v>0</v>
      </c>
      <c r="M105" s="171"/>
    </row>
    <row r="106" spans="1:13" ht="12.75">
      <c r="A106" s="167" t="s">
        <v>457</v>
      </c>
      <c r="B106" s="168" t="s">
        <v>407</v>
      </c>
      <c r="C106" s="198" t="s">
        <v>408</v>
      </c>
      <c r="D106" s="199"/>
      <c r="E106" s="199"/>
      <c r="F106" s="199"/>
      <c r="G106" s="168" t="s">
        <v>4</v>
      </c>
      <c r="H106" s="169">
        <v>1</v>
      </c>
      <c r="I106" s="170">
        <v>0</v>
      </c>
      <c r="J106" s="169">
        <f t="shared" si="12"/>
        <v>0</v>
      </c>
      <c r="K106" s="169">
        <f t="shared" si="13"/>
        <v>0</v>
      </c>
      <c r="L106" s="169">
        <f t="shared" si="14"/>
        <v>0</v>
      </c>
      <c r="M106" s="171"/>
    </row>
    <row r="107" spans="1:13" ht="12.75">
      <c r="A107" s="167" t="s">
        <v>458</v>
      </c>
      <c r="B107" s="168" t="s">
        <v>459</v>
      </c>
      <c r="C107" s="198" t="s">
        <v>460</v>
      </c>
      <c r="D107" s="199"/>
      <c r="E107" s="199"/>
      <c r="F107" s="199"/>
      <c r="G107" s="168" t="s">
        <v>4</v>
      </c>
      <c r="H107" s="169">
        <v>1</v>
      </c>
      <c r="I107" s="170">
        <v>0</v>
      </c>
      <c r="J107" s="169">
        <f t="shared" si="12"/>
        <v>0</v>
      </c>
      <c r="K107" s="169">
        <f t="shared" si="13"/>
        <v>0</v>
      </c>
      <c r="L107" s="169">
        <f t="shared" si="14"/>
        <v>0</v>
      </c>
      <c r="M107" s="171"/>
    </row>
    <row r="108" spans="1:13" ht="12.75">
      <c r="A108" s="167" t="s">
        <v>461</v>
      </c>
      <c r="B108" s="168" t="s">
        <v>462</v>
      </c>
      <c r="C108" s="198" t="s">
        <v>463</v>
      </c>
      <c r="D108" s="199"/>
      <c r="E108" s="199"/>
      <c r="F108" s="199"/>
      <c r="G108" s="168" t="s">
        <v>4</v>
      </c>
      <c r="H108" s="169">
        <v>1</v>
      </c>
      <c r="I108" s="170">
        <v>0</v>
      </c>
      <c r="J108" s="169">
        <f t="shared" si="12"/>
        <v>0</v>
      </c>
      <c r="K108" s="169">
        <f t="shared" si="13"/>
        <v>0</v>
      </c>
      <c r="L108" s="169">
        <f t="shared" si="14"/>
        <v>0</v>
      </c>
      <c r="M108" s="171"/>
    </row>
    <row r="109" spans="1:13" ht="12.75">
      <c r="A109" s="167" t="s">
        <v>464</v>
      </c>
      <c r="B109" s="168" t="s">
        <v>465</v>
      </c>
      <c r="C109" s="198" t="s">
        <v>466</v>
      </c>
      <c r="D109" s="199"/>
      <c r="E109" s="199"/>
      <c r="F109" s="199"/>
      <c r="G109" s="168" t="s">
        <v>4</v>
      </c>
      <c r="H109" s="169">
        <v>8</v>
      </c>
      <c r="I109" s="170">
        <v>0</v>
      </c>
      <c r="J109" s="169">
        <f t="shared" si="12"/>
        <v>0</v>
      </c>
      <c r="K109" s="169">
        <f t="shared" si="13"/>
        <v>0</v>
      </c>
      <c r="L109" s="169">
        <f t="shared" si="14"/>
        <v>0</v>
      </c>
      <c r="M109" s="171"/>
    </row>
    <row r="110" spans="1:13" ht="12.75">
      <c r="A110" s="172" t="s">
        <v>467</v>
      </c>
      <c r="B110" s="173" t="s">
        <v>468</v>
      </c>
      <c r="C110" s="200" t="s">
        <v>469</v>
      </c>
      <c r="D110" s="201"/>
      <c r="E110" s="201"/>
      <c r="F110" s="201"/>
      <c r="G110" s="173" t="s">
        <v>4</v>
      </c>
      <c r="H110" s="174">
        <v>1</v>
      </c>
      <c r="I110" s="175">
        <v>0</v>
      </c>
      <c r="J110" s="174">
        <f t="shared" si="12"/>
        <v>0</v>
      </c>
      <c r="K110" s="174">
        <f t="shared" si="13"/>
        <v>0</v>
      </c>
      <c r="L110" s="174">
        <f t="shared" si="14"/>
        <v>0</v>
      </c>
      <c r="M110" s="176"/>
    </row>
    <row r="111" spans="1:13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202" t="s">
        <v>409</v>
      </c>
      <c r="K111" s="203"/>
      <c r="L111" s="178">
        <f>L12+L20+L31+L33+L39+L41+L44+L50+L53+L55+L60+L63+L66+L74+L77+L80+L90+L95+L97</f>
        <v>0</v>
      </c>
      <c r="M111" s="177"/>
    </row>
    <row r="112" spans="1:13" ht="12.75">
      <c r="A112" s="179" t="s">
        <v>410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</row>
    <row r="113" spans="1:13" ht="12.75">
      <c r="A113" s="196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</row>
    <row r="114" spans="1:13" ht="12.7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</row>
    <row r="115" spans="1:13" ht="12.7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</row>
  </sheetData>
  <sheetProtection algorithmName="SHA-512" hashValue="jc42siAZqX8XE8ZM5EPTzDn+QSxAOOfRtys68QVNrPf8ClmbQXdBHrdzAei9VrRPWQDgq6JG0wFSX1BYx+Sctw==" saltValue="vbfueHgzGgdoqQCb+HVI7Q==" spinCount="100000" sheet="1" objects="1" scenarios="1"/>
  <mergeCells count="129">
    <mergeCell ref="C99:F99"/>
    <mergeCell ref="C100:F100"/>
    <mergeCell ref="C101:F101"/>
    <mergeCell ref="C102:F102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I8:I9"/>
    <mergeCell ref="I6:I7"/>
    <mergeCell ref="A6:B7"/>
    <mergeCell ref="C6:D7"/>
    <mergeCell ref="E6:F7"/>
    <mergeCell ref="G6:H7"/>
    <mergeCell ref="J6:M7"/>
    <mergeCell ref="A8:B9"/>
    <mergeCell ref="C8:D9"/>
    <mergeCell ref="E8:F9"/>
    <mergeCell ref="G8:H9"/>
    <mergeCell ref="J8:M9"/>
    <mergeCell ref="I4:I5"/>
    <mergeCell ref="I2:I3"/>
    <mergeCell ref="A1:M1"/>
    <mergeCell ref="A2:B3"/>
    <mergeCell ref="C2:D3"/>
    <mergeCell ref="E2:F3"/>
    <mergeCell ref="G2:H3"/>
    <mergeCell ref="J2:M3"/>
    <mergeCell ref="A4:B5"/>
    <mergeCell ref="C4:D5"/>
    <mergeCell ref="E4:F5"/>
    <mergeCell ref="G4:H5"/>
    <mergeCell ref="J4:M5"/>
    <mergeCell ref="A113:M113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J111:K1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scale="75" r:id="rId1"/>
  <headerFooter>
    <oddHeader>&amp;Cpavel jakeš project anagement</oddHeader>
    <oddFooter>&amp;C&amp;P z &amp;N&amp;R&amp;F</oddFooter>
  </headerFooter>
  <rowBreaks count="2" manualBreakCount="2">
    <brk id="43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CA7C-62DF-4E81-AB2E-35031E6159B4}">
  <sheetPr>
    <outlinePr summaryBelow="0"/>
    <pageSetUpPr fitToPage="1"/>
  </sheetPr>
  <dimension ref="A1:BF4892"/>
  <sheetViews>
    <sheetView view="pageBreakPreview" zoomScaleSheetLayoutView="100" workbookViewId="0" topLeftCell="A1">
      <pane ySplit="5" topLeftCell="A6" activePane="bottomLeft" state="frozen"/>
      <selection pane="topLeft" activeCell="S33" sqref="S33"/>
      <selection pane="bottomLeft" activeCell="E23" sqref="E23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10.8515625" style="2" customWidth="1"/>
    <col min="7" max="7" width="17.8515625" style="2" customWidth="1"/>
    <col min="8" max="24" width="9.140625" style="2" hidden="1" customWidth="1"/>
    <col min="25" max="26" width="9.140625" style="2" customWidth="1"/>
    <col min="27" max="38" width="9.140625" style="2" hidden="1" customWidth="1"/>
    <col min="39" max="50" width="9.140625" style="2" customWidth="1"/>
    <col min="51" max="51" width="73.7109375" style="2" customWidth="1"/>
    <col min="52" max="16384" width="9.140625" style="2" customWidth="1"/>
  </cols>
  <sheetData>
    <row r="1" spans="1:29" ht="20.25" customHeigh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AC1" s="2" t="s">
        <v>12</v>
      </c>
    </row>
    <row r="2" spans="1:7" ht="24.95" customHeight="1">
      <c r="A2" s="46" t="s">
        <v>48</v>
      </c>
      <c r="B2" s="21"/>
      <c r="C2" s="243" t="s">
        <v>94</v>
      </c>
      <c r="D2" s="244"/>
      <c r="E2" s="244"/>
      <c r="F2" s="244"/>
      <c r="G2" s="245"/>
    </row>
    <row r="3" spans="1:7" ht="24.95" customHeight="1">
      <c r="A3" s="46" t="s">
        <v>13</v>
      </c>
      <c r="B3" s="21" t="s">
        <v>92</v>
      </c>
      <c r="C3" s="243" t="s">
        <v>93</v>
      </c>
      <c r="D3" s="244"/>
      <c r="E3" s="244"/>
      <c r="F3" s="244"/>
      <c r="G3" s="245"/>
    </row>
    <row r="4" spans="1:24" ht="38.25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31" ht="15">
      <c r="A6" s="64"/>
      <c r="B6" s="65"/>
      <c r="C6" s="66" t="s">
        <v>72</v>
      </c>
      <c r="D6" s="67"/>
      <c r="E6" s="68"/>
      <c r="F6" s="69"/>
      <c r="G6" s="70">
        <f>SUM(G7:G15)</f>
        <v>0</v>
      </c>
      <c r="H6" s="50"/>
      <c r="I6" s="50">
        <f>SUM(I7:I8)</f>
        <v>0</v>
      </c>
      <c r="J6" s="50"/>
      <c r="K6" s="50">
        <f>SUM(K7:K8)</f>
        <v>0</v>
      </c>
      <c r="L6" s="50"/>
      <c r="M6" s="50">
        <f>SUM(M7:M8)</f>
        <v>0</v>
      </c>
      <c r="N6" s="51"/>
      <c r="O6" s="51">
        <f>SUM(O7:O8)</f>
        <v>0.02</v>
      </c>
      <c r="P6" s="51"/>
      <c r="Q6" s="51">
        <f>SUM(Q7:Q8)</f>
        <v>0</v>
      </c>
      <c r="R6" s="50"/>
      <c r="S6" s="50"/>
      <c r="T6" s="50"/>
      <c r="U6" s="50"/>
      <c r="V6" s="50">
        <f>SUM(V7:V8)</f>
        <v>2.24</v>
      </c>
      <c r="W6" s="50"/>
      <c r="X6" s="50"/>
      <c r="AE6" s="2" t="s">
        <v>34</v>
      </c>
    </row>
    <row r="7" spans="1:58" ht="22.5" outlineLevel="1">
      <c r="A7" s="71">
        <v>1</v>
      </c>
      <c r="B7" s="8"/>
      <c r="C7" s="9" t="s">
        <v>142</v>
      </c>
      <c r="D7" s="10" t="s">
        <v>4</v>
      </c>
      <c r="E7" s="11">
        <v>8</v>
      </c>
      <c r="F7" s="128">
        <v>0</v>
      </c>
      <c r="G7" s="12">
        <f>ROUND(E7*F7,2)</f>
        <v>0</v>
      </c>
      <c r="H7" s="106"/>
      <c r="I7" s="53">
        <f>ROUND(E7*H7,2)</f>
        <v>0</v>
      </c>
      <c r="J7" s="106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0.01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1.6</v>
      </c>
      <c r="W7" s="53"/>
      <c r="X7" s="53" t="s">
        <v>37</v>
      </c>
      <c r="Y7" s="13"/>
      <c r="Z7" s="13"/>
      <c r="AA7" s="13"/>
      <c r="AB7" s="13"/>
      <c r="AC7" s="13"/>
      <c r="AD7" s="13"/>
      <c r="AE7" s="13" t="s">
        <v>38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" outlineLevel="1">
      <c r="A8" s="71">
        <v>2</v>
      </c>
      <c r="B8" s="8"/>
      <c r="C8" s="9" t="s">
        <v>73</v>
      </c>
      <c r="D8" s="10" t="s">
        <v>4</v>
      </c>
      <c r="E8" s="11">
        <v>8</v>
      </c>
      <c r="F8" s="128">
        <v>0</v>
      </c>
      <c r="G8" s="12">
        <f>ROUND(E8*F8,2)</f>
        <v>0</v>
      </c>
      <c r="H8" s="106"/>
      <c r="I8" s="53">
        <f>ROUND(E8*H8,2)</f>
        <v>0</v>
      </c>
      <c r="J8" s="106"/>
      <c r="K8" s="53">
        <f>ROUND(E8*J8,2)</f>
        <v>0</v>
      </c>
      <c r="L8" s="53">
        <v>21</v>
      </c>
      <c r="M8" s="53">
        <f>G8*(1+L8/100)</f>
        <v>0</v>
      </c>
      <c r="N8" s="54">
        <v>0.00073</v>
      </c>
      <c r="O8" s="54">
        <f>ROUND(E8*N8,2)</f>
        <v>0.01</v>
      </c>
      <c r="P8" s="54">
        <v>0</v>
      </c>
      <c r="Q8" s="54">
        <f>ROUND(E8*P8,2)</f>
        <v>0</v>
      </c>
      <c r="R8" s="53"/>
      <c r="S8" s="53" t="s">
        <v>49</v>
      </c>
      <c r="T8" s="53" t="s">
        <v>35</v>
      </c>
      <c r="U8" s="53">
        <v>0.08</v>
      </c>
      <c r="V8" s="53">
        <f>ROUND(E8*U8,2)</f>
        <v>0.64</v>
      </c>
      <c r="W8" s="53"/>
      <c r="X8" s="53" t="s">
        <v>37</v>
      </c>
      <c r="Y8" s="13"/>
      <c r="Z8" s="13"/>
      <c r="AA8" s="13"/>
      <c r="AB8" s="13"/>
      <c r="AC8" s="13"/>
      <c r="AD8" s="13"/>
      <c r="AE8" s="13" t="s">
        <v>38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5" outlineLevel="1">
      <c r="A9" s="71">
        <v>3</v>
      </c>
      <c r="B9" s="107"/>
      <c r="C9" s="22" t="s">
        <v>62</v>
      </c>
      <c r="D9" s="23" t="s">
        <v>7</v>
      </c>
      <c r="E9" s="24">
        <v>12</v>
      </c>
      <c r="F9" s="129">
        <v>0</v>
      </c>
      <c r="G9" s="25">
        <f aca="true" t="shared" si="0" ref="G9">ROUND(E9*F9,2)</f>
        <v>0</v>
      </c>
      <c r="H9" s="106"/>
      <c r="I9" s="53">
        <f aca="true" t="shared" si="1" ref="I9">ROUND(E9*H9,2)</f>
        <v>0</v>
      </c>
      <c r="J9" s="106"/>
      <c r="K9" s="53">
        <f aca="true" t="shared" si="2" ref="K9">ROUND(E9*J9,2)</f>
        <v>0</v>
      </c>
      <c r="L9" s="53">
        <v>21</v>
      </c>
      <c r="M9" s="53">
        <f aca="true" t="shared" si="3" ref="M9">G9*(1+L9/100)</f>
        <v>0</v>
      </c>
      <c r="N9" s="54">
        <v>0.00038</v>
      </c>
      <c r="O9" s="54">
        <f aca="true" t="shared" si="4" ref="O9">ROUND(E9*N9,2)</f>
        <v>0</v>
      </c>
      <c r="P9" s="54">
        <v>0</v>
      </c>
      <c r="Q9" s="54">
        <f aca="true" t="shared" si="5" ref="Q9">ROUND(E9*P9,2)</f>
        <v>0</v>
      </c>
      <c r="R9" s="53"/>
      <c r="S9" s="53" t="s">
        <v>49</v>
      </c>
      <c r="T9" s="53" t="s">
        <v>35</v>
      </c>
      <c r="U9" s="53">
        <v>0.32</v>
      </c>
      <c r="V9" s="53">
        <f aca="true" t="shared" si="6" ref="V9">ROUND(E9*U9,2)</f>
        <v>3.84</v>
      </c>
      <c r="W9" s="53"/>
      <c r="X9" s="53" t="s">
        <v>37</v>
      </c>
      <c r="Y9" s="13"/>
      <c r="Z9" s="13"/>
      <c r="AA9" s="13"/>
      <c r="AB9" s="13"/>
      <c r="AC9" s="13"/>
      <c r="AD9" s="13"/>
      <c r="AE9" s="13" t="s">
        <v>38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ht="15" outlineLevel="1">
      <c r="A10" s="71">
        <v>4</v>
      </c>
      <c r="B10" s="107"/>
      <c r="C10" s="22" t="s">
        <v>63</v>
      </c>
      <c r="D10" s="23" t="s">
        <v>7</v>
      </c>
      <c r="E10" s="24">
        <v>4</v>
      </c>
      <c r="F10" s="129">
        <v>0</v>
      </c>
      <c r="G10" s="25">
        <f>ROUND(E10*F10,2)</f>
        <v>0</v>
      </c>
      <c r="H10" s="106"/>
      <c r="I10" s="53">
        <f>ROUND(E10*H10,2)</f>
        <v>0</v>
      </c>
      <c r="J10" s="106"/>
      <c r="K10" s="53">
        <f>ROUND(E10*J10,2)</f>
        <v>0</v>
      </c>
      <c r="L10" s="53">
        <v>21</v>
      </c>
      <c r="M10" s="53">
        <f>G10*(1+L10/100)</f>
        <v>0</v>
      </c>
      <c r="N10" s="54">
        <v>0.00047</v>
      </c>
      <c r="O10" s="54">
        <f>ROUND(E10*N10,2)</f>
        <v>0</v>
      </c>
      <c r="P10" s="54">
        <v>0</v>
      </c>
      <c r="Q10" s="54">
        <f>ROUND(E10*P10,2)</f>
        <v>0</v>
      </c>
      <c r="R10" s="53"/>
      <c r="S10" s="53" t="s">
        <v>49</v>
      </c>
      <c r="T10" s="53" t="s">
        <v>35</v>
      </c>
      <c r="U10" s="53">
        <v>0.359</v>
      </c>
      <c r="V10" s="53">
        <f>ROUND(E10*U10,2)</f>
        <v>1.44</v>
      </c>
      <c r="W10" s="53"/>
      <c r="X10" s="53" t="s">
        <v>37</v>
      </c>
      <c r="Y10" s="13"/>
      <c r="Z10" s="13"/>
      <c r="AA10" s="13"/>
      <c r="AB10" s="13"/>
      <c r="AC10" s="13"/>
      <c r="AD10" s="13"/>
      <c r="AE10" s="13" t="s">
        <v>38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ht="15" outlineLevel="1">
      <c r="A11" s="71">
        <v>5</v>
      </c>
      <c r="B11" s="107"/>
      <c r="C11" s="22" t="s">
        <v>75</v>
      </c>
      <c r="D11" s="23" t="s">
        <v>7</v>
      </c>
      <c r="E11" s="24">
        <v>2</v>
      </c>
      <c r="F11" s="129">
        <v>0</v>
      </c>
      <c r="G11" s="25">
        <f>ROUND(E11*F11,2)</f>
        <v>0</v>
      </c>
      <c r="H11" s="106"/>
      <c r="I11" s="53">
        <f>ROUND(E11*H11,2)</f>
        <v>0</v>
      </c>
      <c r="J11" s="106"/>
      <c r="K11" s="53">
        <f>ROUND(E11*J11,2)</f>
        <v>0</v>
      </c>
      <c r="L11" s="53">
        <v>21</v>
      </c>
      <c r="M11" s="53">
        <f>G11*(1+L11/100)</f>
        <v>0</v>
      </c>
      <c r="N11" s="54">
        <v>0.00131</v>
      </c>
      <c r="O11" s="54">
        <f>ROUND(E11*N11,2)</f>
        <v>0</v>
      </c>
      <c r="P11" s="54">
        <v>0</v>
      </c>
      <c r="Q11" s="54">
        <f>ROUND(E11*P11,2)</f>
        <v>0</v>
      </c>
      <c r="R11" s="53"/>
      <c r="S11" s="53" t="s">
        <v>49</v>
      </c>
      <c r="T11" s="53" t="s">
        <v>35</v>
      </c>
      <c r="U11" s="53">
        <v>0.797</v>
      </c>
      <c r="V11" s="53">
        <f>ROUND(E11*U11,2)</f>
        <v>1.59</v>
      </c>
      <c r="W11" s="53"/>
      <c r="X11" s="53" t="s">
        <v>37</v>
      </c>
      <c r="Y11" s="13"/>
      <c r="Z11" s="13"/>
      <c r="AA11" s="13"/>
      <c r="AB11" s="13"/>
      <c r="AC11" s="13"/>
      <c r="AD11" s="13"/>
      <c r="AE11" s="13" t="s">
        <v>38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15" outlineLevel="1">
      <c r="A12" s="71">
        <v>6</v>
      </c>
      <c r="B12" s="108"/>
      <c r="C12" s="22" t="s">
        <v>82</v>
      </c>
      <c r="D12" s="23" t="s">
        <v>7</v>
      </c>
      <c r="E12" s="24">
        <v>17</v>
      </c>
      <c r="F12" s="129">
        <v>0</v>
      </c>
      <c r="G12" s="25">
        <f>ROUND(E12*F12,2)</f>
        <v>0</v>
      </c>
      <c r="H12" s="106"/>
      <c r="I12" s="53"/>
      <c r="J12" s="106"/>
      <c r="K12" s="53"/>
      <c r="L12" s="53"/>
      <c r="M12" s="53"/>
      <c r="N12" s="54"/>
      <c r="O12" s="54"/>
      <c r="P12" s="54"/>
      <c r="Q12" s="54"/>
      <c r="R12" s="53"/>
      <c r="S12" s="53"/>
      <c r="T12" s="53"/>
      <c r="U12" s="53"/>
      <c r="V12" s="53"/>
      <c r="W12" s="53"/>
      <c r="X12" s="5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ht="22.5" outlineLevel="1">
      <c r="A13" s="71">
        <v>7</v>
      </c>
      <c r="B13" s="107"/>
      <c r="C13" s="22" t="s">
        <v>74</v>
      </c>
      <c r="D13" s="23" t="s">
        <v>4</v>
      </c>
      <c r="E13" s="24">
        <v>1</v>
      </c>
      <c r="F13" s="129">
        <v>0</v>
      </c>
      <c r="G13" s="25">
        <f>ROUND(E13*F13,2)</f>
        <v>0</v>
      </c>
      <c r="H13" s="106"/>
      <c r="I13" s="53">
        <f>ROUND(E13*H13,2)</f>
        <v>0</v>
      </c>
      <c r="J13" s="106"/>
      <c r="K13" s="53">
        <f>ROUND(E13*J13,2)</f>
        <v>0</v>
      </c>
      <c r="L13" s="53">
        <v>21</v>
      </c>
      <c r="M13" s="53">
        <f>G13*(1+L13/100)</f>
        <v>0</v>
      </c>
      <c r="N13" s="54">
        <v>0.00023</v>
      </c>
      <c r="O13" s="54">
        <f>ROUND(E13*N13,2)</f>
        <v>0</v>
      </c>
      <c r="P13" s="54">
        <v>0</v>
      </c>
      <c r="Q13" s="54">
        <f>ROUND(E13*P13,2)</f>
        <v>0</v>
      </c>
      <c r="R13" s="53"/>
      <c r="S13" s="53" t="s">
        <v>49</v>
      </c>
      <c r="T13" s="53" t="s">
        <v>35</v>
      </c>
      <c r="U13" s="53">
        <v>0.237</v>
      </c>
      <c r="V13" s="53">
        <f>ROUND(E13*U13,2)</f>
        <v>0.24</v>
      </c>
      <c r="W13" s="53"/>
      <c r="X13" s="53" t="s">
        <v>37</v>
      </c>
      <c r="Y13" s="13"/>
      <c r="Z13" s="13"/>
      <c r="AA13" s="13"/>
      <c r="AB13" s="13"/>
      <c r="AC13" s="13"/>
      <c r="AD13" s="13"/>
      <c r="AE13" s="13" t="s">
        <v>38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22.5" outlineLevel="1">
      <c r="A14" s="71">
        <v>8</v>
      </c>
      <c r="B14" s="8"/>
      <c r="C14" s="9" t="s">
        <v>90</v>
      </c>
      <c r="D14" s="10" t="s">
        <v>8</v>
      </c>
      <c r="E14" s="11">
        <v>12</v>
      </c>
      <c r="F14" s="128">
        <v>0</v>
      </c>
      <c r="G14" s="12">
        <f aca="true" t="shared" si="7" ref="G14">ROUND(E14*F14,2)</f>
        <v>0</v>
      </c>
      <c r="H14" s="106"/>
      <c r="I14" s="53">
        <f aca="true" t="shared" si="8" ref="I14">ROUND(E14*H14,2)</f>
        <v>0</v>
      </c>
      <c r="J14" s="106"/>
      <c r="K14" s="53">
        <f aca="true" t="shared" si="9" ref="K14">ROUND(E14*J14,2)</f>
        <v>0</v>
      </c>
      <c r="L14" s="53">
        <v>21</v>
      </c>
      <c r="M14" s="53">
        <f aca="true" t="shared" si="10" ref="M14">G14*(1+L14/100)</f>
        <v>0</v>
      </c>
      <c r="N14" s="54">
        <v>0</v>
      </c>
      <c r="O14" s="54">
        <f aca="true" t="shared" si="11" ref="O14">ROUND(E14*N14,2)</f>
        <v>0</v>
      </c>
      <c r="P14" s="54">
        <v>0</v>
      </c>
      <c r="Q14" s="54">
        <f aca="true" t="shared" si="12" ref="Q14">ROUND(E14*P14,2)</f>
        <v>0</v>
      </c>
      <c r="R14" s="53"/>
      <c r="S14" s="53" t="s">
        <v>39</v>
      </c>
      <c r="T14" s="53" t="s">
        <v>36</v>
      </c>
      <c r="U14" s="53">
        <v>0</v>
      </c>
      <c r="V14" s="53">
        <f aca="true" t="shared" si="13" ref="V14">ROUND(E14*U14,2)</f>
        <v>0</v>
      </c>
      <c r="W14" s="53"/>
      <c r="X14" s="53" t="s">
        <v>37</v>
      </c>
      <c r="Y14" s="13"/>
      <c r="Z14" s="13"/>
      <c r="AA14" s="13"/>
      <c r="AB14" s="13"/>
      <c r="AC14" s="13"/>
      <c r="AD14" s="13"/>
      <c r="AE14" s="13" t="s">
        <v>38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ht="15" outlineLevel="1">
      <c r="A15" s="71">
        <v>9</v>
      </c>
      <c r="B15" s="109"/>
      <c r="C15" s="9" t="s">
        <v>61</v>
      </c>
      <c r="D15" s="10" t="s">
        <v>10</v>
      </c>
      <c r="E15" s="11">
        <v>1</v>
      </c>
      <c r="F15" s="128">
        <v>0</v>
      </c>
      <c r="G15" s="12">
        <f>ROUND(E15*F15,2)</f>
        <v>0</v>
      </c>
      <c r="H15" s="106"/>
      <c r="I15" s="53"/>
      <c r="J15" s="106"/>
      <c r="K15" s="53"/>
      <c r="L15" s="53"/>
      <c r="M15" s="53"/>
      <c r="N15" s="54"/>
      <c r="O15" s="54"/>
      <c r="P15" s="54"/>
      <c r="Q15" s="54"/>
      <c r="R15" s="53"/>
      <c r="S15" s="53"/>
      <c r="T15" s="53"/>
      <c r="U15" s="53"/>
      <c r="V15" s="53"/>
      <c r="W15" s="53"/>
      <c r="X15" s="5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31" ht="15">
      <c r="A16" s="110"/>
      <c r="B16" s="111"/>
      <c r="C16" s="112" t="s">
        <v>64</v>
      </c>
      <c r="D16" s="113"/>
      <c r="E16" s="114"/>
      <c r="F16" s="125"/>
      <c r="G16" s="115">
        <f>SUM(G17:G28)</f>
        <v>0</v>
      </c>
      <c r="H16" s="50"/>
      <c r="I16" s="50">
        <f>SUM(I17:I24)</f>
        <v>0</v>
      </c>
      <c r="J16" s="50"/>
      <c r="K16" s="50">
        <f>SUM(K17:K24)</f>
        <v>0</v>
      </c>
      <c r="L16" s="50"/>
      <c r="M16" s="50">
        <f>SUM(M17:M24)</f>
        <v>0</v>
      </c>
      <c r="N16" s="51"/>
      <c r="O16" s="51">
        <f>SUM(O17:O24)</f>
        <v>0.4</v>
      </c>
      <c r="P16" s="51"/>
      <c r="Q16" s="51">
        <f>SUM(Q17:Q24)</f>
        <v>0</v>
      </c>
      <c r="R16" s="50"/>
      <c r="S16" s="50"/>
      <c r="T16" s="50"/>
      <c r="U16" s="50"/>
      <c r="V16" s="50">
        <f>SUM(V17:V24)</f>
        <v>28.6</v>
      </c>
      <c r="W16" s="50"/>
      <c r="X16" s="50"/>
      <c r="AE16" s="2" t="s">
        <v>34</v>
      </c>
    </row>
    <row r="17" spans="1:58" ht="15" outlineLevel="1">
      <c r="A17" s="71">
        <v>10</v>
      </c>
      <c r="B17" s="8"/>
      <c r="C17" s="9" t="s">
        <v>83</v>
      </c>
      <c r="D17" s="10" t="s">
        <v>8</v>
      </c>
      <c r="E17" s="11">
        <v>23</v>
      </c>
      <c r="F17" s="128">
        <v>0</v>
      </c>
      <c r="G17" s="12">
        <f aca="true" t="shared" si="14" ref="G17:G27">ROUND(E17*F17,2)</f>
        <v>0</v>
      </c>
      <c r="H17" s="106"/>
      <c r="I17" s="53">
        <f>ROUND(E17*H17,2)</f>
        <v>0</v>
      </c>
      <c r="J17" s="106"/>
      <c r="K17" s="53">
        <f>ROUND(E17*J17,2)</f>
        <v>0</v>
      </c>
      <c r="L17" s="53">
        <v>21</v>
      </c>
      <c r="M17" s="53">
        <f>G17*(1+L17/100)</f>
        <v>0</v>
      </c>
      <c r="N17" s="54">
        <v>0.01701</v>
      </c>
      <c r="O17" s="54">
        <f>ROUND(E17*N17,2)</f>
        <v>0.39</v>
      </c>
      <c r="P17" s="54">
        <v>0</v>
      </c>
      <c r="Q17" s="54">
        <f>ROUND(E17*P17,2)</f>
        <v>0</v>
      </c>
      <c r="R17" s="53"/>
      <c r="S17" s="53" t="s">
        <v>49</v>
      </c>
      <c r="T17" s="53" t="s">
        <v>35</v>
      </c>
      <c r="U17" s="53">
        <v>1.189</v>
      </c>
      <c r="V17" s="53">
        <f>ROUND(E17*U17,2)</f>
        <v>27.35</v>
      </c>
      <c r="W17" s="53"/>
      <c r="X17" s="53" t="s">
        <v>37</v>
      </c>
      <c r="Y17" s="13"/>
      <c r="Z17" s="13"/>
      <c r="AA17" s="13"/>
      <c r="AB17" s="13"/>
      <c r="AC17" s="13"/>
      <c r="AD17" s="13"/>
      <c r="AE17" s="13" t="s">
        <v>38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5" outlineLevel="1">
      <c r="A18" s="71">
        <v>11</v>
      </c>
      <c r="B18" s="8"/>
      <c r="C18" s="22" t="s">
        <v>76</v>
      </c>
      <c r="D18" s="23" t="s">
        <v>8</v>
      </c>
      <c r="E18" s="24">
        <v>27</v>
      </c>
      <c r="F18" s="129">
        <v>0</v>
      </c>
      <c r="G18" s="25">
        <f t="shared" si="14"/>
        <v>0</v>
      </c>
      <c r="H18" s="106"/>
      <c r="I18" s="53"/>
      <c r="J18" s="106"/>
      <c r="K18" s="53"/>
      <c r="L18" s="53"/>
      <c r="M18" s="53"/>
      <c r="N18" s="54"/>
      <c r="O18" s="54"/>
      <c r="P18" s="54"/>
      <c r="Q18" s="54"/>
      <c r="R18" s="53"/>
      <c r="S18" s="53"/>
      <c r="T18" s="53"/>
      <c r="U18" s="53"/>
      <c r="V18" s="53"/>
      <c r="W18" s="53"/>
      <c r="X18" s="5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ht="15" outlineLevel="1">
      <c r="A19" s="71">
        <v>12</v>
      </c>
      <c r="B19" s="8"/>
      <c r="C19" s="9" t="s">
        <v>84</v>
      </c>
      <c r="D19" s="23" t="s">
        <v>8</v>
      </c>
      <c r="E19" s="24">
        <v>1</v>
      </c>
      <c r="F19" s="129">
        <v>0</v>
      </c>
      <c r="G19" s="25">
        <f t="shared" si="14"/>
        <v>0</v>
      </c>
      <c r="H19" s="106"/>
      <c r="I19" s="53"/>
      <c r="J19" s="106"/>
      <c r="K19" s="53"/>
      <c r="L19" s="53"/>
      <c r="M19" s="53"/>
      <c r="N19" s="54"/>
      <c r="O19" s="54"/>
      <c r="P19" s="54"/>
      <c r="Q19" s="54"/>
      <c r="R19" s="53"/>
      <c r="S19" s="53"/>
      <c r="T19" s="53"/>
      <c r="U19" s="53"/>
      <c r="V19" s="53"/>
      <c r="W19" s="53"/>
      <c r="X19" s="5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15" outlineLevel="1">
      <c r="A20" s="71">
        <v>13</v>
      </c>
      <c r="B20" s="8"/>
      <c r="C20" s="9" t="s">
        <v>85</v>
      </c>
      <c r="D20" s="23" t="s">
        <v>8</v>
      </c>
      <c r="E20" s="24">
        <v>1</v>
      </c>
      <c r="F20" s="129">
        <v>0</v>
      </c>
      <c r="G20" s="25">
        <f t="shared" si="14"/>
        <v>0</v>
      </c>
      <c r="H20" s="106"/>
      <c r="I20" s="53"/>
      <c r="J20" s="106"/>
      <c r="K20" s="53"/>
      <c r="L20" s="53"/>
      <c r="M20" s="53"/>
      <c r="N20" s="54"/>
      <c r="O20" s="54"/>
      <c r="P20" s="54"/>
      <c r="Q20" s="54"/>
      <c r="R20" s="53"/>
      <c r="S20" s="53"/>
      <c r="T20" s="53"/>
      <c r="U20" s="53"/>
      <c r="V20" s="53"/>
      <c r="W20" s="53"/>
      <c r="X20" s="5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ht="15" outlineLevel="1">
      <c r="A21" s="71">
        <v>14</v>
      </c>
      <c r="B21" s="8"/>
      <c r="C21" s="9" t="s">
        <v>78</v>
      </c>
      <c r="D21" s="10" t="s">
        <v>8</v>
      </c>
      <c r="E21" s="11">
        <v>1</v>
      </c>
      <c r="F21" s="128">
        <v>0</v>
      </c>
      <c r="G21" s="12">
        <f t="shared" si="14"/>
        <v>0</v>
      </c>
      <c r="H21" s="106"/>
      <c r="I21" s="53">
        <f>ROUND(E21*H21,2)</f>
        <v>0</v>
      </c>
      <c r="J21" s="106"/>
      <c r="K21" s="53">
        <f>ROUND(E21*J21,2)</f>
        <v>0</v>
      </c>
      <c r="L21" s="53">
        <v>21</v>
      </c>
      <c r="M21" s="53">
        <f>G21*(1+L21/100)</f>
        <v>0</v>
      </c>
      <c r="N21" s="54">
        <v>0.0109</v>
      </c>
      <c r="O21" s="54">
        <f>ROUND(E21*N21,2)</f>
        <v>0.01</v>
      </c>
      <c r="P21" s="54">
        <v>0</v>
      </c>
      <c r="Q21" s="54">
        <f>ROUND(E21*P21,2)</f>
        <v>0</v>
      </c>
      <c r="R21" s="53"/>
      <c r="S21" s="53" t="s">
        <v>49</v>
      </c>
      <c r="T21" s="53" t="s">
        <v>35</v>
      </c>
      <c r="U21" s="53">
        <v>1.25</v>
      </c>
      <c r="V21" s="53">
        <f>ROUND(E21*U21,2)</f>
        <v>1.25</v>
      </c>
      <c r="W21" s="53"/>
      <c r="X21" s="53" t="s">
        <v>37</v>
      </c>
      <c r="Y21" s="13"/>
      <c r="Z21" s="13"/>
      <c r="AA21" s="13"/>
      <c r="AB21" s="13"/>
      <c r="AC21" s="13"/>
      <c r="AD21" s="13"/>
      <c r="AE21" s="13" t="s">
        <v>38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15" outlineLevel="1">
      <c r="A22" s="82">
        <v>15</v>
      </c>
      <c r="B22" s="83"/>
      <c r="C22" s="84" t="s">
        <v>77</v>
      </c>
      <c r="D22" s="85" t="s">
        <v>8</v>
      </c>
      <c r="E22" s="86">
        <v>9</v>
      </c>
      <c r="F22" s="130">
        <v>0</v>
      </c>
      <c r="G22" s="87">
        <f t="shared" si="14"/>
        <v>0</v>
      </c>
      <c r="H22" s="106"/>
      <c r="I22" s="53"/>
      <c r="J22" s="106"/>
      <c r="K22" s="53"/>
      <c r="L22" s="53"/>
      <c r="M22" s="53"/>
      <c r="N22" s="54"/>
      <c r="O22" s="54"/>
      <c r="P22" s="54"/>
      <c r="Q22" s="54"/>
      <c r="R22" s="53"/>
      <c r="S22" s="53"/>
      <c r="T22" s="53"/>
      <c r="U22" s="53"/>
      <c r="V22" s="53"/>
      <c r="W22" s="53"/>
      <c r="X22" s="5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15" outlineLevel="1">
      <c r="A23" s="82">
        <v>16</v>
      </c>
      <c r="B23" s="83"/>
      <c r="C23" s="84" t="s">
        <v>79</v>
      </c>
      <c r="D23" s="85" t="s">
        <v>8</v>
      </c>
      <c r="E23" s="86">
        <v>10</v>
      </c>
      <c r="F23" s="130">
        <v>0</v>
      </c>
      <c r="G23" s="87">
        <f t="shared" si="14"/>
        <v>0</v>
      </c>
      <c r="H23" s="106"/>
      <c r="I23" s="53"/>
      <c r="J23" s="106"/>
      <c r="K23" s="53"/>
      <c r="L23" s="53"/>
      <c r="M23" s="53"/>
      <c r="N23" s="54"/>
      <c r="O23" s="54"/>
      <c r="P23" s="54"/>
      <c r="Q23" s="54"/>
      <c r="R23" s="53"/>
      <c r="S23" s="53"/>
      <c r="T23" s="53"/>
      <c r="U23" s="53"/>
      <c r="V23" s="53"/>
      <c r="W23" s="53"/>
      <c r="X23" s="5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15" outlineLevel="1">
      <c r="A24" s="82">
        <v>17</v>
      </c>
      <c r="B24" s="83"/>
      <c r="C24" s="84" t="s">
        <v>86</v>
      </c>
      <c r="D24" s="85" t="s">
        <v>8</v>
      </c>
      <c r="E24" s="86">
        <v>4</v>
      </c>
      <c r="F24" s="130">
        <v>0</v>
      </c>
      <c r="G24" s="87">
        <f t="shared" si="14"/>
        <v>0</v>
      </c>
      <c r="H24" s="106"/>
      <c r="I24" s="53">
        <f>ROUND(E18*H24,2)</f>
        <v>0</v>
      </c>
      <c r="J24" s="106"/>
      <c r="K24" s="53">
        <f>ROUND(E18*J24,2)</f>
        <v>0</v>
      </c>
      <c r="L24" s="53">
        <v>21</v>
      </c>
      <c r="M24" s="53">
        <f>G18*(1+L24/100)</f>
        <v>0</v>
      </c>
      <c r="N24" s="54">
        <v>0</v>
      </c>
      <c r="O24" s="54">
        <f>ROUND(E18*N24,2)</f>
        <v>0</v>
      </c>
      <c r="P24" s="54">
        <v>0</v>
      </c>
      <c r="Q24" s="54">
        <f>ROUND(E18*P24,2)</f>
        <v>0</v>
      </c>
      <c r="R24" s="53"/>
      <c r="S24" s="53" t="s">
        <v>39</v>
      </c>
      <c r="T24" s="53" t="s">
        <v>36</v>
      </c>
      <c r="U24" s="53">
        <v>0</v>
      </c>
      <c r="V24" s="53">
        <f>ROUND(E18*U24,2)</f>
        <v>0</v>
      </c>
      <c r="W24" s="53"/>
      <c r="X24" s="53" t="s">
        <v>37</v>
      </c>
      <c r="Y24" s="13"/>
      <c r="Z24" s="13"/>
      <c r="AA24" s="13"/>
      <c r="AB24" s="13"/>
      <c r="AC24" s="13"/>
      <c r="AD24" s="13"/>
      <c r="AE24" s="13" t="s">
        <v>38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15" outlineLevel="1">
      <c r="A25" s="82">
        <v>18</v>
      </c>
      <c r="B25" s="83"/>
      <c r="C25" s="84" t="s">
        <v>87</v>
      </c>
      <c r="D25" s="85" t="s">
        <v>8</v>
      </c>
      <c r="E25" s="86">
        <v>4</v>
      </c>
      <c r="F25" s="130">
        <v>0</v>
      </c>
      <c r="G25" s="87">
        <f t="shared" si="14"/>
        <v>0</v>
      </c>
      <c r="H25" s="106"/>
      <c r="I25" s="53"/>
      <c r="J25" s="106"/>
      <c r="K25" s="53"/>
      <c r="L25" s="53"/>
      <c r="M25" s="53"/>
      <c r="N25" s="54"/>
      <c r="O25" s="54"/>
      <c r="P25" s="54"/>
      <c r="Q25" s="54"/>
      <c r="R25" s="53"/>
      <c r="S25" s="53"/>
      <c r="T25" s="53"/>
      <c r="U25" s="53"/>
      <c r="V25" s="53"/>
      <c r="W25" s="53"/>
      <c r="X25" s="5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" outlineLevel="1">
      <c r="A26" s="82">
        <v>19</v>
      </c>
      <c r="B26" s="83"/>
      <c r="C26" s="84" t="s">
        <v>88</v>
      </c>
      <c r="D26" s="85" t="s">
        <v>8</v>
      </c>
      <c r="E26" s="86">
        <v>4</v>
      </c>
      <c r="F26" s="130">
        <v>0</v>
      </c>
      <c r="G26" s="87">
        <f t="shared" si="14"/>
        <v>0</v>
      </c>
      <c r="H26" s="106"/>
      <c r="I26" s="53"/>
      <c r="J26" s="106"/>
      <c r="K26" s="53"/>
      <c r="L26" s="53"/>
      <c r="M26" s="53"/>
      <c r="N26" s="54"/>
      <c r="O26" s="54"/>
      <c r="P26" s="54"/>
      <c r="Q26" s="54"/>
      <c r="R26" s="53"/>
      <c r="S26" s="53"/>
      <c r="T26" s="53"/>
      <c r="U26" s="53"/>
      <c r="V26" s="53"/>
      <c r="W26" s="53"/>
      <c r="X26" s="5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15" outlineLevel="1">
      <c r="A27" s="82">
        <v>20</v>
      </c>
      <c r="B27" s="83"/>
      <c r="C27" s="84" t="s">
        <v>89</v>
      </c>
      <c r="D27" s="85" t="s">
        <v>8</v>
      </c>
      <c r="E27" s="86">
        <v>2</v>
      </c>
      <c r="F27" s="130">
        <v>0</v>
      </c>
      <c r="G27" s="87">
        <f t="shared" si="14"/>
        <v>0</v>
      </c>
      <c r="H27" s="106"/>
      <c r="I27" s="53"/>
      <c r="J27" s="106"/>
      <c r="K27" s="53"/>
      <c r="L27" s="53"/>
      <c r="M27" s="53"/>
      <c r="N27" s="54"/>
      <c r="O27" s="54"/>
      <c r="P27" s="54"/>
      <c r="Q27" s="54"/>
      <c r="R27" s="53"/>
      <c r="S27" s="53"/>
      <c r="T27" s="53"/>
      <c r="U27" s="53"/>
      <c r="V27" s="53"/>
      <c r="W27" s="53"/>
      <c r="X27" s="5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15" outlineLevel="1">
      <c r="A28" s="82"/>
      <c r="B28" s="83"/>
      <c r="C28" s="88"/>
      <c r="D28" s="85"/>
      <c r="E28" s="86"/>
      <c r="F28" s="91"/>
      <c r="G28" s="87"/>
      <c r="H28" s="106"/>
      <c r="I28" s="53"/>
      <c r="J28" s="106"/>
      <c r="K28" s="53"/>
      <c r="L28" s="53"/>
      <c r="M28" s="53"/>
      <c r="N28" s="54"/>
      <c r="O28" s="54"/>
      <c r="P28" s="54"/>
      <c r="Q28" s="54"/>
      <c r="R28" s="53"/>
      <c r="S28" s="53"/>
      <c r="T28" s="53"/>
      <c r="U28" s="53"/>
      <c r="V28" s="53"/>
      <c r="W28" s="53"/>
      <c r="X28" s="5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15" outlineLevel="1">
      <c r="A29" s="116"/>
      <c r="B29" s="109"/>
      <c r="C29" s="117"/>
      <c r="D29" s="118"/>
      <c r="E29" s="119"/>
      <c r="F29" s="131"/>
      <c r="G29" s="120"/>
      <c r="H29" s="106"/>
      <c r="I29" s="53"/>
      <c r="J29" s="106"/>
      <c r="K29" s="53"/>
      <c r="L29" s="53"/>
      <c r="M29" s="53"/>
      <c r="N29" s="54"/>
      <c r="O29" s="54"/>
      <c r="P29" s="54"/>
      <c r="Q29" s="54"/>
      <c r="R29" s="53"/>
      <c r="S29" s="53"/>
      <c r="T29" s="53"/>
      <c r="U29" s="53"/>
      <c r="V29" s="53"/>
      <c r="W29" s="53"/>
      <c r="X29" s="5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31" ht="15">
      <c r="A30" s="110"/>
      <c r="B30" s="111"/>
      <c r="C30" s="112" t="s">
        <v>81</v>
      </c>
      <c r="D30" s="113"/>
      <c r="E30" s="114"/>
      <c r="F30" s="125"/>
      <c r="G30" s="115">
        <f>SUM(G31:G42)</f>
        <v>0</v>
      </c>
      <c r="H30" s="50"/>
      <c r="I30" s="50" t="e">
        <f>SUM(I31:I38)</f>
        <v>#REF!</v>
      </c>
      <c r="J30" s="50"/>
      <c r="K30" s="50" t="e">
        <f>SUM(K31:K38)</f>
        <v>#REF!</v>
      </c>
      <c r="L30" s="50"/>
      <c r="M30" s="50" t="e">
        <f>SUM(M31:M38)</f>
        <v>#REF!</v>
      </c>
      <c r="N30" s="51"/>
      <c r="O30" s="51" t="e">
        <f>SUM(O31:O38)</f>
        <v>#REF!</v>
      </c>
      <c r="P30" s="51"/>
      <c r="Q30" s="51" t="e">
        <f>SUM(Q31:Q38)</f>
        <v>#REF!</v>
      </c>
      <c r="R30" s="50"/>
      <c r="S30" s="50"/>
      <c r="T30" s="50"/>
      <c r="U30" s="50"/>
      <c r="V30" s="50" t="e">
        <f>SUM(V31:V38)</f>
        <v>#REF!</v>
      </c>
      <c r="W30" s="50"/>
      <c r="X30" s="50"/>
      <c r="AE30" s="2" t="s">
        <v>34</v>
      </c>
    </row>
    <row r="31" spans="1:58" ht="15" outlineLevel="1">
      <c r="A31" s="82">
        <v>21</v>
      </c>
      <c r="B31" s="83"/>
      <c r="C31" s="84" t="s">
        <v>65</v>
      </c>
      <c r="D31" s="85" t="s">
        <v>7</v>
      </c>
      <c r="E31" s="86">
        <v>20</v>
      </c>
      <c r="F31" s="130">
        <v>0</v>
      </c>
      <c r="G31" s="87">
        <f>ROUND(E31*F31,2)</f>
        <v>0</v>
      </c>
      <c r="H31" s="106"/>
      <c r="I31" s="53">
        <f>ROUND(E31*H31,2)</f>
        <v>0</v>
      </c>
      <c r="J31" s="106"/>
      <c r="K31" s="53">
        <f>ROUND(E31*J31,2)</f>
        <v>0</v>
      </c>
      <c r="L31" s="53">
        <v>21</v>
      </c>
      <c r="M31" s="53">
        <f>G31*(1+L31/100)</f>
        <v>0</v>
      </c>
      <c r="N31" s="54">
        <v>0.00399</v>
      </c>
      <c r="O31" s="54">
        <f>ROUND(E31*N31,2)</f>
        <v>0.08</v>
      </c>
      <c r="P31" s="54">
        <v>0</v>
      </c>
      <c r="Q31" s="54">
        <f>ROUND(E31*P31,2)</f>
        <v>0</v>
      </c>
      <c r="R31" s="53"/>
      <c r="S31" s="53" t="s">
        <v>49</v>
      </c>
      <c r="T31" s="53" t="s">
        <v>35</v>
      </c>
      <c r="U31" s="53">
        <v>0.5429</v>
      </c>
      <c r="V31" s="53">
        <f>ROUND(E31*U31,2)</f>
        <v>10.86</v>
      </c>
      <c r="W31" s="53"/>
      <c r="X31" s="53" t="s">
        <v>37</v>
      </c>
      <c r="Y31" s="13"/>
      <c r="Z31" s="13"/>
      <c r="AA31" s="13"/>
      <c r="AB31" s="13"/>
      <c r="AC31" s="13"/>
      <c r="AD31" s="13"/>
      <c r="AE31" s="13" t="s">
        <v>38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22.5" outlineLevel="1">
      <c r="A32" s="82">
        <v>22</v>
      </c>
      <c r="B32" s="83"/>
      <c r="C32" s="84" t="s">
        <v>66</v>
      </c>
      <c r="D32" s="85" t="s">
        <v>7</v>
      </c>
      <c r="E32" s="86">
        <v>20</v>
      </c>
      <c r="F32" s="130">
        <v>0</v>
      </c>
      <c r="G32" s="87">
        <f>ROUND(E32*F32,2)</f>
        <v>0</v>
      </c>
      <c r="H32" s="106"/>
      <c r="I32" s="53">
        <f>ROUND(E32*H32,2)</f>
        <v>0</v>
      </c>
      <c r="J32" s="106"/>
      <c r="K32" s="53">
        <f>ROUND(E32*J32,2)</f>
        <v>0</v>
      </c>
      <c r="L32" s="53">
        <v>21</v>
      </c>
      <c r="M32" s="53">
        <f>G32*(1+L32/100)</f>
        <v>0</v>
      </c>
      <c r="N32" s="54">
        <v>4E-05</v>
      </c>
      <c r="O32" s="54">
        <f>ROUND(E32*N32,2)</f>
        <v>0</v>
      </c>
      <c r="P32" s="54">
        <v>0</v>
      </c>
      <c r="Q32" s="54">
        <f>ROUND(E32*P32,2)</f>
        <v>0</v>
      </c>
      <c r="R32" s="53"/>
      <c r="S32" s="53" t="s">
        <v>49</v>
      </c>
      <c r="T32" s="53" t="s">
        <v>35</v>
      </c>
      <c r="U32" s="53">
        <v>0.129</v>
      </c>
      <c r="V32" s="53">
        <f>ROUND(E32*U32,2)</f>
        <v>2.58</v>
      </c>
      <c r="W32" s="53"/>
      <c r="X32" s="53" t="s">
        <v>37</v>
      </c>
      <c r="Y32" s="13"/>
      <c r="Z32" s="13"/>
      <c r="AA32" s="13"/>
      <c r="AB32" s="13"/>
      <c r="AC32" s="13"/>
      <c r="AD32" s="13"/>
      <c r="AE32" s="13" t="s">
        <v>38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ht="15" outlineLevel="1">
      <c r="A33" s="82">
        <v>23</v>
      </c>
      <c r="B33" s="83"/>
      <c r="C33" s="84" t="s">
        <v>69</v>
      </c>
      <c r="D33" s="85" t="s">
        <v>8</v>
      </c>
      <c r="E33" s="86">
        <v>10</v>
      </c>
      <c r="F33" s="130">
        <v>0</v>
      </c>
      <c r="G33" s="87">
        <f>ROUND(E33*F33,2)</f>
        <v>0</v>
      </c>
      <c r="H33" s="106"/>
      <c r="I33" s="53" t="e">
        <f>ROUND(#REF!*H33,2)</f>
        <v>#REF!</v>
      </c>
      <c r="J33" s="106"/>
      <c r="K33" s="53" t="e">
        <f>ROUND(#REF!*J33,2)</f>
        <v>#REF!</v>
      </c>
      <c r="L33" s="53">
        <v>21</v>
      </c>
      <c r="M33" s="53" t="e">
        <f>#REF!*(1+L33/100)</f>
        <v>#REF!</v>
      </c>
      <c r="N33" s="54">
        <v>0.00018</v>
      </c>
      <c r="O33" s="54" t="e">
        <f>ROUND(#REF!*N33,2)</f>
        <v>#REF!</v>
      </c>
      <c r="P33" s="54">
        <v>0</v>
      </c>
      <c r="Q33" s="54" t="e">
        <f>ROUND(#REF!*P33,2)</f>
        <v>#REF!</v>
      </c>
      <c r="R33" s="53"/>
      <c r="S33" s="53" t="s">
        <v>49</v>
      </c>
      <c r="T33" s="53" t="s">
        <v>35</v>
      </c>
      <c r="U33" s="53">
        <v>0.165</v>
      </c>
      <c r="V33" s="53" t="e">
        <f>ROUND(#REF!*U33,2)</f>
        <v>#REF!</v>
      </c>
      <c r="W33" s="53"/>
      <c r="X33" s="53" t="s">
        <v>37</v>
      </c>
      <c r="Y33" s="13"/>
      <c r="Z33" s="13"/>
      <c r="AA33" s="13"/>
      <c r="AB33" s="13"/>
      <c r="AC33" s="13"/>
      <c r="AD33" s="13"/>
      <c r="AE33" s="13" t="s">
        <v>38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1:58" ht="15" outlineLevel="1">
      <c r="A34" s="82">
        <v>24</v>
      </c>
      <c r="B34" s="83"/>
      <c r="C34" s="84" t="s">
        <v>68</v>
      </c>
      <c r="D34" s="85" t="s">
        <v>7</v>
      </c>
      <c r="E34" s="86">
        <v>20</v>
      </c>
      <c r="F34" s="130">
        <v>0</v>
      </c>
      <c r="G34" s="87">
        <f>ROUND(E34*F34,2)</f>
        <v>0</v>
      </c>
      <c r="H34" s="106"/>
      <c r="I34" s="53">
        <f>ROUND(E34*H34,2)</f>
        <v>0</v>
      </c>
      <c r="J34" s="106"/>
      <c r="K34" s="53">
        <f>ROUND(E34*J34,2)</f>
        <v>0</v>
      </c>
      <c r="L34" s="53">
        <v>21</v>
      </c>
      <c r="M34" s="53">
        <f>G34*(1+L34/100)</f>
        <v>0</v>
      </c>
      <c r="N34" s="54">
        <v>1E-05</v>
      </c>
      <c r="O34" s="54">
        <f>ROUND(E34*N34,2)</f>
        <v>0</v>
      </c>
      <c r="P34" s="54">
        <v>0</v>
      </c>
      <c r="Q34" s="54">
        <f>ROUND(E34*P34,2)</f>
        <v>0</v>
      </c>
      <c r="R34" s="53"/>
      <c r="S34" s="53" t="s">
        <v>49</v>
      </c>
      <c r="T34" s="53" t="s">
        <v>35</v>
      </c>
      <c r="U34" s="53">
        <v>0.062</v>
      </c>
      <c r="V34" s="53">
        <f>ROUND(E34*U34,2)</f>
        <v>1.24</v>
      </c>
      <c r="W34" s="53"/>
      <c r="X34" s="53" t="s">
        <v>37</v>
      </c>
      <c r="Y34" s="13"/>
      <c r="Z34" s="13"/>
      <c r="AA34" s="13"/>
      <c r="AB34" s="13"/>
      <c r="AC34" s="13"/>
      <c r="AD34" s="13"/>
      <c r="AE34" s="13" t="s">
        <v>38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ht="15" outlineLevel="1">
      <c r="A35" s="82">
        <v>25</v>
      </c>
      <c r="B35" s="83"/>
      <c r="C35" s="84" t="s">
        <v>91</v>
      </c>
      <c r="D35" s="85" t="s">
        <v>4</v>
      </c>
      <c r="E35" s="86">
        <v>28</v>
      </c>
      <c r="F35" s="130">
        <v>0</v>
      </c>
      <c r="G35" s="87">
        <f aca="true" t="shared" si="15" ref="G35:G36">ROUND(E35*F35,2)</f>
        <v>0</v>
      </c>
      <c r="H35" s="106"/>
      <c r="I35" s="53">
        <f aca="true" t="shared" si="16" ref="I35:I36">ROUND(E35*H35,2)</f>
        <v>0</v>
      </c>
      <c r="J35" s="106"/>
      <c r="K35" s="53">
        <f aca="true" t="shared" si="17" ref="K35:K36">ROUND(E35*J35,2)</f>
        <v>0</v>
      </c>
      <c r="L35" s="53">
        <v>21</v>
      </c>
      <c r="M35" s="53">
        <f aca="true" t="shared" si="18" ref="M35:M36">G35*(1+L35/100)</f>
        <v>0</v>
      </c>
      <c r="N35" s="54">
        <v>0.00012</v>
      </c>
      <c r="O35" s="54">
        <f aca="true" t="shared" si="19" ref="O35:O36">ROUND(E35*N35,2)</f>
        <v>0</v>
      </c>
      <c r="P35" s="54">
        <v>0</v>
      </c>
      <c r="Q35" s="54">
        <f aca="true" t="shared" si="20" ref="Q35:Q36">ROUND(E35*P35,2)</f>
        <v>0</v>
      </c>
      <c r="R35" s="53"/>
      <c r="S35" s="53" t="s">
        <v>49</v>
      </c>
      <c r="T35" s="53" t="s">
        <v>35</v>
      </c>
      <c r="U35" s="53">
        <v>0.476</v>
      </c>
      <c r="V35" s="53">
        <f aca="true" t="shared" si="21" ref="V35:V36">ROUND(E35*U35,2)</f>
        <v>13.33</v>
      </c>
      <c r="W35" s="53"/>
      <c r="X35" s="53" t="s">
        <v>37</v>
      </c>
      <c r="Y35" s="13"/>
      <c r="Z35" s="13"/>
      <c r="AA35" s="13"/>
      <c r="AB35" s="13"/>
      <c r="AC35" s="13"/>
      <c r="AD35" s="13"/>
      <c r="AE35" s="13" t="s">
        <v>38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1:58" ht="15" outlineLevel="1">
      <c r="A36" s="82">
        <v>26</v>
      </c>
      <c r="B36" s="83"/>
      <c r="C36" s="84" t="s">
        <v>80</v>
      </c>
      <c r="D36" s="85" t="s">
        <v>4</v>
      </c>
      <c r="E36" s="86">
        <v>14</v>
      </c>
      <c r="F36" s="130">
        <v>0</v>
      </c>
      <c r="G36" s="87">
        <f t="shared" si="15"/>
        <v>0</v>
      </c>
      <c r="H36" s="106"/>
      <c r="I36" s="53">
        <f t="shared" si="16"/>
        <v>0</v>
      </c>
      <c r="J36" s="106"/>
      <c r="K36" s="53">
        <f t="shared" si="17"/>
        <v>0</v>
      </c>
      <c r="L36" s="53">
        <v>21</v>
      </c>
      <c r="M36" s="53">
        <f t="shared" si="18"/>
        <v>0</v>
      </c>
      <c r="N36" s="54">
        <v>2E-05</v>
      </c>
      <c r="O36" s="54">
        <f t="shared" si="19"/>
        <v>0</v>
      </c>
      <c r="P36" s="54">
        <v>0</v>
      </c>
      <c r="Q36" s="54">
        <f t="shared" si="20"/>
        <v>0</v>
      </c>
      <c r="R36" s="53"/>
      <c r="S36" s="53" t="s">
        <v>39</v>
      </c>
      <c r="T36" s="53" t="s">
        <v>36</v>
      </c>
      <c r="U36" s="53">
        <v>0.24267</v>
      </c>
      <c r="V36" s="53">
        <f t="shared" si="21"/>
        <v>3.4</v>
      </c>
      <c r="W36" s="53"/>
      <c r="X36" s="53" t="s">
        <v>37</v>
      </c>
      <c r="Y36" s="13"/>
      <c r="Z36" s="13"/>
      <c r="AA36" s="13"/>
      <c r="AB36" s="13"/>
      <c r="AC36" s="13"/>
      <c r="AD36" s="13"/>
      <c r="AE36" s="13" t="s">
        <v>38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ht="15" outlineLevel="1">
      <c r="A37" s="82"/>
      <c r="B37" s="83"/>
      <c r="C37" s="88"/>
      <c r="D37" s="88"/>
      <c r="E37" s="88"/>
      <c r="F37" s="126"/>
      <c r="G37" s="88"/>
      <c r="H37" s="106"/>
      <c r="I37" s="53">
        <f>ROUND(E33*H37,2)</f>
        <v>0</v>
      </c>
      <c r="J37" s="106"/>
      <c r="K37" s="53">
        <f>ROUND(E33*J37,2)</f>
        <v>0</v>
      </c>
      <c r="L37" s="53">
        <v>21</v>
      </c>
      <c r="M37" s="53">
        <f>G33*(1+L37/100)</f>
        <v>0</v>
      </c>
      <c r="N37" s="54">
        <v>0</v>
      </c>
      <c r="O37" s="54">
        <f>ROUND(E33*N37,2)</f>
        <v>0</v>
      </c>
      <c r="P37" s="54">
        <v>0</v>
      </c>
      <c r="Q37" s="54">
        <f>ROUND(E33*P37,2)</f>
        <v>0</v>
      </c>
      <c r="R37" s="53"/>
      <c r="S37" s="53" t="s">
        <v>39</v>
      </c>
      <c r="T37" s="53" t="s">
        <v>36</v>
      </c>
      <c r="U37" s="53">
        <v>0</v>
      </c>
      <c r="V37" s="53">
        <f>ROUND(E33*U37,2)</f>
        <v>0</v>
      </c>
      <c r="W37" s="53"/>
      <c r="X37" s="53" t="s">
        <v>37</v>
      </c>
      <c r="Y37" s="13"/>
      <c r="Z37" s="13"/>
      <c r="AA37" s="13"/>
      <c r="AB37" s="13"/>
      <c r="AC37" s="13"/>
      <c r="AD37" s="13"/>
      <c r="AE37" s="13" t="s">
        <v>38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1:58" ht="15" outlineLevel="1">
      <c r="A38" s="82">
        <v>27</v>
      </c>
      <c r="B38" s="83"/>
      <c r="C38" s="84" t="s">
        <v>67</v>
      </c>
      <c r="D38" s="85" t="s">
        <v>7</v>
      </c>
      <c r="E38" s="86">
        <v>20</v>
      </c>
      <c r="F38" s="130">
        <v>0</v>
      </c>
      <c r="G38" s="87">
        <f>ROUND(E38*F38,2)</f>
        <v>0</v>
      </c>
      <c r="H38" s="106"/>
      <c r="I38" s="53" t="e">
        <f>ROUND(#REF!*H38,2)</f>
        <v>#REF!</v>
      </c>
      <c r="J38" s="106"/>
      <c r="K38" s="53" t="e">
        <f>ROUND(#REF!*J38,2)</f>
        <v>#REF!</v>
      </c>
      <c r="L38" s="53">
        <v>21</v>
      </c>
      <c r="M38" s="53" t="e">
        <f>#REF!*(1+L38/100)</f>
        <v>#REF!</v>
      </c>
      <c r="N38" s="54">
        <v>0</v>
      </c>
      <c r="O38" s="54" t="e">
        <f>ROUND(#REF!*N38,2)</f>
        <v>#REF!</v>
      </c>
      <c r="P38" s="54">
        <v>0</v>
      </c>
      <c r="Q38" s="54" t="e">
        <f>ROUND(#REF!*P38,2)</f>
        <v>#REF!</v>
      </c>
      <c r="R38" s="53"/>
      <c r="S38" s="53" t="s">
        <v>49</v>
      </c>
      <c r="T38" s="53" t="s">
        <v>35</v>
      </c>
      <c r="U38" s="53">
        <v>0</v>
      </c>
      <c r="V38" s="53" t="e">
        <f>ROUND(#REF!*U38,2)</f>
        <v>#REF!</v>
      </c>
      <c r="W38" s="53"/>
      <c r="X38" s="53" t="s">
        <v>40</v>
      </c>
      <c r="Y38" s="13"/>
      <c r="Z38" s="13"/>
      <c r="AA38" s="13"/>
      <c r="AB38" s="13"/>
      <c r="AC38" s="13"/>
      <c r="AD38" s="13"/>
      <c r="AE38" s="13" t="s">
        <v>41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1:58" ht="15" outlineLevel="1">
      <c r="A39" s="82"/>
      <c r="B39" s="83"/>
      <c r="C39" s="84"/>
      <c r="D39" s="85"/>
      <c r="E39" s="86"/>
      <c r="F39" s="91"/>
      <c r="G39" s="87"/>
      <c r="H39" s="106"/>
      <c r="I39" s="53"/>
      <c r="J39" s="106"/>
      <c r="K39" s="53"/>
      <c r="L39" s="53"/>
      <c r="M39" s="53"/>
      <c r="N39" s="54"/>
      <c r="O39" s="54"/>
      <c r="P39" s="54"/>
      <c r="Q39" s="54"/>
      <c r="R39" s="53"/>
      <c r="S39" s="53"/>
      <c r="T39" s="53"/>
      <c r="U39" s="53"/>
      <c r="V39" s="53"/>
      <c r="W39" s="53"/>
      <c r="X39" s="5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1:58" ht="15" outlineLevel="1">
      <c r="A40" s="82">
        <v>28</v>
      </c>
      <c r="B40" s="83"/>
      <c r="C40" s="84" t="s">
        <v>144</v>
      </c>
      <c r="D40" s="85" t="s">
        <v>116</v>
      </c>
      <c r="E40" s="86">
        <v>1</v>
      </c>
      <c r="F40" s="130">
        <v>0</v>
      </c>
      <c r="G40" s="87">
        <f>ROUND(E40*F40,2)</f>
        <v>0</v>
      </c>
      <c r="H40" s="106"/>
      <c r="I40" s="53"/>
      <c r="J40" s="106"/>
      <c r="K40" s="53"/>
      <c r="L40" s="53"/>
      <c r="M40" s="53"/>
      <c r="N40" s="54"/>
      <c r="O40" s="54"/>
      <c r="P40" s="54"/>
      <c r="Q40" s="54"/>
      <c r="R40" s="53"/>
      <c r="S40" s="53"/>
      <c r="T40" s="53"/>
      <c r="U40" s="53"/>
      <c r="V40" s="53"/>
      <c r="W40" s="53"/>
      <c r="X40" s="5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1:58" ht="15" outlineLevel="1">
      <c r="A41" s="82">
        <v>29</v>
      </c>
      <c r="B41" s="83"/>
      <c r="C41" s="84" t="s">
        <v>145</v>
      </c>
      <c r="D41" s="85" t="s">
        <v>8</v>
      </c>
      <c r="E41" s="86">
        <v>37</v>
      </c>
      <c r="F41" s="130">
        <v>0</v>
      </c>
      <c r="G41" s="87">
        <f>ROUND(E41*F41,2)</f>
        <v>0</v>
      </c>
      <c r="H41" s="106"/>
      <c r="I41" s="53"/>
      <c r="J41" s="106"/>
      <c r="K41" s="53"/>
      <c r="L41" s="53"/>
      <c r="M41" s="53"/>
      <c r="N41" s="54"/>
      <c r="O41" s="54"/>
      <c r="P41" s="54"/>
      <c r="Q41" s="54"/>
      <c r="R41" s="53"/>
      <c r="S41" s="53"/>
      <c r="T41" s="53"/>
      <c r="U41" s="53"/>
      <c r="V41" s="53"/>
      <c r="W41" s="53"/>
      <c r="X41" s="5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1:58" ht="15" outlineLevel="1">
      <c r="A42" s="82">
        <v>30</v>
      </c>
      <c r="B42" s="83"/>
      <c r="C42" s="84" t="s">
        <v>431</v>
      </c>
      <c r="D42" s="85" t="s">
        <v>116</v>
      </c>
      <c r="E42" s="86">
        <v>1</v>
      </c>
      <c r="F42" s="130">
        <v>0</v>
      </c>
      <c r="G42" s="87">
        <f>ROUND(E42*F42,2)</f>
        <v>0</v>
      </c>
      <c r="H42" s="106"/>
      <c r="I42" s="53"/>
      <c r="J42" s="106"/>
      <c r="K42" s="53"/>
      <c r="L42" s="53"/>
      <c r="M42" s="53"/>
      <c r="N42" s="54"/>
      <c r="O42" s="54"/>
      <c r="P42" s="54"/>
      <c r="Q42" s="54"/>
      <c r="R42" s="53"/>
      <c r="S42" s="53"/>
      <c r="T42" s="53"/>
      <c r="U42" s="53"/>
      <c r="V42" s="53"/>
      <c r="W42" s="53"/>
      <c r="X42" s="5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3:31" ht="15">
      <c r="C43" s="121"/>
      <c r="D43" s="4"/>
      <c r="F43" s="127"/>
      <c r="AE43" s="2" t="s">
        <v>70</v>
      </c>
    </row>
    <row r="44" spans="3:7" ht="15">
      <c r="C44" s="122" t="s">
        <v>143</v>
      </c>
      <c r="D44" s="123"/>
      <c r="E44" s="124"/>
      <c r="F44" s="124"/>
      <c r="G44" s="75">
        <f>G30+G16+G6</f>
        <v>0</v>
      </c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  <row r="4857" ht="15">
      <c r="D4857" s="4"/>
    </row>
    <row r="4858" ht="15">
      <c r="D4858" s="4"/>
    </row>
    <row r="4859" ht="15">
      <c r="D4859" s="4"/>
    </row>
    <row r="4860" ht="15">
      <c r="D4860" s="4"/>
    </row>
    <row r="4861" ht="15">
      <c r="D4861" s="4"/>
    </row>
    <row r="4862" ht="15">
      <c r="D4862" s="4"/>
    </row>
    <row r="4863" ht="15">
      <c r="D4863" s="4"/>
    </row>
    <row r="4864" ht="15">
      <c r="D4864" s="4"/>
    </row>
    <row r="4865" ht="15">
      <c r="D4865" s="4"/>
    </row>
    <row r="4866" ht="15">
      <c r="D4866" s="4"/>
    </row>
    <row r="4867" ht="15">
      <c r="D4867" s="4"/>
    </row>
    <row r="4868" ht="15">
      <c r="D4868" s="4"/>
    </row>
    <row r="4869" ht="15">
      <c r="D4869" s="4"/>
    </row>
    <row r="4870" ht="15">
      <c r="D4870" s="4"/>
    </row>
    <row r="4871" ht="15">
      <c r="D4871" s="4"/>
    </row>
    <row r="4872" ht="15">
      <c r="D4872" s="4"/>
    </row>
    <row r="4873" ht="15">
      <c r="D4873" s="4"/>
    </row>
    <row r="4874" ht="15">
      <c r="D4874" s="4"/>
    </row>
    <row r="4875" ht="15">
      <c r="D4875" s="4"/>
    </row>
    <row r="4876" ht="15">
      <c r="D4876" s="4"/>
    </row>
    <row r="4877" ht="15">
      <c r="D4877" s="4"/>
    </row>
    <row r="4878" ht="15">
      <c r="D4878" s="4"/>
    </row>
    <row r="4879" ht="15">
      <c r="D4879" s="4"/>
    </row>
    <row r="4880" ht="15">
      <c r="D4880" s="4"/>
    </row>
    <row r="4881" ht="15">
      <c r="D4881" s="4"/>
    </row>
    <row r="4882" ht="15">
      <c r="D4882" s="4"/>
    </row>
    <row r="4883" ht="15">
      <c r="D4883" s="4"/>
    </row>
    <row r="4884" ht="15">
      <c r="D4884" s="4"/>
    </row>
    <row r="4885" ht="15">
      <c r="D4885" s="4"/>
    </row>
    <row r="4886" ht="15">
      <c r="D4886" s="4"/>
    </row>
    <row r="4887" ht="15">
      <c r="D4887" s="4"/>
    </row>
    <row r="4888" ht="15">
      <c r="D4888" s="4"/>
    </row>
    <row r="4889" ht="15">
      <c r="D4889" s="4"/>
    </row>
    <row r="4890" ht="15">
      <c r="D4890" s="4"/>
    </row>
    <row r="4891" ht="15">
      <c r="D4891" s="4"/>
    </row>
    <row r="4892" ht="15">
      <c r="D4892" s="4"/>
    </row>
  </sheetData>
  <sheetProtection algorithmName="SHA-512" hashValue="OdkpKlBTsYe7+BOP7Y6zPYhpWDvmDwClxu31D112r96D5o88JWbav2XNRLnwKw/gPAJk0hifUkCK+kC+Xv44QA==" saltValue="T989Be60T9qaR9o/9hgeNQ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rowBreaks count="1" manualBreakCount="1">
    <brk id="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A136-9663-4C7F-A01A-4281C940F6A9}">
  <sheetPr>
    <outlinePr summaryBelow="0"/>
    <pageSetUpPr fitToPage="1"/>
  </sheetPr>
  <dimension ref="A1:BF4856"/>
  <sheetViews>
    <sheetView zoomScale="85" zoomScaleNormal="85" workbookViewId="0" topLeftCell="A1">
      <pane ySplit="5" topLeftCell="A6" activePane="bottomLeft" state="frozen"/>
      <selection pane="topLeft" activeCell="S33" sqref="S33"/>
      <selection pane="bottomLeft" activeCell="F7" sqref="F7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13.00390625" style="2" customWidth="1"/>
    <col min="7" max="7" width="17.140625" style="2" customWidth="1"/>
    <col min="8" max="23" width="9.140625" style="2" hidden="1" customWidth="1"/>
    <col min="24" max="24" width="4.57421875" style="2" hidden="1" customWidth="1"/>
    <col min="25" max="26" width="9.140625" style="2" customWidth="1"/>
    <col min="27" max="38" width="9.140625" style="2" hidden="1" customWidth="1"/>
    <col min="39" max="50" width="9.140625" style="2" customWidth="1"/>
    <col min="51" max="51" width="73.7109375" style="2" customWidth="1"/>
    <col min="52" max="16384" width="9.140625" style="2" customWidth="1"/>
  </cols>
  <sheetData>
    <row r="1" spans="1:29" ht="20.25" customHeigh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AC1" s="2" t="s">
        <v>12</v>
      </c>
    </row>
    <row r="2" spans="1:7" ht="24.95" customHeight="1">
      <c r="A2" s="46" t="s">
        <v>48</v>
      </c>
      <c r="B2" s="21"/>
      <c r="C2" s="243" t="s">
        <v>94</v>
      </c>
      <c r="D2" s="244"/>
      <c r="E2" s="244"/>
      <c r="F2" s="244"/>
      <c r="G2" s="245"/>
    </row>
    <row r="3" spans="1:7" ht="24.95" customHeight="1">
      <c r="A3" s="46" t="s">
        <v>13</v>
      </c>
      <c r="B3" s="21" t="s">
        <v>92</v>
      </c>
      <c r="C3" s="243" t="s">
        <v>95</v>
      </c>
      <c r="D3" s="244"/>
      <c r="E3" s="244"/>
      <c r="F3" s="244"/>
      <c r="G3" s="245"/>
    </row>
    <row r="4" spans="1:24" ht="38.25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31" ht="15">
      <c r="A6" s="64"/>
      <c r="B6" s="65"/>
      <c r="C6" s="66"/>
      <c r="D6" s="67"/>
      <c r="E6" s="68"/>
      <c r="F6" s="69"/>
      <c r="G6" s="70">
        <f>SUM(G7:G13)</f>
        <v>0</v>
      </c>
      <c r="H6" s="50"/>
      <c r="I6" s="50">
        <f>SUM(I7:I8)</f>
        <v>0</v>
      </c>
      <c r="J6" s="50"/>
      <c r="K6" s="50">
        <f>SUM(K7:K8)</f>
        <v>0</v>
      </c>
      <c r="L6" s="50"/>
      <c r="M6" s="50">
        <f>SUM(M7:M8)</f>
        <v>0</v>
      </c>
      <c r="N6" s="51"/>
      <c r="O6" s="51">
        <f>SUM(O7:O8)</f>
        <v>0</v>
      </c>
      <c r="P6" s="51"/>
      <c r="Q6" s="51">
        <f>SUM(Q7:Q8)</f>
        <v>0</v>
      </c>
      <c r="R6" s="50"/>
      <c r="S6" s="50"/>
      <c r="T6" s="50"/>
      <c r="U6" s="50"/>
      <c r="V6" s="50">
        <f>SUM(V7:V8)</f>
        <v>0.28</v>
      </c>
      <c r="W6" s="50"/>
      <c r="X6" s="50"/>
      <c r="AE6" s="2" t="s">
        <v>34</v>
      </c>
    </row>
    <row r="7" spans="1:58" ht="22.5" outlineLevel="1">
      <c r="A7" s="82">
        <v>1</v>
      </c>
      <c r="B7" s="83"/>
      <c r="C7" s="84" t="s">
        <v>96</v>
      </c>
      <c r="D7" s="85" t="s">
        <v>4</v>
      </c>
      <c r="E7" s="86">
        <v>1</v>
      </c>
      <c r="F7" s="130">
        <v>0</v>
      </c>
      <c r="G7" s="87">
        <f>ROUND(E7*F7,2)</f>
        <v>0</v>
      </c>
      <c r="H7" s="52"/>
      <c r="I7" s="53">
        <f>ROUND(E7*H7,2)</f>
        <v>0</v>
      </c>
      <c r="J7" s="52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0.2</v>
      </c>
      <c r="W7" s="53"/>
      <c r="X7" s="53" t="s">
        <v>37</v>
      </c>
      <c r="Y7" s="13"/>
      <c r="Z7" s="13"/>
      <c r="AA7" s="13"/>
      <c r="AB7" s="13"/>
      <c r="AC7" s="13"/>
      <c r="AD7" s="13"/>
      <c r="AE7" s="13" t="s">
        <v>38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22.5" outlineLevel="1">
      <c r="A8" s="82">
        <v>2</v>
      </c>
      <c r="B8" s="83"/>
      <c r="C8" s="84" t="s">
        <v>97</v>
      </c>
      <c r="D8" s="85" t="s">
        <v>4</v>
      </c>
      <c r="E8" s="86">
        <v>1</v>
      </c>
      <c r="F8" s="130">
        <v>0</v>
      </c>
      <c r="G8" s="87">
        <f>ROUND(E8*F8,2)</f>
        <v>0</v>
      </c>
      <c r="H8" s="52"/>
      <c r="I8" s="53">
        <f>ROUND(E8*H8,2)</f>
        <v>0</v>
      </c>
      <c r="J8" s="52"/>
      <c r="K8" s="53">
        <f>ROUND(E8*J8,2)</f>
        <v>0</v>
      </c>
      <c r="L8" s="53">
        <v>21</v>
      </c>
      <c r="M8" s="53">
        <f>G8*(1+L8/100)</f>
        <v>0</v>
      </c>
      <c r="N8" s="54">
        <v>0.00073</v>
      </c>
      <c r="O8" s="54">
        <f>ROUND(E8*N8,2)</f>
        <v>0</v>
      </c>
      <c r="P8" s="54">
        <v>0</v>
      </c>
      <c r="Q8" s="54">
        <f>ROUND(E8*P8,2)</f>
        <v>0</v>
      </c>
      <c r="R8" s="53"/>
      <c r="S8" s="53" t="s">
        <v>49</v>
      </c>
      <c r="T8" s="53" t="s">
        <v>35</v>
      </c>
      <c r="U8" s="53">
        <v>0.08</v>
      </c>
      <c r="V8" s="53">
        <f>ROUND(E8*U8,2)</f>
        <v>0.08</v>
      </c>
      <c r="W8" s="53"/>
      <c r="X8" s="53" t="s">
        <v>37</v>
      </c>
      <c r="Y8" s="13"/>
      <c r="Z8" s="13"/>
      <c r="AA8" s="13"/>
      <c r="AB8" s="13"/>
      <c r="AC8" s="13"/>
      <c r="AD8" s="13"/>
      <c r="AE8" s="13" t="s">
        <v>38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31" ht="15">
      <c r="A9" s="82">
        <v>3</v>
      </c>
      <c r="B9" s="89"/>
      <c r="C9" s="84" t="s">
        <v>98</v>
      </c>
      <c r="D9" s="90"/>
      <c r="E9" s="88"/>
      <c r="F9" s="88"/>
      <c r="G9" s="88"/>
      <c r="AE9" s="2" t="s">
        <v>70</v>
      </c>
    </row>
    <row r="10" spans="1:7" ht="15">
      <c r="A10" s="82">
        <v>4</v>
      </c>
      <c r="B10" s="89"/>
      <c r="C10" s="84" t="s">
        <v>99</v>
      </c>
      <c r="D10" s="90"/>
      <c r="E10" s="88"/>
      <c r="F10" s="88"/>
      <c r="G10" s="88"/>
    </row>
    <row r="11" spans="1:7" ht="15">
      <c r="A11" s="88"/>
      <c r="B11" s="89"/>
      <c r="C11" s="89"/>
      <c r="D11" s="90"/>
      <c r="E11" s="88"/>
      <c r="F11" s="88"/>
      <c r="G11" s="88"/>
    </row>
    <row r="12" spans="1:7" ht="15">
      <c r="A12" s="82">
        <v>5</v>
      </c>
      <c r="B12" s="83"/>
      <c r="C12" s="84" t="s">
        <v>144</v>
      </c>
      <c r="D12" s="85" t="s">
        <v>116</v>
      </c>
      <c r="E12" s="86">
        <v>1</v>
      </c>
      <c r="F12" s="130">
        <v>0</v>
      </c>
      <c r="G12" s="87">
        <f>ROUND(E12*F12,2)</f>
        <v>0</v>
      </c>
    </row>
    <row r="13" spans="1:7" ht="15">
      <c r="A13" s="82">
        <v>6</v>
      </c>
      <c r="B13" s="83"/>
      <c r="C13" s="84" t="s">
        <v>413</v>
      </c>
      <c r="D13" s="85" t="s">
        <v>116</v>
      </c>
      <c r="E13" s="86">
        <v>1</v>
      </c>
      <c r="F13" s="130">
        <v>0</v>
      </c>
      <c r="G13" s="87">
        <f>ROUND(E13*F13,2)</f>
        <v>0</v>
      </c>
    </row>
    <row r="14" ht="15">
      <c r="D14" s="4"/>
    </row>
    <row r="15" spans="3:7" ht="15">
      <c r="C15" s="3" t="s">
        <v>148</v>
      </c>
      <c r="D15" s="4"/>
      <c r="G15" s="75">
        <f>G6</f>
        <v>0</v>
      </c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</sheetData>
  <sheetProtection algorithmName="SHA-512" hashValue="JRyZUFISQfG7sC8RYDv7r+t5IKFiW1M45ttG0r8G4YM5vx/x77VkY4TySdjlt7H1+mSGwv/FLnL4+lCehbkt5g==" saltValue="SiaogAXUTjO+Jx5JncoSIA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9BA0-3D26-4768-A36C-2444456A826A}">
  <sheetPr>
    <outlinePr summaryBelow="0"/>
    <pageSetUpPr fitToPage="1"/>
  </sheetPr>
  <dimension ref="A1:BF4859"/>
  <sheetViews>
    <sheetView zoomScale="85" zoomScaleNormal="85" workbookViewId="0" topLeftCell="A1">
      <pane ySplit="5" topLeftCell="A6" activePane="bottomLeft" state="frozen"/>
      <selection pane="topLeft" activeCell="S33" sqref="S33"/>
      <selection pane="bottomLeft" activeCell="C11" sqref="C11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15.00390625" style="2" customWidth="1"/>
    <col min="7" max="7" width="20.140625" style="2" customWidth="1"/>
    <col min="8" max="24" width="9.140625" style="2" hidden="1" customWidth="1"/>
    <col min="25" max="25" width="9.140625" style="2" customWidth="1"/>
    <col min="26" max="39" width="13.00390625" style="2" customWidth="1"/>
    <col min="40" max="50" width="9.140625" style="2" customWidth="1"/>
    <col min="51" max="51" width="73.7109375" style="2" customWidth="1"/>
    <col min="52" max="16384" width="9.140625" style="2" customWidth="1"/>
  </cols>
  <sheetData>
    <row r="1" spans="1:24" ht="20.25" customHeigh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7" ht="24.95" customHeight="1">
      <c r="A2" s="46" t="s">
        <v>48</v>
      </c>
      <c r="B2" s="21"/>
      <c r="C2" s="243" t="s">
        <v>94</v>
      </c>
      <c r="D2" s="244"/>
      <c r="E2" s="244"/>
      <c r="F2" s="244"/>
      <c r="G2" s="245"/>
    </row>
    <row r="3" spans="1:7" ht="24.95" customHeight="1">
      <c r="A3" s="46" t="s">
        <v>13</v>
      </c>
      <c r="B3" s="21" t="s">
        <v>92</v>
      </c>
      <c r="C3" s="243" t="s">
        <v>60</v>
      </c>
      <c r="D3" s="244"/>
      <c r="E3" s="244"/>
      <c r="F3" s="244"/>
      <c r="G3" s="245"/>
    </row>
    <row r="4" spans="1:24" ht="38.25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24" ht="15">
      <c r="A6" s="64"/>
      <c r="B6" s="65"/>
      <c r="C6" s="66"/>
      <c r="D6" s="67"/>
      <c r="E6" s="68"/>
      <c r="F6" s="69"/>
      <c r="G6" s="70">
        <f>G14</f>
        <v>0</v>
      </c>
      <c r="H6" s="50"/>
      <c r="I6" s="50">
        <f>SUM(I7:I9)</f>
        <v>0</v>
      </c>
      <c r="J6" s="50"/>
      <c r="K6" s="50">
        <f>SUM(K7:K9)</f>
        <v>0</v>
      </c>
      <c r="L6" s="50"/>
      <c r="M6" s="50">
        <f>SUM(M7:M9)</f>
        <v>0</v>
      </c>
      <c r="N6" s="51"/>
      <c r="O6" s="51">
        <f>SUM(O7:O9)</f>
        <v>0.01</v>
      </c>
      <c r="P6" s="51"/>
      <c r="Q6" s="51">
        <f>SUM(Q7:Q9)</f>
        <v>0</v>
      </c>
      <c r="R6" s="50"/>
      <c r="S6" s="50"/>
      <c r="T6" s="50"/>
      <c r="U6" s="50"/>
      <c r="V6" s="50">
        <f>SUM(V7:V9)</f>
        <v>1.44</v>
      </c>
      <c r="W6" s="50"/>
      <c r="X6" s="50"/>
    </row>
    <row r="7" spans="1:58" ht="22.5" outlineLevel="1">
      <c r="A7" s="82">
        <v>1</v>
      </c>
      <c r="B7" s="83"/>
      <c r="C7" s="84" t="s">
        <v>100</v>
      </c>
      <c r="D7" s="85" t="s">
        <v>4</v>
      </c>
      <c r="E7" s="86">
        <v>6</v>
      </c>
      <c r="F7" s="130">
        <v>0</v>
      </c>
      <c r="G7" s="87">
        <f aca="true" t="shared" si="0" ref="G7:G12">ROUND(E7*F7,2)</f>
        <v>0</v>
      </c>
      <c r="H7" s="52"/>
      <c r="I7" s="53">
        <f>ROUND(E7*H7,2)</f>
        <v>0</v>
      </c>
      <c r="J7" s="52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0.01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1.2</v>
      </c>
      <c r="W7" s="53"/>
      <c r="X7" s="53" t="s">
        <v>37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22.5" outlineLevel="1">
      <c r="A8" s="82">
        <v>2</v>
      </c>
      <c r="B8" s="83"/>
      <c r="C8" s="84" t="s">
        <v>411</v>
      </c>
      <c r="D8" s="85" t="s">
        <v>4</v>
      </c>
      <c r="E8" s="86">
        <v>1</v>
      </c>
      <c r="F8" s="130">
        <v>0</v>
      </c>
      <c r="G8" s="87">
        <f t="shared" si="0"/>
        <v>0</v>
      </c>
      <c r="H8" s="52"/>
      <c r="I8" s="53"/>
      <c r="J8" s="52"/>
      <c r="K8" s="53"/>
      <c r="L8" s="53"/>
      <c r="M8" s="53"/>
      <c r="N8" s="54"/>
      <c r="O8" s="54"/>
      <c r="P8" s="54"/>
      <c r="Q8" s="54"/>
      <c r="R8" s="53"/>
      <c r="S8" s="53"/>
      <c r="T8" s="53"/>
      <c r="U8" s="53"/>
      <c r="V8" s="53"/>
      <c r="W8" s="53"/>
      <c r="X8" s="5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5" outlineLevel="1">
      <c r="A9" s="82">
        <v>3</v>
      </c>
      <c r="B9" s="83"/>
      <c r="C9" s="84" t="s">
        <v>101</v>
      </c>
      <c r="D9" s="85" t="s">
        <v>4</v>
      </c>
      <c r="E9" s="86">
        <v>3</v>
      </c>
      <c r="F9" s="130">
        <v>0</v>
      </c>
      <c r="G9" s="87">
        <f t="shared" si="0"/>
        <v>0</v>
      </c>
      <c r="H9" s="52"/>
      <c r="I9" s="53">
        <f>ROUND(E9*H9,2)</f>
        <v>0</v>
      </c>
      <c r="J9" s="52"/>
      <c r="K9" s="53">
        <f>ROUND(E9*J9,2)</f>
        <v>0</v>
      </c>
      <c r="L9" s="53">
        <v>21</v>
      </c>
      <c r="M9" s="53">
        <f>G9*(1+L9/100)</f>
        <v>0</v>
      </c>
      <c r="N9" s="54">
        <v>0.00073</v>
      </c>
      <c r="O9" s="54">
        <f>ROUND(E9*N9,2)</f>
        <v>0</v>
      </c>
      <c r="P9" s="54">
        <v>0</v>
      </c>
      <c r="Q9" s="54">
        <f>ROUND(E9*P9,2)</f>
        <v>0</v>
      </c>
      <c r="R9" s="53"/>
      <c r="S9" s="53" t="s">
        <v>49</v>
      </c>
      <c r="T9" s="53" t="s">
        <v>35</v>
      </c>
      <c r="U9" s="53">
        <v>0.08</v>
      </c>
      <c r="V9" s="53">
        <f>ROUND(E9*U9,2)</f>
        <v>0.24</v>
      </c>
      <c r="W9" s="53"/>
      <c r="X9" s="53" t="s">
        <v>37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7" ht="15">
      <c r="A10" s="82">
        <v>4</v>
      </c>
      <c r="B10" s="89"/>
      <c r="C10" s="84" t="s">
        <v>102</v>
      </c>
      <c r="D10" s="85" t="s">
        <v>104</v>
      </c>
      <c r="E10" s="86">
        <v>3</v>
      </c>
      <c r="F10" s="130">
        <v>0</v>
      </c>
      <c r="G10" s="87">
        <f t="shared" si="0"/>
        <v>0</v>
      </c>
    </row>
    <row r="11" spans="1:7" ht="15">
      <c r="A11" s="82">
        <v>5</v>
      </c>
      <c r="B11" s="89"/>
      <c r="C11" s="84" t="s">
        <v>103</v>
      </c>
      <c r="D11" s="85" t="s">
        <v>4</v>
      </c>
      <c r="E11" s="86">
        <v>3</v>
      </c>
      <c r="F11" s="130">
        <v>0</v>
      </c>
      <c r="G11" s="87">
        <f t="shared" si="0"/>
        <v>0</v>
      </c>
    </row>
    <row r="12" spans="1:7" ht="15">
      <c r="A12" s="82">
        <v>6</v>
      </c>
      <c r="B12" s="89"/>
      <c r="C12" s="84" t="s">
        <v>146</v>
      </c>
      <c r="D12" s="85" t="s">
        <v>116</v>
      </c>
      <c r="E12" s="86">
        <v>1</v>
      </c>
      <c r="F12" s="130">
        <v>0</v>
      </c>
      <c r="G12" s="87">
        <f t="shared" si="0"/>
        <v>0</v>
      </c>
    </row>
    <row r="13" spans="1:7" ht="15">
      <c r="A13" s="78"/>
      <c r="C13" s="79"/>
      <c r="D13" s="80"/>
      <c r="E13" s="54"/>
      <c r="F13" s="81"/>
      <c r="G13" s="53"/>
    </row>
    <row r="14" spans="3:7" ht="15">
      <c r="C14" s="3" t="s">
        <v>149</v>
      </c>
      <c r="D14" s="4"/>
      <c r="G14" s="75">
        <f>SUM(G7:G12)</f>
        <v>0</v>
      </c>
    </row>
    <row r="15" ht="15">
      <c r="D15" s="4"/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  <row r="4857" ht="15">
      <c r="D4857" s="4"/>
    </row>
    <row r="4858" ht="15">
      <c r="D4858" s="4"/>
    </row>
    <row r="4859" ht="15">
      <c r="D4859" s="4"/>
    </row>
  </sheetData>
  <sheetProtection algorithmName="SHA-512" hashValue="Kv9dAHqlT0bD7gJgk6qWm70tvW8Y30l4/nmAIJOSrZ3hVTCvFYNHsyCVj4bxrOBiCKTY6zm+f/Bs5g5OQDqyyA==" saltValue="NKh0nlar5u6UEujzppAXXw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167FB-8CF1-4F93-9BE1-9018F6BCE24F}">
  <sheetPr>
    <pageSetUpPr fitToPage="1"/>
  </sheetPr>
  <dimension ref="A1:J37"/>
  <sheetViews>
    <sheetView zoomScale="85" zoomScaleNormal="85" workbookViewId="0" topLeftCell="A1">
      <selection activeCell="M16" sqref="M16"/>
    </sheetView>
  </sheetViews>
  <sheetFormatPr defaultColWidth="9.140625" defaultRowHeight="15"/>
  <cols>
    <col min="1" max="1" width="5.7109375" style="15" bestFit="1" customWidth="1"/>
    <col min="2" max="2" width="50.57421875" style="14" customWidth="1"/>
    <col min="3" max="3" width="6.00390625" style="15" bestFit="1" customWidth="1"/>
    <col min="4" max="4" width="10.7109375" style="1" customWidth="1"/>
    <col min="5" max="5" width="14.140625" style="1" customWidth="1"/>
    <col min="6" max="6" width="16.57421875" style="1" customWidth="1"/>
    <col min="7" max="8" width="15.57421875" style="1" customWidth="1"/>
    <col min="9" max="9" width="14.421875" style="1" customWidth="1"/>
    <col min="10" max="10" width="18.7109375" style="1" customWidth="1"/>
  </cols>
  <sheetData>
    <row r="1" spans="1:10" ht="15.75">
      <c r="A1" s="246" t="s">
        <v>11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36" t="s">
        <v>42</v>
      </c>
      <c r="B2" s="40" t="s">
        <v>57</v>
      </c>
      <c r="C2" s="41"/>
      <c r="D2" s="41"/>
      <c r="E2" s="41"/>
      <c r="F2" s="41"/>
      <c r="G2" s="41"/>
      <c r="H2" s="42"/>
      <c r="I2" s="42"/>
      <c r="J2" s="16"/>
    </row>
    <row r="3" spans="1:10" ht="32.25" customHeight="1">
      <c r="A3" s="37" t="s">
        <v>58</v>
      </c>
      <c r="B3" s="63" t="s">
        <v>59</v>
      </c>
      <c r="C3" s="43"/>
      <c r="D3" s="43"/>
      <c r="E3" s="44"/>
      <c r="F3" s="44"/>
      <c r="G3" s="44"/>
      <c r="H3" s="44"/>
      <c r="I3" s="44"/>
      <c r="J3" s="45"/>
    </row>
    <row r="4" spans="1:10" ht="43.5" customHeight="1">
      <c r="A4" s="39" t="s">
        <v>56</v>
      </c>
      <c r="B4" s="38" t="s">
        <v>44</v>
      </c>
      <c r="C4" s="55" t="s">
        <v>45</v>
      </c>
      <c r="D4" s="55" t="s">
        <v>426</v>
      </c>
      <c r="E4" s="55" t="s">
        <v>427</v>
      </c>
      <c r="F4" s="55" t="s">
        <v>46</v>
      </c>
      <c r="G4" s="55" t="s">
        <v>428</v>
      </c>
      <c r="H4" s="55" t="s">
        <v>47</v>
      </c>
      <c r="I4" s="55" t="s">
        <v>429</v>
      </c>
      <c r="J4" s="55" t="s">
        <v>43</v>
      </c>
    </row>
    <row r="5" spans="1:10" ht="15">
      <c r="A5" s="56" t="s">
        <v>2</v>
      </c>
      <c r="B5" s="31"/>
      <c r="C5" s="30" t="s">
        <v>2</v>
      </c>
      <c r="D5" s="32"/>
      <c r="E5" s="32"/>
      <c r="F5" s="32"/>
      <c r="G5" s="32"/>
      <c r="H5" s="32"/>
      <c r="I5" s="32"/>
      <c r="J5" s="32"/>
    </row>
    <row r="6" spans="1:10" ht="24.75">
      <c r="A6" s="57" t="s">
        <v>137</v>
      </c>
      <c r="B6" s="28" t="s">
        <v>105</v>
      </c>
      <c r="C6" s="27" t="s">
        <v>10</v>
      </c>
      <c r="D6" s="29">
        <v>1</v>
      </c>
      <c r="E6" s="132">
        <v>0</v>
      </c>
      <c r="F6" s="29"/>
      <c r="G6" s="132">
        <v>0</v>
      </c>
      <c r="H6" s="29">
        <f aca="true" t="shared" si="0" ref="H6">D6*G6</f>
        <v>0</v>
      </c>
      <c r="I6" s="29">
        <f aca="true" t="shared" si="1" ref="I6:J15">E6+G6</f>
        <v>0</v>
      </c>
      <c r="J6" s="29">
        <f t="shared" si="1"/>
        <v>0</v>
      </c>
    </row>
    <row r="7" spans="1:10" ht="15">
      <c r="A7" s="57" t="s">
        <v>50</v>
      </c>
      <c r="B7" s="28" t="s">
        <v>106</v>
      </c>
      <c r="C7" s="73" t="s">
        <v>8</v>
      </c>
      <c r="D7" s="74">
        <v>3</v>
      </c>
      <c r="E7" s="133">
        <v>0</v>
      </c>
      <c r="F7" s="74">
        <f aca="true" t="shared" si="2" ref="F7">D7*E7</f>
        <v>0</v>
      </c>
      <c r="G7" s="133">
        <v>0</v>
      </c>
      <c r="H7" s="74">
        <f>D7*G7</f>
        <v>0</v>
      </c>
      <c r="I7" s="74">
        <f t="shared" si="1"/>
        <v>0</v>
      </c>
      <c r="J7" s="74">
        <f t="shared" si="1"/>
        <v>0</v>
      </c>
    </row>
    <row r="8" spans="1:10" ht="15">
      <c r="A8" s="57" t="s">
        <v>3</v>
      </c>
      <c r="B8" s="28" t="s">
        <v>107</v>
      </c>
      <c r="C8" s="27" t="s">
        <v>7</v>
      </c>
      <c r="D8" s="29">
        <v>20</v>
      </c>
      <c r="E8" s="132">
        <v>0</v>
      </c>
      <c r="F8" s="29">
        <f aca="true" t="shared" si="3" ref="F8:F10">D8*E8</f>
        <v>0</v>
      </c>
      <c r="G8" s="132">
        <v>0</v>
      </c>
      <c r="H8" s="29">
        <f aca="true" t="shared" si="4" ref="H8:H10">D8*G8</f>
        <v>0</v>
      </c>
      <c r="I8" s="74">
        <f t="shared" si="1"/>
        <v>0</v>
      </c>
      <c r="J8" s="29">
        <f aca="true" t="shared" si="5" ref="J8:J10">F8+H8</f>
        <v>0</v>
      </c>
    </row>
    <row r="9" spans="1:10" ht="15">
      <c r="A9" s="57" t="s">
        <v>138</v>
      </c>
      <c r="B9" s="28" t="s">
        <v>108</v>
      </c>
      <c r="C9" s="27" t="s">
        <v>7</v>
      </c>
      <c r="D9" s="29">
        <v>40</v>
      </c>
      <c r="E9" s="132">
        <v>0</v>
      </c>
      <c r="F9" s="29">
        <f t="shared" si="3"/>
        <v>0</v>
      </c>
      <c r="G9" s="132">
        <v>0</v>
      </c>
      <c r="H9" s="29">
        <f t="shared" si="4"/>
        <v>0</v>
      </c>
      <c r="I9" s="74">
        <f t="shared" si="1"/>
        <v>0</v>
      </c>
      <c r="J9" s="29">
        <f t="shared" si="5"/>
        <v>0</v>
      </c>
    </row>
    <row r="10" spans="1:10" ht="15">
      <c r="A10" s="57" t="s">
        <v>51</v>
      </c>
      <c r="B10" s="28" t="s">
        <v>54</v>
      </c>
      <c r="C10" s="27" t="s">
        <v>7</v>
      </c>
      <c r="D10" s="29">
        <v>40</v>
      </c>
      <c r="E10" s="132">
        <v>0</v>
      </c>
      <c r="F10" s="29">
        <f t="shared" si="3"/>
        <v>0</v>
      </c>
      <c r="G10" s="132">
        <v>0</v>
      </c>
      <c r="H10" s="29">
        <f t="shared" si="4"/>
        <v>0</v>
      </c>
      <c r="I10" s="74">
        <f t="shared" si="1"/>
        <v>0</v>
      </c>
      <c r="J10" s="29">
        <f t="shared" si="5"/>
        <v>0</v>
      </c>
    </row>
    <row r="11" spans="1:10" ht="24.75">
      <c r="A11" s="57" t="s">
        <v>194</v>
      </c>
      <c r="B11" s="28" t="s">
        <v>111</v>
      </c>
      <c r="C11" s="73" t="s">
        <v>8</v>
      </c>
      <c r="D11" s="74">
        <v>65</v>
      </c>
      <c r="E11" s="133">
        <v>0</v>
      </c>
      <c r="F11" s="74">
        <f aca="true" t="shared" si="6" ref="F11">D11*E11</f>
        <v>0</v>
      </c>
      <c r="G11" s="133">
        <v>0</v>
      </c>
      <c r="H11" s="74">
        <f aca="true" t="shared" si="7" ref="H11">D11*G11</f>
        <v>0</v>
      </c>
      <c r="I11" s="74">
        <f t="shared" si="1"/>
        <v>0</v>
      </c>
      <c r="J11" s="74">
        <f aca="true" t="shared" si="8" ref="J11">F11+H11</f>
        <v>0</v>
      </c>
    </row>
    <row r="12" spans="1:10" ht="15">
      <c r="A12" s="57" t="s">
        <v>197</v>
      </c>
      <c r="B12" s="28" t="s">
        <v>112</v>
      </c>
      <c r="C12" s="73" t="s">
        <v>8</v>
      </c>
      <c r="D12" s="74">
        <v>60</v>
      </c>
      <c r="E12" s="133">
        <v>0</v>
      </c>
      <c r="F12" s="74"/>
      <c r="G12" s="133">
        <v>0</v>
      </c>
      <c r="H12" s="74">
        <f aca="true" t="shared" si="9" ref="H12">D12*G12</f>
        <v>0</v>
      </c>
      <c r="I12" s="74">
        <f t="shared" si="1"/>
        <v>0</v>
      </c>
      <c r="J12" s="74">
        <f aca="true" t="shared" si="10" ref="J12">F12+H12</f>
        <v>0</v>
      </c>
    </row>
    <row r="13" spans="1:10" ht="15">
      <c r="A13" s="57" t="s">
        <v>200</v>
      </c>
      <c r="B13" s="28" t="s">
        <v>113</v>
      </c>
      <c r="C13" s="73" t="s">
        <v>8</v>
      </c>
      <c r="D13" s="74">
        <v>5</v>
      </c>
      <c r="E13" s="133">
        <v>0</v>
      </c>
      <c r="F13" s="74">
        <f>D13*E13</f>
        <v>0</v>
      </c>
      <c r="G13" s="133">
        <v>0</v>
      </c>
      <c r="H13" s="74">
        <f>D13*G13</f>
        <v>0</v>
      </c>
      <c r="I13" s="74">
        <f t="shared" si="1"/>
        <v>0</v>
      </c>
      <c r="J13" s="74">
        <f aca="true" t="shared" si="11" ref="J13:J14">F13+H13</f>
        <v>0</v>
      </c>
    </row>
    <row r="14" spans="1:10" ht="15">
      <c r="A14" s="57" t="s">
        <v>203</v>
      </c>
      <c r="B14" s="28" t="s">
        <v>114</v>
      </c>
      <c r="C14" s="73" t="s">
        <v>8</v>
      </c>
      <c r="D14" s="74">
        <v>35</v>
      </c>
      <c r="E14" s="133">
        <v>0</v>
      </c>
      <c r="F14" s="74">
        <f>D14*E14</f>
        <v>0</v>
      </c>
      <c r="G14" s="133">
        <v>0</v>
      </c>
      <c r="H14" s="74">
        <f>D14*G14</f>
        <v>0</v>
      </c>
      <c r="I14" s="74">
        <f t="shared" si="1"/>
        <v>0</v>
      </c>
      <c r="J14" s="74">
        <f t="shared" si="11"/>
        <v>0</v>
      </c>
    </row>
    <row r="15" spans="1:10" ht="15">
      <c r="A15" s="57" t="s">
        <v>206</v>
      </c>
      <c r="B15" s="28" t="s">
        <v>110</v>
      </c>
      <c r="C15" s="73" t="s">
        <v>8</v>
      </c>
      <c r="D15" s="74">
        <v>5</v>
      </c>
      <c r="E15" s="133">
        <v>0</v>
      </c>
      <c r="F15" s="74">
        <f>D15*E15</f>
        <v>0</v>
      </c>
      <c r="G15" s="133">
        <v>0</v>
      </c>
      <c r="H15" s="74">
        <f>D15*G15</f>
        <v>0</v>
      </c>
      <c r="I15" s="74">
        <f t="shared" si="1"/>
        <v>0</v>
      </c>
      <c r="J15" s="74">
        <f aca="true" t="shared" si="12" ref="J15">F15+H15</f>
        <v>0</v>
      </c>
    </row>
    <row r="16" spans="1:10" ht="33" customHeight="1">
      <c r="A16" s="57" t="s">
        <v>209</v>
      </c>
      <c r="B16" s="28" t="s">
        <v>109</v>
      </c>
      <c r="C16" s="27" t="s">
        <v>10</v>
      </c>
      <c r="D16" s="29">
        <v>1</v>
      </c>
      <c r="E16" s="132">
        <v>0</v>
      </c>
      <c r="F16" s="29"/>
      <c r="G16" s="132">
        <v>0</v>
      </c>
      <c r="H16" s="29">
        <f>D16*G16</f>
        <v>0</v>
      </c>
      <c r="I16" s="29">
        <f aca="true" t="shared" si="13" ref="I16">E16+G16</f>
        <v>0</v>
      </c>
      <c r="J16" s="29">
        <f aca="true" t="shared" si="14" ref="J16">F16+H16</f>
        <v>0</v>
      </c>
    </row>
    <row r="17" spans="1:10" ht="15">
      <c r="A17" s="57" t="s">
        <v>52</v>
      </c>
      <c r="B17" s="28" t="s">
        <v>115</v>
      </c>
      <c r="C17" s="73" t="s">
        <v>116</v>
      </c>
      <c r="D17" s="74">
        <v>1</v>
      </c>
      <c r="E17" s="133">
        <v>0</v>
      </c>
      <c r="F17" s="74"/>
      <c r="G17" s="133">
        <v>0</v>
      </c>
      <c r="H17" s="74">
        <f>D17*G17</f>
        <v>0</v>
      </c>
      <c r="I17" s="74">
        <f aca="true" t="shared" si="15" ref="I17">E17+G17</f>
        <v>0</v>
      </c>
      <c r="J17" s="74">
        <f aca="true" t="shared" si="16" ref="J17">F17+H17</f>
        <v>0</v>
      </c>
    </row>
    <row r="18" spans="1:10" ht="15">
      <c r="A18" s="57"/>
      <c r="B18" s="28"/>
      <c r="C18" s="73"/>
      <c r="D18" s="74"/>
      <c r="E18" s="74"/>
      <c r="F18" s="74"/>
      <c r="G18" s="74"/>
      <c r="H18" s="74"/>
      <c r="I18" s="74"/>
      <c r="J18" s="74"/>
    </row>
    <row r="19" spans="1:10" ht="15">
      <c r="A19" s="134"/>
      <c r="B19" s="135" t="s">
        <v>139</v>
      </c>
      <c r="C19" s="136"/>
      <c r="D19" s="137"/>
      <c r="E19" s="137"/>
      <c r="F19" s="137"/>
      <c r="G19" s="137"/>
      <c r="H19" s="137"/>
      <c r="I19" s="137"/>
      <c r="J19" s="137"/>
    </row>
    <row r="20" spans="1:10" ht="15">
      <c r="A20" s="57" t="s">
        <v>117</v>
      </c>
      <c r="B20" s="28" t="s">
        <v>126</v>
      </c>
      <c r="C20" s="73" t="s">
        <v>8</v>
      </c>
      <c r="D20" s="74">
        <v>9</v>
      </c>
      <c r="E20" s="133">
        <v>0</v>
      </c>
      <c r="F20" s="74">
        <f aca="true" t="shared" si="17" ref="F20:F28">D20*E20</f>
        <v>0</v>
      </c>
      <c r="G20" s="133">
        <v>0</v>
      </c>
      <c r="H20" s="74">
        <f aca="true" t="shared" si="18" ref="H20:H28">D20*G20</f>
        <v>0</v>
      </c>
      <c r="I20" s="74">
        <f aca="true" t="shared" si="19" ref="I20">E20+G20</f>
        <v>0</v>
      </c>
      <c r="J20" s="74">
        <f aca="true" t="shared" si="20" ref="J20:J28">F20+H20</f>
        <v>0</v>
      </c>
    </row>
    <row r="21" spans="1:10" ht="15">
      <c r="A21" s="57" t="s">
        <v>123</v>
      </c>
      <c r="B21" s="28" t="s">
        <v>118</v>
      </c>
      <c r="C21" s="73" t="s">
        <v>8</v>
      </c>
      <c r="D21" s="74">
        <v>29</v>
      </c>
      <c r="E21" s="133">
        <v>0</v>
      </c>
      <c r="F21" s="74">
        <f t="shared" si="17"/>
        <v>0</v>
      </c>
      <c r="G21" s="133">
        <v>0</v>
      </c>
      <c r="H21" s="74">
        <f t="shared" si="18"/>
        <v>0</v>
      </c>
      <c r="I21" s="74">
        <f aca="true" t="shared" si="21" ref="I21">E21+G21</f>
        <v>0</v>
      </c>
      <c r="J21" s="74">
        <f t="shared" si="20"/>
        <v>0</v>
      </c>
    </row>
    <row r="22" spans="1:10" ht="15">
      <c r="A22" s="57" t="s">
        <v>120</v>
      </c>
      <c r="B22" s="28" t="s">
        <v>119</v>
      </c>
      <c r="C22" s="73" t="s">
        <v>8</v>
      </c>
      <c r="D22" s="74">
        <v>41</v>
      </c>
      <c r="E22" s="133">
        <v>0</v>
      </c>
      <c r="F22" s="74">
        <f t="shared" si="17"/>
        <v>0</v>
      </c>
      <c r="G22" s="133">
        <v>0</v>
      </c>
      <c r="H22" s="74">
        <f t="shared" si="18"/>
        <v>0</v>
      </c>
      <c r="I22" s="74">
        <f aca="true" t="shared" si="22" ref="I22">E22+G22</f>
        <v>0</v>
      </c>
      <c r="J22" s="74">
        <f t="shared" si="20"/>
        <v>0</v>
      </c>
    </row>
    <row r="23" spans="1:10" ht="15">
      <c r="A23" s="57" t="s">
        <v>121</v>
      </c>
      <c r="B23" s="28" t="s">
        <v>125</v>
      </c>
      <c r="C23" s="15" t="s">
        <v>8</v>
      </c>
      <c r="D23" s="74">
        <v>3</v>
      </c>
      <c r="E23" s="133">
        <v>0</v>
      </c>
      <c r="F23" s="74">
        <f t="shared" si="17"/>
        <v>0</v>
      </c>
      <c r="G23" s="133">
        <v>0</v>
      </c>
      <c r="H23" s="74">
        <f t="shared" si="18"/>
        <v>0</v>
      </c>
      <c r="I23" s="74">
        <f aca="true" t="shared" si="23" ref="I23">E23+G23</f>
        <v>0</v>
      </c>
      <c r="J23" s="74">
        <f t="shared" si="20"/>
        <v>0</v>
      </c>
    </row>
    <row r="24" spans="1:10" ht="15">
      <c r="A24" s="57" t="s">
        <v>124</v>
      </c>
      <c r="B24" s="28" t="s">
        <v>122</v>
      </c>
      <c r="C24" s="73" t="s">
        <v>8</v>
      </c>
      <c r="D24" s="74">
        <v>6</v>
      </c>
      <c r="E24" s="133">
        <v>0</v>
      </c>
      <c r="F24" s="74">
        <f t="shared" si="17"/>
        <v>0</v>
      </c>
      <c r="G24" s="133">
        <v>0</v>
      </c>
      <c r="H24" s="74">
        <f t="shared" si="18"/>
        <v>0</v>
      </c>
      <c r="I24" s="74">
        <f aca="true" t="shared" si="24" ref="I24">E24+G24</f>
        <v>0</v>
      </c>
      <c r="J24" s="74">
        <f t="shared" si="20"/>
        <v>0</v>
      </c>
    </row>
    <row r="25" spans="1:10" ht="15">
      <c r="A25" s="57" t="s">
        <v>127</v>
      </c>
      <c r="B25" s="28" t="s">
        <v>134</v>
      </c>
      <c r="C25" s="73" t="s">
        <v>8</v>
      </c>
      <c r="D25" s="74">
        <v>11</v>
      </c>
      <c r="E25" s="133">
        <v>0</v>
      </c>
      <c r="F25" s="74">
        <f t="shared" si="17"/>
        <v>0</v>
      </c>
      <c r="G25" s="133">
        <v>0</v>
      </c>
      <c r="H25" s="74">
        <f t="shared" si="18"/>
        <v>0</v>
      </c>
      <c r="I25" s="74">
        <f aca="true" t="shared" si="25" ref="I25">E25+G25</f>
        <v>0</v>
      </c>
      <c r="J25" s="74">
        <f t="shared" si="20"/>
        <v>0</v>
      </c>
    </row>
    <row r="26" spans="1:10" ht="15">
      <c r="A26" s="57" t="s">
        <v>128</v>
      </c>
      <c r="B26" s="28" t="s">
        <v>129</v>
      </c>
      <c r="C26" s="73" t="s">
        <v>8</v>
      </c>
      <c r="D26" s="74">
        <v>21</v>
      </c>
      <c r="E26" s="133">
        <v>0</v>
      </c>
      <c r="F26" s="74">
        <f t="shared" si="17"/>
        <v>0</v>
      </c>
      <c r="G26" s="133">
        <v>0</v>
      </c>
      <c r="H26" s="74">
        <f t="shared" si="18"/>
        <v>0</v>
      </c>
      <c r="I26" s="74">
        <f aca="true" t="shared" si="26" ref="I26">E26+G26</f>
        <v>0</v>
      </c>
      <c r="J26" s="74">
        <f t="shared" si="20"/>
        <v>0</v>
      </c>
    </row>
    <row r="27" spans="1:10" ht="15">
      <c r="A27" s="57" t="s">
        <v>130</v>
      </c>
      <c r="B27" s="28" t="s">
        <v>131</v>
      </c>
      <c r="C27" s="73" t="s">
        <v>8</v>
      </c>
      <c r="D27" s="74">
        <v>16</v>
      </c>
      <c r="E27" s="133">
        <v>0</v>
      </c>
      <c r="F27" s="74">
        <f t="shared" si="17"/>
        <v>0</v>
      </c>
      <c r="G27" s="133">
        <v>0</v>
      </c>
      <c r="H27" s="74">
        <f t="shared" si="18"/>
        <v>0</v>
      </c>
      <c r="I27" s="74">
        <f aca="true" t="shared" si="27" ref="I27">E27+G27</f>
        <v>0</v>
      </c>
      <c r="J27" s="74">
        <f t="shared" si="20"/>
        <v>0</v>
      </c>
    </row>
    <row r="28" spans="1:10" ht="15">
      <c r="A28" s="57" t="s">
        <v>132</v>
      </c>
      <c r="B28" s="28" t="s">
        <v>133</v>
      </c>
      <c r="C28" s="73" t="s">
        <v>8</v>
      </c>
      <c r="D28" s="74">
        <v>26</v>
      </c>
      <c r="E28" s="133">
        <v>0</v>
      </c>
      <c r="F28" s="74">
        <f t="shared" si="17"/>
        <v>0</v>
      </c>
      <c r="G28" s="133">
        <v>0</v>
      </c>
      <c r="H28" s="74">
        <f t="shared" si="18"/>
        <v>0</v>
      </c>
      <c r="I28" s="74">
        <f aca="true" t="shared" si="28" ref="I28">E28+G28</f>
        <v>0</v>
      </c>
      <c r="J28" s="74">
        <f t="shared" si="20"/>
        <v>0</v>
      </c>
    </row>
    <row r="29" spans="1:10" ht="15">
      <c r="A29" s="57"/>
      <c r="B29" s="28"/>
      <c r="C29" s="73"/>
      <c r="D29" s="74"/>
      <c r="E29" s="74"/>
      <c r="F29" s="74"/>
      <c r="G29" s="74"/>
      <c r="H29" s="74"/>
      <c r="I29" s="74"/>
      <c r="J29" s="74"/>
    </row>
    <row r="30" spans="1:10" ht="15">
      <c r="A30" s="58" t="s">
        <v>2</v>
      </c>
      <c r="B30" s="34" t="s">
        <v>136</v>
      </c>
      <c r="C30" s="33" t="s">
        <v>2</v>
      </c>
      <c r="D30" s="35"/>
      <c r="E30" s="35"/>
      <c r="F30" s="35"/>
      <c r="G30" s="35"/>
      <c r="H30" s="35"/>
      <c r="I30" s="35"/>
      <c r="J30" s="35"/>
    </row>
    <row r="31" spans="1:10" ht="15">
      <c r="A31" s="57" t="s">
        <v>214</v>
      </c>
      <c r="B31" s="28" t="s">
        <v>9</v>
      </c>
      <c r="C31" s="27" t="s">
        <v>10</v>
      </c>
      <c r="D31" s="29">
        <v>1</v>
      </c>
      <c r="E31" s="132">
        <v>0</v>
      </c>
      <c r="G31" s="29"/>
      <c r="H31" s="29"/>
      <c r="I31" s="29"/>
      <c r="J31" s="29">
        <f>D31*E31</f>
        <v>0</v>
      </c>
    </row>
    <row r="32" spans="1:10" ht="15">
      <c r="A32" s="57" t="s">
        <v>53</v>
      </c>
      <c r="B32" s="28" t="s">
        <v>140</v>
      </c>
      <c r="C32" s="27" t="s">
        <v>10</v>
      </c>
      <c r="D32" s="29">
        <v>1</v>
      </c>
      <c r="E32" s="132">
        <v>0</v>
      </c>
      <c r="G32" s="29"/>
      <c r="H32" s="29"/>
      <c r="I32" s="29"/>
      <c r="J32" s="29">
        <f aca="true" t="shared" si="29" ref="J32:J35">D32*E32</f>
        <v>0</v>
      </c>
    </row>
    <row r="33" spans="1:10" ht="15">
      <c r="A33" s="57" t="s">
        <v>219</v>
      </c>
      <c r="B33" s="28" t="s">
        <v>141</v>
      </c>
      <c r="C33" s="27" t="s">
        <v>8</v>
      </c>
      <c r="D33" s="29">
        <v>162</v>
      </c>
      <c r="E33" s="132">
        <v>0</v>
      </c>
      <c r="G33" s="29"/>
      <c r="H33" s="29"/>
      <c r="I33" s="29"/>
      <c r="J33" s="29">
        <f t="shared" si="29"/>
        <v>0</v>
      </c>
    </row>
    <row r="34" spans="1:10" ht="15">
      <c r="A34" s="57" t="s">
        <v>224</v>
      </c>
      <c r="B34" s="28" t="s">
        <v>412</v>
      </c>
      <c r="C34" s="27" t="s">
        <v>8</v>
      </c>
      <c r="D34" s="29">
        <v>1</v>
      </c>
      <c r="E34" s="132">
        <v>0</v>
      </c>
      <c r="G34" s="29"/>
      <c r="H34" s="29"/>
      <c r="I34" s="29"/>
      <c r="J34" s="29">
        <f t="shared" si="29"/>
        <v>0</v>
      </c>
    </row>
    <row r="35" spans="1:10" ht="15">
      <c r="A35" s="57" t="s">
        <v>229</v>
      </c>
      <c r="B35" s="28" t="s">
        <v>135</v>
      </c>
      <c r="C35" s="27" t="s">
        <v>10</v>
      </c>
      <c r="D35" s="29">
        <v>1</v>
      </c>
      <c r="E35" s="132">
        <v>0</v>
      </c>
      <c r="G35" s="29"/>
      <c r="H35" s="29"/>
      <c r="I35" s="29"/>
      <c r="J35" s="29">
        <f t="shared" si="29"/>
        <v>0</v>
      </c>
    </row>
    <row r="36" spans="1:10" ht="15">
      <c r="A36" s="57"/>
      <c r="B36" s="28"/>
      <c r="C36" s="27"/>
      <c r="D36" s="29"/>
      <c r="E36" s="29"/>
      <c r="F36" s="29"/>
      <c r="G36" s="29"/>
      <c r="H36" s="29"/>
      <c r="I36" s="29"/>
      <c r="J36" s="29"/>
    </row>
    <row r="37" spans="1:10" ht="15.75" thickBot="1">
      <c r="A37" s="59" t="s">
        <v>2</v>
      </c>
      <c r="B37" s="60" t="s">
        <v>55</v>
      </c>
      <c r="C37" s="61" t="s">
        <v>2</v>
      </c>
      <c r="D37" s="62"/>
      <c r="E37" s="62"/>
      <c r="F37" s="62"/>
      <c r="G37" s="62"/>
      <c r="H37" s="62"/>
      <c r="I37" s="62"/>
      <c r="J37" s="72">
        <f>SUM(J5:J36)</f>
        <v>0</v>
      </c>
    </row>
  </sheetData>
  <sheetProtection algorithmName="SHA-512" hashValue="iXfjsOC35c+P5tyVjmWaSpTBVuDLSDe2AoW8cuApaGUjsbwSDXaDtBMTdYwYNlcH4N70vPqB+mfMuYzdIHNgCg==" saltValue="L9kAVZYX5aRBS8k/k1/YjA==" spinCount="100000" sheet="1" objects="1" scenarios="1"/>
  <mergeCells count="1">
    <mergeCell ref="A1:J1"/>
  </mergeCells>
  <printOptions/>
  <pageMargins left="0.7086614173228347" right="0.7086614173228347" top="0.7874015748031497" bottom="0.7086614173228347" header="0.31496062992125984" footer="0.31496062992125984"/>
  <pageSetup fitToHeight="0" fitToWidth="1" horizontalDpi="600" verticalDpi="600" orientation="landscape" paperSize="9" scale="92" r:id="rId1"/>
  <headerFooter>
    <oddHeader>&amp;C&amp;"-,Kurzíva"&amp;9pavel jakeš project management
</oddHeader>
    <oddFooter>&amp;C&amp;"-,Kurzíva"&amp;9&amp;P&amp;R&amp;F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zkubinov</dc:creator>
  <cp:keywords/>
  <dc:description/>
  <cp:lastModifiedBy>Laclová Linda</cp:lastModifiedBy>
  <cp:lastPrinted>2023-11-07T00:54:04Z</cp:lastPrinted>
  <dcterms:created xsi:type="dcterms:W3CDTF">2021-10-14T07:04:19Z</dcterms:created>
  <dcterms:modified xsi:type="dcterms:W3CDTF">2023-11-29T10:39:36Z</dcterms:modified>
  <cp:category/>
  <cp:version/>
  <cp:contentType/>
  <cp:contentStatus/>
</cp:coreProperties>
</file>