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Architektonicko-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'SO-01 - Architektonicko-s...'!$C$103:$K$438</definedName>
    <definedName name="_xlnm.Print_Area" localSheetId="1">'SO-01 - Architektonicko-s...'!$C$4:$J$39,'SO-01 - Architektonicko-s...'!$C$45:$J$85,'SO-01 - Architektonicko-s...'!$C$91:$K$438</definedName>
    <definedName name="_xlnm.Print_Titles" localSheetId="1">'SO-01 - Architektonicko-s...'!$103:$103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38"/>
  <c r="BH438"/>
  <c r="BG438"/>
  <c r="BF438"/>
  <c r="T438"/>
  <c r="T437"/>
  <c r="R438"/>
  <c r="R437"/>
  <c r="P438"/>
  <c r="P437"/>
  <c r="BI436"/>
  <c r="BH436"/>
  <c r="BG436"/>
  <c r="BF436"/>
  <c r="T436"/>
  <c r="T435"/>
  <c r="R436"/>
  <c r="R435"/>
  <c r="P436"/>
  <c r="P435"/>
  <c r="BI434"/>
  <c r="BH434"/>
  <c r="BG434"/>
  <c r="BF434"/>
  <c r="T434"/>
  <c r="T433"/>
  <c r="R434"/>
  <c r="R433"/>
  <c r="P434"/>
  <c r="P433"/>
  <c r="BI431"/>
  <c r="BH431"/>
  <c r="BG431"/>
  <c r="BF431"/>
  <c r="T431"/>
  <c r="T430"/>
  <c r="T429"/>
  <c r="R431"/>
  <c r="R430"/>
  <c r="R429"/>
  <c r="P431"/>
  <c r="P430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T415"/>
  <c r="R416"/>
  <c r="R415"/>
  <c r="P416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T395"/>
  <c r="R396"/>
  <c r="R395"/>
  <c r="P396"/>
  <c r="P395"/>
  <c r="BI387"/>
  <c r="BH387"/>
  <c r="BG387"/>
  <c r="BF387"/>
  <c r="T387"/>
  <c r="T386"/>
  <c r="R387"/>
  <c r="R386"/>
  <c r="P387"/>
  <c r="P386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T369"/>
  <c r="R370"/>
  <c r="R369"/>
  <c r="P370"/>
  <c r="P369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37"/>
  <c r="BH337"/>
  <c r="BG337"/>
  <c r="BF337"/>
  <c r="T337"/>
  <c r="R337"/>
  <c r="P337"/>
  <c r="BI335"/>
  <c r="BH335"/>
  <c r="BG335"/>
  <c r="BF335"/>
  <c r="T335"/>
  <c r="R335"/>
  <c r="P335"/>
  <c r="BI327"/>
  <c r="BH327"/>
  <c r="BG327"/>
  <c r="BF327"/>
  <c r="T327"/>
  <c r="R327"/>
  <c r="P327"/>
  <c r="BI325"/>
  <c r="BH325"/>
  <c r="BG325"/>
  <c r="BF325"/>
  <c r="T325"/>
  <c r="R325"/>
  <c r="P325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2"/>
  <c r="BH282"/>
  <c r="BG282"/>
  <c r="BF282"/>
  <c r="T282"/>
  <c r="R282"/>
  <c r="P282"/>
  <c r="BI281"/>
  <c r="BH281"/>
  <c r="BG281"/>
  <c r="BF281"/>
  <c r="T281"/>
  <c r="R281"/>
  <c r="P281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2"/>
  <c r="BH212"/>
  <c r="BG212"/>
  <c r="BF212"/>
  <c r="T212"/>
  <c r="R212"/>
  <c r="P212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J101"/>
  <c r="J100"/>
  <c r="F100"/>
  <c r="F98"/>
  <c r="E96"/>
  <c r="J55"/>
  <c r="J54"/>
  <c r="F54"/>
  <c r="F52"/>
  <c r="E50"/>
  <c r="J18"/>
  <c r="E18"/>
  <c r="F101"/>
  <c r="J17"/>
  <c r="J12"/>
  <c r="J52"/>
  <c r="E7"/>
  <c r="E94"/>
  <c i="1" r="L50"/>
  <c r="AM50"/>
  <c r="AM49"/>
  <c r="L49"/>
  <c r="AM47"/>
  <c r="L47"/>
  <c r="L45"/>
  <c r="L44"/>
  <c i="2" r="BK426"/>
  <c r="BK400"/>
  <c r="BK356"/>
  <c r="J291"/>
  <c r="J247"/>
  <c r="J201"/>
  <c r="J141"/>
  <c r="J409"/>
  <c r="J353"/>
  <c r="BK312"/>
  <c r="J248"/>
  <c r="BK174"/>
  <c r="BK413"/>
  <c r="J385"/>
  <c r="BK370"/>
  <c r="BK317"/>
  <c r="BK299"/>
  <c r="BK265"/>
  <c r="J212"/>
  <c r="BK156"/>
  <c r="J116"/>
  <c r="J374"/>
  <c r="J337"/>
  <c r="J265"/>
  <c r="J224"/>
  <c r="J168"/>
  <c r="BK126"/>
  <c r="J436"/>
  <c r="J420"/>
  <c r="BK396"/>
  <c r="BK327"/>
  <c r="BK282"/>
  <c r="BK212"/>
  <c r="BK190"/>
  <c r="BK116"/>
  <c r="J404"/>
  <c r="BK351"/>
  <c r="J315"/>
  <c r="BK258"/>
  <c r="J193"/>
  <c r="BK436"/>
  <c r="BK412"/>
  <c r="J361"/>
  <c r="J307"/>
  <c r="J258"/>
  <c r="J242"/>
  <c r="J162"/>
  <c r="J119"/>
  <c r="J379"/>
  <c r="J345"/>
  <c r="BK255"/>
  <c r="J220"/>
  <c r="BK176"/>
  <c r="BK140"/>
  <c r="BK423"/>
  <c r="J403"/>
  <c r="J377"/>
  <c r="J325"/>
  <c r="BK288"/>
  <c r="BK251"/>
  <c r="BK220"/>
  <c r="J165"/>
  <c r="J113"/>
  <c r="J396"/>
  <c r="J348"/>
  <c r="J299"/>
  <c r="BK253"/>
  <c r="BK180"/>
  <c r="J423"/>
  <c r="J405"/>
  <c r="BK366"/>
  <c r="BK315"/>
  <c r="BK270"/>
  <c r="J249"/>
  <c r="BK198"/>
  <c r="J153"/>
  <c r="J126"/>
  <c r="BK368"/>
  <c r="J327"/>
  <c r="J260"/>
  <c r="J246"/>
  <c r="BK201"/>
  <c r="BK153"/>
  <c r="BK434"/>
  <c r="BK405"/>
  <c r="J370"/>
  <c r="BK294"/>
  <c r="BK252"/>
  <c r="BK241"/>
  <c r="J176"/>
  <c r="BK119"/>
  <c r="J414"/>
  <c r="J368"/>
  <c r="BK335"/>
  <c r="J273"/>
  <c r="BK224"/>
  <c r="BK438"/>
  <c r="BK416"/>
  <c r="BK382"/>
  <c r="J356"/>
  <c r="BK309"/>
  <c r="BK260"/>
  <c r="J241"/>
  <c r="J174"/>
  <c r="BK143"/>
  <c r="J133"/>
  <c r="J382"/>
  <c r="BK353"/>
  <c r="J287"/>
  <c r="BK248"/>
  <c r="J227"/>
  <c r="BK165"/>
  <c r="BK420"/>
  <c r="J406"/>
  <c r="J358"/>
  <c r="J309"/>
  <c r="BK281"/>
  <c r="BK246"/>
  <c r="J198"/>
  <c r="J143"/>
  <c r="J413"/>
  <c r="BK363"/>
  <c r="BK325"/>
  <c r="J286"/>
  <c r="BK185"/>
  <c r="J434"/>
  <c r="BK406"/>
  <c r="BK378"/>
  <c r="BK337"/>
  <c r="J282"/>
  <c r="BK250"/>
  <c r="J185"/>
  <c r="BK134"/>
  <c i="1" r="AS54"/>
  <c i="2" r="J366"/>
  <c r="J297"/>
  <c r="J268"/>
  <c r="BK249"/>
  <c r="BK240"/>
  <c r="J180"/>
  <c r="BK141"/>
  <c r="BK107"/>
  <c r="BK409"/>
  <c r="BK387"/>
  <c r="J351"/>
  <c r="BK307"/>
  <c r="BK273"/>
  <c r="J243"/>
  <c r="BK193"/>
  <c r="J137"/>
  <c r="J416"/>
  <c r="BK385"/>
  <c r="J343"/>
  <c r="BK287"/>
  <c r="J438"/>
  <c r="J426"/>
  <c r="BK403"/>
  <c r="BK374"/>
  <c r="BK343"/>
  <c r="BK297"/>
  <c r="J255"/>
  <c r="BK227"/>
  <c r="BK168"/>
  <c r="BK137"/>
  <c r="BK113"/>
  <c r="BK361"/>
  <c r="BK291"/>
  <c r="J253"/>
  <c r="BK242"/>
  <c r="J190"/>
  <c r="BK133"/>
  <c r="J431"/>
  <c r="J412"/>
  <c r="J378"/>
  <c r="J317"/>
  <c r="J270"/>
  <c r="J204"/>
  <c r="J156"/>
  <c r="J107"/>
  <c r="J387"/>
  <c r="BK345"/>
  <c r="J288"/>
  <c r="J250"/>
  <c r="BK162"/>
  <c r="BK414"/>
  <c r="BK404"/>
  <c r="BK377"/>
  <c r="BK348"/>
  <c r="J281"/>
  <c r="J252"/>
  <c r="J240"/>
  <c r="BK170"/>
  <c r="J140"/>
  <c r="J400"/>
  <c r="J335"/>
  <c r="BK286"/>
  <c r="BK247"/>
  <c r="J195"/>
  <c r="BK159"/>
  <c r="BK431"/>
  <c r="BK379"/>
  <c r="BK358"/>
  <c r="J312"/>
  <c r="BK268"/>
  <c r="BK243"/>
  <c r="BK195"/>
  <c r="J159"/>
  <c r="J134"/>
  <c r="J363"/>
  <c r="J294"/>
  <c r="J251"/>
  <c r="BK204"/>
  <c r="J170"/>
  <c l="1" r="BK161"/>
  <c r="J161"/>
  <c r="J62"/>
  <c r="BK179"/>
  <c r="J179"/>
  <c r="J65"/>
  <c r="R179"/>
  <c r="P223"/>
  <c r="P254"/>
  <c r="T399"/>
  <c r="R106"/>
  <c r="R373"/>
  <c r="P419"/>
  <c r="T106"/>
  <c r="P373"/>
  <c r="BK419"/>
  <c r="J419"/>
  <c r="J79"/>
  <c r="P106"/>
  <c r="P179"/>
  <c r="P200"/>
  <c r="R200"/>
  <c r="BK254"/>
  <c r="J254"/>
  <c r="J68"/>
  <c r="P399"/>
  <c r="P161"/>
  <c r="BK200"/>
  <c r="J200"/>
  <c r="J66"/>
  <c r="T200"/>
  <c r="T223"/>
  <c r="T254"/>
  <c r="R285"/>
  <c r="BK293"/>
  <c r="J293"/>
  <c r="J71"/>
  <c r="P293"/>
  <c r="R293"/>
  <c r="T293"/>
  <c r="BK344"/>
  <c r="J344"/>
  <c r="J72"/>
  <c r="P344"/>
  <c r="R344"/>
  <c r="T344"/>
  <c r="BK373"/>
  <c r="J373"/>
  <c r="J74"/>
  <c r="R161"/>
  <c r="T179"/>
  <c r="BK223"/>
  <c r="J223"/>
  <c r="J67"/>
  <c r="R223"/>
  <c r="R254"/>
  <c r="BK285"/>
  <c r="J285"/>
  <c r="J69"/>
  <c r="P285"/>
  <c r="T285"/>
  <c r="R399"/>
  <c r="BK106"/>
  <c r="J106"/>
  <c r="J61"/>
  <c r="T161"/>
  <c r="T373"/>
  <c r="R419"/>
  <c r="BK399"/>
  <c r="J399"/>
  <c r="J77"/>
  <c r="T419"/>
  <c r="F55"/>
  <c r="BE134"/>
  <c r="BE156"/>
  <c r="BE185"/>
  <c r="BE190"/>
  <c r="BE212"/>
  <c r="BE248"/>
  <c r="BE250"/>
  <c r="BE252"/>
  <c r="BE253"/>
  <c r="BE258"/>
  <c r="BE268"/>
  <c r="BE282"/>
  <c r="BE288"/>
  <c r="BE307"/>
  <c r="BE309"/>
  <c r="BE312"/>
  <c r="BE343"/>
  <c r="BE356"/>
  <c r="BE370"/>
  <c r="BE378"/>
  <c r="BE382"/>
  <c r="BE396"/>
  <c r="BE400"/>
  <c r="BE403"/>
  <c r="BK415"/>
  <c r="J415"/>
  <c r="J78"/>
  <c r="BK433"/>
  <c r="J433"/>
  <c r="J82"/>
  <c r="BK435"/>
  <c r="J435"/>
  <c r="J83"/>
  <c r="BK437"/>
  <c r="J437"/>
  <c r="J84"/>
  <c r="BE438"/>
  <c r="BK386"/>
  <c r="J386"/>
  <c r="J75"/>
  <c r="BK395"/>
  <c r="J395"/>
  <c r="J76"/>
  <c r="E48"/>
  <c r="J98"/>
  <c r="BK173"/>
  <c r="J173"/>
  <c r="J63"/>
  <c r="BE119"/>
  <c r="BK430"/>
  <c r="BK429"/>
  <c r="J429"/>
  <c r="J80"/>
  <c r="BE140"/>
  <c r="BE141"/>
  <c r="BE153"/>
  <c r="BE162"/>
  <c r="BE176"/>
  <c r="BE198"/>
  <c r="BE204"/>
  <c r="BE224"/>
  <c r="BE243"/>
  <c r="BE247"/>
  <c r="BE249"/>
  <c r="BE270"/>
  <c r="BE273"/>
  <c r="BE286"/>
  <c r="BE287"/>
  <c r="BE294"/>
  <c r="BE297"/>
  <c r="BE317"/>
  <c r="BE325"/>
  <c r="BE327"/>
  <c r="BE345"/>
  <c r="BE351"/>
  <c r="BE363"/>
  <c r="BE368"/>
  <c r="BE374"/>
  <c r="BE387"/>
  <c r="BE404"/>
  <c r="BE406"/>
  <c r="BE409"/>
  <c r="BE413"/>
  <c r="BE414"/>
  <c r="BE420"/>
  <c r="BE426"/>
  <c r="BE436"/>
  <c r="BK369"/>
  <c r="J369"/>
  <c r="J73"/>
  <c r="BE107"/>
  <c r="BE113"/>
  <c r="BE116"/>
  <c r="BE126"/>
  <c r="BE133"/>
  <c r="BE137"/>
  <c r="BE143"/>
  <c r="BE165"/>
  <c r="BE170"/>
  <c r="BE193"/>
  <c r="BE201"/>
  <c r="BE220"/>
  <c r="BE227"/>
  <c r="BE241"/>
  <c r="BE242"/>
  <c r="BE246"/>
  <c r="BE251"/>
  <c r="BE265"/>
  <c r="BE281"/>
  <c r="BE291"/>
  <c r="BE348"/>
  <c r="BE358"/>
  <c r="BE377"/>
  <c r="BE379"/>
  <c r="BE405"/>
  <c r="BK175"/>
  <c r="J175"/>
  <c r="J64"/>
  <c r="BE159"/>
  <c r="BE168"/>
  <c r="BE174"/>
  <c r="BE180"/>
  <c r="BE195"/>
  <c r="BE240"/>
  <c r="BE255"/>
  <c r="BE260"/>
  <c r="BE299"/>
  <c r="BE315"/>
  <c r="BE335"/>
  <c r="BE337"/>
  <c r="BE353"/>
  <c r="BE361"/>
  <c r="BE366"/>
  <c r="BE385"/>
  <c r="BE412"/>
  <c r="BE416"/>
  <c r="BE423"/>
  <c r="BE431"/>
  <c r="BE434"/>
  <c r="F37"/>
  <c i="1" r="BD55"/>
  <c r="BD54"/>
  <c r="W33"/>
  <c i="2" r="J34"/>
  <c i="1" r="AW55"/>
  <c i="2" r="F35"/>
  <c i="1" r="BB55"/>
  <c r="BB54"/>
  <c r="W31"/>
  <c i="2" r="F34"/>
  <c i="1" r="BA55"/>
  <c r="BA54"/>
  <c r="AW54"/>
  <c r="AK30"/>
  <c i="2" r="F36"/>
  <c i="1" r="BC55"/>
  <c r="BC54"/>
  <c r="W32"/>
  <c i="2" l="1" r="T292"/>
  <c r="R105"/>
  <c r="P292"/>
  <c r="P105"/>
  <c r="P104"/>
  <c i="1" r="AU55"/>
  <c i="2" r="R292"/>
  <c r="T105"/>
  <c r="T104"/>
  <c r="J430"/>
  <c r="J81"/>
  <c r="BK292"/>
  <c r="J292"/>
  <c r="J70"/>
  <c r="BK105"/>
  <c r="J105"/>
  <c r="J60"/>
  <c i="1" r="AU54"/>
  <c r="W30"/>
  <c i="2" r="F33"/>
  <c i="1" r="AZ55"/>
  <c r="AZ54"/>
  <c r="W29"/>
  <c i="2" r="J33"/>
  <c i="1" r="AV55"/>
  <c r="AT55"/>
  <c r="AY54"/>
  <c r="AX54"/>
  <c i="2" l="1" r="R104"/>
  <c r="BK104"/>
  <c r="J104"/>
  <c r="J59"/>
  <c i="1" r="AV54"/>
  <c r="AK29"/>
  <c l="1" r="AT54"/>
  <c i="2" r="J30"/>
  <c i="1" r="AG55"/>
  <c r="AG54"/>
  <c r="AK26"/>
  <c r="AK35"/>
  <c l="1" r="AN55"/>
  <c i="2" r="J39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<sst xmlns="http://schemas.openxmlformats.org/spreadsheetml/2006/main">
  <si>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</si>
  <si>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</si>
  <si>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</si>
  <si>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</si>
  <si>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</si>
  <si>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{41c6d8b4-9d9e-49d3-87af-3b36dcc7ca23}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</si>
  <si>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</si>
  <si>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</si>
  <si>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</si>
  <si>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</si>
  <si>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</si>
  <si>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</si>
  <si>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</si>
  <si>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</si>
  <si>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20200406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</si>
  <si>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</si>
  <si>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</si>
  <si>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hydroizolační ochrany spodní stavby onkologie</t>
  </si>
  <si>
    <t>KSO:</t>
  </si>
  <si>
    <t/>
  </si>
  <si>
    <t>CC-CZ:</t>
  </si>
  <si>
    <t>Místo:</t>
  </si>
  <si>
    <t>V Podhájí 791</t>
  </si>
  <si>
    <t>Datum:</t>
  </si>
  <si>
    <t>6. 4. 2020</t>
  </si>
  <si>
    <t>Zadavatel:</t>
  </si>
  <si>
    <t>IČ:</t>
  </si>
  <si>
    <t>25488627</t>
  </si>
  <si>
    <t>Krajská zdravotní, a.s.</t>
  </si>
  <si>
    <t>DIČ:</t>
  </si>
  <si>
    <t>Uchazeč:</t>
  </si>
  <si>
    <t>Vyplň údaj</t>
  </si>
  <si>
    <t>Projektant:</t>
  </si>
  <si>
    <t>27642411</t>
  </si>
  <si>
    <t>DEKPROJEKT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</si>
  <si>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</si>
  <si>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</si>
  <si>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</si>
  <si>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</si>
  <si>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</si>
  <si>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</si>
  <si>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</si>
  <si>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</si>
  <si>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</si>
  <si>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</si>
  <si>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</si>
  <si>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</si>
  <si>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</si>
  <si>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</si>
  <si>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</si>
  <si>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</si>
  <si>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</si>
  <si>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</si>
  <si>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</si>
  <si>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</si>
  <si>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</si>
  <si>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</si>
  <si>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</si>
  <si>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</si>
  <si>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</si>
  <si>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</si>
  <si>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</si>
  <si>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</si>
  <si>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</si>
  <si>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</si>
  <si>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</si>
  <si>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</si>
  <si>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</si>
  <si>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</si>
  <si>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</si>
  <si>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</si>
  <si>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</si>
  <si>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</si>
  <si>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</si>
  <si>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</si>
  <si>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</si>
  <si>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</si>
  <si>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</si>
  <si>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</si>
  <si>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Architektonicko-stavební část</t>
  </si>
  <si>
    <t>STA</t>
  </si>
  <si>
    <t>1</t>
  </si>
  <si>
    <t>{9066ea2c-690a-431a-ba22-9342ad797ad5}</t>
  </si>
  <si>
    <t>2</t>
  </si>
  <si>
    <t>KRYCÍ LIST SOUPISU PRACÍ</t>
  </si>
  <si>
    <t>Objekt:</t>
  </si>
  <si>
    <t>SO-01 - Architektonicko-stavební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</si>
  <si>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</si>
  <si>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</si>
  <si>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</si>
  <si>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</si>
  <si>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</si>
  <si>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</si>
  <si>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</si>
  <si>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</si>
  <si>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</si>
  <si>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</si>
  <si>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</si>
  <si>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</si>
  <si>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</si>
  <si>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</si>
  <si>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</si>
  <si>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</si>
  <si>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</si>
  <si>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715 - Izolace proti chemickým vlivům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</si>
  <si>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</si>
  <si>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</si>
  <si>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</si>
  <si>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</si>
  <si>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781 - Dokončovací práce - obklady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</si>
  <si>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</si>
  <si>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</si>
  <si>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</si>
  <si>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</si>
  <si>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</si>
  <si>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</si>
  <si>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</si>
  <si>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</si>
  <si>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</si>
  <si>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</si>
  <si>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</si>
  <si>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</si>
  <si>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</si>
  <si>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</si>
  <si>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</si>
  <si>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</si>
  <si>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</si>
  <si>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</si>
  <si>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</si>
  <si>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</si>
  <si>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</si>
  <si>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</si>
  <si>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</si>
  <si>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</si>
  <si>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</si>
  <si>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</si>
  <si>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</si>
  <si>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2020 01</t>
  </si>
  <si>
    <t>4</t>
  </si>
  <si>
    <t>271973508</t>
  </si>
  <si>
    <t>VV</t>
  </si>
  <si>
    <t>dle půdorysu vnějších úprav</t>
  </si>
  <si>
    <t>1,175*1,11</t>
  </si>
  <si>
    <t>15,79*1,175</t>
  </si>
  <si>
    <t>0,323*3</t>
  </si>
  <si>
    <t>Součet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</si>
  <si>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</si>
  <si>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</si>
  <si>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1935038767</t>
  </si>
  <si>
    <t>rozebrání stávajícího okapového chodníku</t>
  </si>
  <si>
    <t>0,5*(35,85+11,9+0,5)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</si>
  <si>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</si>
  <si>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</si>
  <si>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</si>
  <si>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</si>
  <si>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-2144065805</t>
  </si>
  <si>
    <t>(35,85+11,9+0,5)</t>
  </si>
  <si>
    <t>132112212</t>
  </si>
  <si>
    <t>Hloubení rýh šířky přes 800 do 2 000 mm ručně zapažených i nezapažených, s urovnáním dna do předepsaného profilu a spádu v hornině třídy těžitelnosti I skupiny 1 a 2 nesoudržných</t>
  </si>
  <si>
    <t>m3</t>
  </si>
  <si>
    <t>-1721607668</t>
  </si>
  <si>
    <t>výkop: průměrná šíře výkopu x délka x výška úseku</t>
  </si>
  <si>
    <t>1,25*17,375*(((4,94+0,4)+(5,095+0,46))/2)</t>
  </si>
  <si>
    <t>1,25*17,635*(((5,095+0,49)+(5,25+0,58))/2)</t>
  </si>
  <si>
    <t>1*11,8*(((5,25+0,58)+(0,4+0,64))/2)</t>
  </si>
  <si>
    <t>1*15,78*(((0,4+0,64)+(0,85+0,56))/2)</t>
  </si>
  <si>
    <t>5</t>
  </si>
  <si>
    <t>151101103</t>
  </si>
  <si>
    <t>Zřízení pažení a rozepření stěn rýh pro podzemní vedení příložné pro jakoukoliv mezerovitost, hloubky do 8 m</t>
  </si>
  <si>
    <t>711827479</t>
  </si>
  <si>
    <t>pažení: délka x výška úseku</t>
  </si>
  <si>
    <t>17,375*(((4,94+0,4)+(5,095+0,46))/2)</t>
  </si>
  <si>
    <t>17,635*(((5,095+0,49)+(5,25+0,58))/2)</t>
  </si>
  <si>
    <t>11,8*(((5,25+0,58)+(0,4+0,64))/2)</t>
  </si>
  <si>
    <t>15,78*(((0,4+0,64)+(0,85+0,56))/2)</t>
  </si>
  <si>
    <t>6</t>
  </si>
  <si>
    <t>151101113</t>
  </si>
  <si>
    <t>Odstranění pažení a rozepření stěn rýh pro podzemní vedení s uložením materiálu na vzdálenost do 3 m od kraje výkopu příložné, hloubky přes 4 do 8 m</t>
  </si>
  <si>
    <t>-310318988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</si>
  <si>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</si>
  <si>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</si>
  <si>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</si>
  <si>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-2093745203</t>
  </si>
  <si>
    <t>odvoz přebytku výkopu</t>
  </si>
  <si>
    <t>255,166-218,395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</si>
  <si>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</si>
  <si>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</si>
  <si>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</si>
  <si>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2135667967</t>
  </si>
  <si>
    <t>P</t>
  </si>
  <si>
    <t>Poznámka k položce:_x000d_
předpoklad celkem do 20 km</t>
  </si>
  <si>
    <t>36,771*10 'Přepočtené koeficientem množství</t>
  </si>
  <si>
    <t>9</t>
  </si>
  <si>
    <t>167111101</t>
  </si>
  <si>
    <t>Nakládání, skládání a překládání neulehlého výkopku nebo sypaniny ručně nakládání, z hornin třídy těžitelnosti I, skupiny 1 až 3</t>
  </si>
  <si>
    <t>-75107416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</si>
  <si>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</si>
  <si>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</si>
  <si>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</si>
  <si>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</si>
  <si>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-1250695432</t>
  </si>
  <si>
    <t>36,771*1,7 'Přepočtené koeficientem množství</t>
  </si>
  <si>
    <t>11</t>
  </si>
  <si>
    <t>174111101</t>
  </si>
  <si>
    <t>Zásyp sypaninou z jakékoliv horniny ručně s uložením výkopku ve vrstvách se zhutněním jam, šachet, rýh nebo kolem objektů v těchto vykopávkách</t>
  </si>
  <si>
    <t>-2072987836</t>
  </si>
  <si>
    <t>vykopaný objem</t>
  </si>
  <si>
    <t>255,166</t>
  </si>
  <si>
    <t>odečet drénu</t>
  </si>
  <si>
    <t>-18,77</t>
  </si>
  <si>
    <t>odečet skladeb chodníků</t>
  </si>
  <si>
    <t>-0,1*20,826</t>
  </si>
  <si>
    <t>-0,3*38*1,325</t>
  </si>
  <si>
    <t>-0,1*12,5*0,65</t>
  </si>
  <si>
    <t>12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</si>
  <si>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</si>
  <si>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</si>
  <si>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15473295</t>
  </si>
  <si>
    <t>dle detailu B - okapový chodník</t>
  </si>
  <si>
    <t>34</t>
  </si>
  <si>
    <t>13</t>
  </si>
  <si>
    <t>181411131</t>
  </si>
  <si>
    <t>Založení trávníku na půdě předem připravené plochy do 1000 m2 výsevem včetně utažení parkového v rovině nebo na svahu do 1:5</t>
  </si>
  <si>
    <t>-180115110</t>
  </si>
  <si>
    <t>14</t>
  </si>
  <si>
    <t>M</t>
  </si>
  <si>
    <t>00572410</t>
  </si>
  <si>
    <t>osivo směs travní parková</t>
  </si>
  <si>
    <t>kg</t>
  </si>
  <si>
    <t>-1272963775</t>
  </si>
  <si>
    <t>34*0,015 'Přepočtené koeficientem množství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</si>
  <si>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</si>
  <si>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</si>
  <si>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</si>
  <si>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1437299444</t>
  </si>
  <si>
    <t>frakce 16/32</t>
  </si>
  <si>
    <t>0,3*(17,375+17,635+11,8+15,78)</t>
  </si>
  <si>
    <t>16</t>
  </si>
  <si>
    <t>211971110</t>
  </si>
  <si>
    <t>Zřízení opláštění výplně z geotextilie odvodňovacích žeber nebo trativodů v rýze nebo zářezu se stěnami šikmými o sklonu do 1:2</t>
  </si>
  <si>
    <t>1923074850</t>
  </si>
  <si>
    <t>délka x r.š. textilie</t>
  </si>
  <si>
    <t>(17,375+17,635+11,8+15,78)*(0,69+0,34+0,32+0,3+0,32)</t>
  </si>
  <si>
    <t>17</t>
  </si>
  <si>
    <t>69311082</t>
  </si>
  <si>
    <t>geotextilie netkaná separační, ochranná, filtrační, drenážní PP 500g/m2</t>
  </si>
  <si>
    <t>-2103859105</t>
  </si>
  <si>
    <t>123,302*1,1 'Přepočtené koeficientem množství</t>
  </si>
  <si>
    <t>18</t>
  </si>
  <si>
    <t>212750102</t>
  </si>
  <si>
    <t>Trativody z drenážních a melioračních trubek pro budovy se zřízením štěrkového lože pod trubky a s jejich obsypem v otevřeném výkopu trubka tyčová PVC-U plocha pro vtékání vody min. 80 cm2/m SN 4 celoperforovaná 360° DN 125</t>
  </si>
  <si>
    <t>1827712821</t>
  </si>
  <si>
    <t>dle rozvinutých řezů</t>
  </si>
  <si>
    <t>17,375+17,635+11,8+15,78</t>
  </si>
  <si>
    <t>Svislé a kompletní konstrukce</t>
  </si>
  <si>
    <t>19</t>
  </si>
  <si>
    <t>319202214</t>
  </si>
  <si>
    <t>Dodatečná izolace zdiva injektáží beztlakovou infuzí silikonovou mikroemulzí, tloušťka zdiva přes 300 do 600 mm</t>
  </si>
  <si>
    <t>1771580060</t>
  </si>
  <si>
    <t>Vodorovné konstrukce</t>
  </si>
  <si>
    <t>20</t>
  </si>
  <si>
    <t>452312131</t>
  </si>
  <si>
    <t>Podkladní a zajišťovací konstrukce z betonu prostého v otevřeném výkopu sedlové lože pod potrubí z betonu tř. C 12/15</t>
  </si>
  <si>
    <t>2079346964</t>
  </si>
  <si>
    <t>průřez x délka úseků</t>
  </si>
  <si>
    <t>0,081*(17,375+17,635+11,8+15,78)</t>
  </si>
  <si>
    <t>Komunikace pozemní</t>
  </si>
  <si>
    <t>564730111</t>
  </si>
  <si>
    <t>Podklad nebo kryt z kameniva hrubého drceného vel. 16-32 mm s rozprostřením a zhutněním, po zhutnění tl. 100 mm</t>
  </si>
  <si>
    <t>2109528445</t>
  </si>
  <si>
    <t>(1,325*38)</t>
  </si>
  <si>
    <t>(0,65*12,5)</t>
  </si>
  <si>
    <t>22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</si>
  <si>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</si>
  <si>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</si>
  <si>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1551392678</t>
  </si>
  <si>
    <t>dle půdorysu vnějších úprav - zpětná pokládka</t>
  </si>
  <si>
    <t>23</t>
  </si>
  <si>
    <t>2034010961</t>
  </si>
  <si>
    <t>dle půdorysu vnějších úprav - nová část pokládky</t>
  </si>
  <si>
    <t>24</t>
  </si>
  <si>
    <t>59245018</t>
  </si>
  <si>
    <t>dlažba tvar obdélník betonová 200x100x60mm přírodní</t>
  </si>
  <si>
    <t>1599019381</t>
  </si>
  <si>
    <t>1,304*1,1 'Přepočtené koeficientem množství</t>
  </si>
  <si>
    <t>25</t>
  </si>
  <si>
    <t>596841220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</si>
  <si>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do 50 m2</t>
  </si>
  <si>
    <t>-6745069</t>
  </si>
  <si>
    <t>0,5*(35,5+12,5)</t>
  </si>
  <si>
    <t>26</t>
  </si>
  <si>
    <t>59245601</t>
  </si>
  <si>
    <t>dlažba desková betonová 500x500x50mm přírodní</t>
  </si>
  <si>
    <t>-292907140</t>
  </si>
  <si>
    <t>24*1,05 'Přepočtené koeficientem množství</t>
  </si>
  <si>
    <t>Úpravy povrchů, podlahy a osazování výplní</t>
  </si>
  <si>
    <t>27</t>
  </si>
  <si>
    <t>612821012</t>
  </si>
  <si>
    <t>Sanační omítka vnitřních ploch stěn pro vlhké a zasolené zdivo, prováděná ve dvou vrstvách, tl. jádrové omítky do 30 mm ručně štuková</t>
  </si>
  <si>
    <t>577836779</t>
  </si>
  <si>
    <t>dle půdorysu a řezu</t>
  </si>
  <si>
    <t>5,55*(3,295+9+7+9,3)</t>
  </si>
  <si>
    <t>28</t>
  </si>
  <si>
    <t>622135002</t>
  </si>
  <si>
    <t>Vyrovnání nerovností podkladu vnějších omítaných ploch maltou, tloušťky do 10 mm cementovou stěn</t>
  </si>
  <si>
    <t>-518073982</t>
  </si>
  <si>
    <t>skladba S1: plochy jednotlivých úseků</t>
  </si>
  <si>
    <t>213,44+9,87</t>
  </si>
  <si>
    <t>pod úroveň podlahy</t>
  </si>
  <si>
    <t>0,3*46,71</t>
  </si>
  <si>
    <t>nad úroveň terénu</t>
  </si>
  <si>
    <t>0,3*(35,83+11,89+15,8)</t>
  </si>
  <si>
    <t>29</t>
  </si>
  <si>
    <t>622135092</t>
  </si>
  <si>
    <t>Vyrovnání nerovností podkladu vnějších omítaných ploch tmelem, tloušťky do 2 mm Příplatek k ceně za každých dalších 5 mm tloušťky podkladní vrstvy přes 10 mm maltou cementovou stěn</t>
  </si>
  <si>
    <t>749222213</t>
  </si>
  <si>
    <t>skladba S1: plochy jednotlivých úseků, průměrně 30 mm, tzn. přenásobení 4x5 mm</t>
  </si>
  <si>
    <t>(213,44+9,87)*4</t>
  </si>
  <si>
    <t>0,3*46,71*4</t>
  </si>
  <si>
    <t>0,3*(35,83+11,89+15,8)*4</t>
  </si>
  <si>
    <t>30</t>
  </si>
  <si>
    <t>622311121</t>
  </si>
  <si>
    <t>Omítka vápenná vnějších ploch nanášená ručně jednovrstvá, tloušťky do 15 mm hladká stěn</t>
  </si>
  <si>
    <t>1258859983</t>
  </si>
  <si>
    <t>0,3*34,65</t>
  </si>
  <si>
    <t>Trubní vedení</t>
  </si>
  <si>
    <t>31</t>
  </si>
  <si>
    <t>895270001</t>
  </si>
  <si>
    <t>Proplachovací a kontrolní šachta z PVC-U pro drenáže budov vnějšího průměru 315 mm pro napojení potrubí DN 200 s lapačem písku užitné výšky 350 mm</t>
  </si>
  <si>
    <t>kus</t>
  </si>
  <si>
    <t>-556910287</t>
  </si>
  <si>
    <t xml:space="preserve">Š1, 2, 3 a 4 </t>
  </si>
  <si>
    <t>32</t>
  </si>
  <si>
    <t>895270021</t>
  </si>
  <si>
    <t>Proplachovací a kontrolní šachta z PVC-U pro drenáže budov vnějšího průměru 315 mm šachtové prodloužení světlé hloubky 800 mm</t>
  </si>
  <si>
    <t>-945032613</t>
  </si>
  <si>
    <t>pro Š1</t>
  </si>
  <si>
    <t>pro Š2</t>
  </si>
  <si>
    <t>4,64/0,8</t>
  </si>
  <si>
    <t>0,2</t>
  </si>
  <si>
    <t>pro Š3</t>
  </si>
  <si>
    <t>4,99/0,8</t>
  </si>
  <si>
    <t>0,762</t>
  </si>
  <si>
    <t>pro Š4</t>
  </si>
  <si>
    <t>5,23/0,8</t>
  </si>
  <si>
    <t>0,462</t>
  </si>
  <si>
    <t>33</t>
  </si>
  <si>
    <t>895270031</t>
  </si>
  <si>
    <t>Proplachovací a kontrolní šachta z PVC-U pro drenáže budov vnějšího průměru 315 mm redukce DN 200/100-150</t>
  </si>
  <si>
    <t>-915455524</t>
  </si>
  <si>
    <t>895270051</t>
  </si>
  <si>
    <t>Proplachovací a kontrolní šachta z PVC-U pro drenáže budov vnějšího průměru 315 mm poklop litinový bez ventilace pro třídu zatížení B 125</t>
  </si>
  <si>
    <t>348580427</t>
  </si>
  <si>
    <t>35</t>
  </si>
  <si>
    <t>895270067</t>
  </si>
  <si>
    <t>Proplachovací a kontrolní šachta z PVC-U pro drenáže budov vnějšího průměru 315 mm Příplatek k ceně -0021 za uříznutí šachtového prodloužení</t>
  </si>
  <si>
    <t>-1367743292</t>
  </si>
  <si>
    <t>36</t>
  </si>
  <si>
    <t>895270402</t>
  </si>
  <si>
    <t>Proplachovací a kontrolní šachta z PE-HD pro drenáže liniových staveb DN 600 užitné výšky do 750 mm šachtové dno (DN šachty/DN vedení) DN 600/250 odbočné</t>
  </si>
  <si>
    <t>1127236704</t>
  </si>
  <si>
    <t>Š5</t>
  </si>
  <si>
    <t>37</t>
  </si>
  <si>
    <t>895270431</t>
  </si>
  <si>
    <t>Proplachovací a kontrolní šachta z PE-HD pro drenáže liniových staveb DN 600 užitné výšky do 750 mm šachtové prodloužení světlé hloubky 1000 mm</t>
  </si>
  <si>
    <t>-447248190</t>
  </si>
  <si>
    <t>38</t>
  </si>
  <si>
    <t>895270436</t>
  </si>
  <si>
    <t>Proplachovací a kontrolní šachta z PE-HD pro drenáže liniových staveb DN 600 užitné výšky do 750 mm Příplatek k cenám -0431 - 0433 za uříznutí šachtového prodloužení</t>
  </si>
  <si>
    <t>-1976523716</t>
  </si>
  <si>
    <t>39</t>
  </si>
  <si>
    <t>895270451</t>
  </si>
  <si>
    <t>Proplachovací a kontrolní šachta z PE-HD pro drenáže liniových staveb DN 600 užitné výšky do 750 mm redukce DN 250/100-200</t>
  </si>
  <si>
    <t>226861313</t>
  </si>
  <si>
    <t>40</t>
  </si>
  <si>
    <t>895270502</t>
  </si>
  <si>
    <t>Proplachovací a kontrolní šachta z PE-HD pro drenáže liniových staveb DN 600 užitné výšky do 750 mm poklop bez vyrovnávacího prstence litinový pro třídu zatížení B 125</t>
  </si>
  <si>
    <t>1249506750</t>
  </si>
  <si>
    <t>41</t>
  </si>
  <si>
    <t>895941111</t>
  </si>
  <si>
    <t>Zřízení vpusti kanalizační uliční z betonových dílců typ UV-50 normální</t>
  </si>
  <si>
    <t>680385127</t>
  </si>
  <si>
    <t>42</t>
  </si>
  <si>
    <t>59223824</t>
  </si>
  <si>
    <t>vpusť uliční skruž betonová 590x500x50mm s výtokem (bez vložky)</t>
  </si>
  <si>
    <t>-1206053038</t>
  </si>
  <si>
    <t>43</t>
  </si>
  <si>
    <t>899203112</t>
  </si>
  <si>
    <t>Osazení mříží litinových včetně rámů a košů na bahno pro třídu zatížení B125, C250</t>
  </si>
  <si>
    <t>-1858341955</t>
  </si>
  <si>
    <t>44</t>
  </si>
  <si>
    <t>55242320</t>
  </si>
  <si>
    <t>mříž vtoková litinová plochá 500x500mm</t>
  </si>
  <si>
    <t>172000947</t>
  </si>
  <si>
    <t>Ostatní konstrukce a práce, bourání</t>
  </si>
  <si>
    <t>45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</si>
  <si>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</si>
  <si>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</si>
  <si>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-580358601</t>
  </si>
  <si>
    <t>38,55+11,9+1,15</t>
  </si>
  <si>
    <t>46</t>
  </si>
  <si>
    <t>59217002</t>
  </si>
  <si>
    <t>obrubník betonový zahradní šedý 1000x50x200mm</t>
  </si>
  <si>
    <t>1815438839</t>
  </si>
  <si>
    <t>51,6*1,02 'Přepočtené koeficientem množství</t>
  </si>
  <si>
    <t>47</t>
  </si>
  <si>
    <t>916991121</t>
  </si>
  <si>
    <t>Lože pod obrubníky, krajníky nebo obruby z dlažebních kostek z betonu prostého tř. C 16/20</t>
  </si>
  <si>
    <t>-40114823</t>
  </si>
  <si>
    <t>0,15*(1,325*38)</t>
  </si>
  <si>
    <t>0,1*(0,65*12,5)</t>
  </si>
  <si>
    <t>48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</si>
  <si>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</si>
  <si>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</si>
  <si>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-1470148474</t>
  </si>
  <si>
    <t>49</t>
  </si>
  <si>
    <t>59227723</t>
  </si>
  <si>
    <t>žlab dvouvrstvý vibrolisovaný pro povrchové odvodnění betonový 80x330x590/669mm</t>
  </si>
  <si>
    <t>-1460080506</t>
  </si>
  <si>
    <t>38*3 'Přepočtené koeficientem množství</t>
  </si>
  <si>
    <t>50</t>
  </si>
  <si>
    <t>978013191</t>
  </si>
  <si>
    <t>Otlučení vápenných nebo vápenocementových omítek vnitřních ploch stěn s vyškrabáním spar, s očištěním zdiva, v rozsahu přes 50 do 100 %</t>
  </si>
  <si>
    <t>1457726280</t>
  </si>
  <si>
    <t>51</t>
  </si>
  <si>
    <t>985131111</t>
  </si>
  <si>
    <t>Očištění ploch stěn, rubu kleneb a podlah tlakovou vodou</t>
  </si>
  <si>
    <t>-172324999</t>
  </si>
  <si>
    <t>52</t>
  </si>
  <si>
    <t>985131311</t>
  </si>
  <si>
    <t>Očištění ploch stěn, rubu kleneb a podlah ruční dočištění ocelovými kartáči</t>
  </si>
  <si>
    <t>-1722934945</t>
  </si>
  <si>
    <t>53</t>
  </si>
  <si>
    <t>1063377844</t>
  </si>
  <si>
    <t>dle půdorysu a řezu - interiér</t>
  </si>
  <si>
    <t>997</t>
  </si>
  <si>
    <t>Přesun sutě</t>
  </si>
  <si>
    <t>54</t>
  </si>
  <si>
    <t>997013211</t>
  </si>
  <si>
    <t>Vnitrostaveništní doprava suti a vybouraných hmot vodorovně do 50 m svisle ručně pro budovy a haly výšky do 6 m</t>
  </si>
  <si>
    <t>1520391634</t>
  </si>
  <si>
    <t>55</t>
  </si>
  <si>
    <t>997013511</t>
  </si>
  <si>
    <t>Odvoz suti a vybouraných hmot z meziskládky na skládku s naložením a se složením, na vzdálenost do 1 km</t>
  </si>
  <si>
    <t>552202103</t>
  </si>
  <si>
    <t>56</t>
  </si>
  <si>
    <t>997013509</t>
  </si>
  <si>
    <t>Odvoz suti a vybouraných hmot na skládku nebo meziskládku se složením, na vzdálenost Příplatek k ceně za každý další i započatý 1 km přes 1 km</t>
  </si>
  <si>
    <t>1604953313</t>
  </si>
  <si>
    <t>92,552*19 'Přepočtené koeficientem množství</t>
  </si>
  <si>
    <t>57</t>
  </si>
  <si>
    <t>997013631</t>
  </si>
  <si>
    <t>Poplatek za uložení stavebního odpadu na skládce (skládkovné) směsného stavebního a demoličního zatříděného do Katalogu odpadů pod kódem 17 09 04</t>
  </si>
  <si>
    <t>1104580796</t>
  </si>
  <si>
    <t>PSV</t>
  </si>
  <si>
    <t>Práce a dodávky PSV</t>
  </si>
  <si>
    <t>711</t>
  </si>
  <si>
    <t>Izolace proti vodě, vlhkosti a plynům</t>
  </si>
  <si>
    <t>58</t>
  </si>
  <si>
    <t>711111001</t>
  </si>
  <si>
    <t>Provedení izolace proti zemní vlhkosti natěradly a tmely za studena na ploše vodorovné V nátěrem penetračním</t>
  </si>
  <si>
    <t>433879742</t>
  </si>
  <si>
    <t>r.š. x délka</t>
  </si>
  <si>
    <t>0,65*(17,375+17,635+11,8+15,78)</t>
  </si>
  <si>
    <t>59</t>
  </si>
  <si>
    <t>11163153</t>
  </si>
  <si>
    <t>emulze asfaltová penetrační</t>
  </si>
  <si>
    <t>litr</t>
  </si>
  <si>
    <t>54664964</t>
  </si>
  <si>
    <t>40,684*0,3 'Přepočtené koeficientem množství</t>
  </si>
  <si>
    <t>60</t>
  </si>
  <si>
    <t>711112001</t>
  </si>
  <si>
    <t>Provedení izolace proti zemní vlhkosti natěradly a tmely za studena na ploše svislé S nátěrem penetračním</t>
  </si>
  <si>
    <t>-718486106</t>
  </si>
  <si>
    <t>0,3*(46,71+15,8)</t>
  </si>
  <si>
    <t>61</t>
  </si>
  <si>
    <t>1761403160</t>
  </si>
  <si>
    <t>261,119*0,35 'Přepočtené koeficientem množství</t>
  </si>
  <si>
    <t>62</t>
  </si>
  <si>
    <t>711131821</t>
  </si>
  <si>
    <t>Odstranění izolace proti zemní vlhkosti na ploše svislé S</t>
  </si>
  <si>
    <t>193784389</t>
  </si>
  <si>
    <t>odstranění HI stěny JV části objektu</t>
  </si>
  <si>
    <t>213,44</t>
  </si>
  <si>
    <t>63</t>
  </si>
  <si>
    <t>711141559</t>
  </si>
  <si>
    <t>Provedení izolace proti zemní vlhkosti pásy přitavením NAIP na ploše vodorovné V</t>
  </si>
  <si>
    <t>696605044</t>
  </si>
  <si>
    <t>64</t>
  </si>
  <si>
    <t>62853004</t>
  </si>
  <si>
    <t>pás asfaltový natavitelný modifikovaný SBS tl 4,0mm s vložkou ze skleněné tkaniny a spalitelnou PE fólií nebo jemnozrnný minerálním posypem na horním povrchu</t>
  </si>
  <si>
    <t>544080036</t>
  </si>
  <si>
    <t>40,684*1,15 'Přepočtené koeficientem množství</t>
  </si>
  <si>
    <t>65</t>
  </si>
  <si>
    <t>711142559</t>
  </si>
  <si>
    <t>Provedení izolace proti zemní vlhkosti pásy přitavením NAIP na ploše svislé S</t>
  </si>
  <si>
    <t>896463114</t>
  </si>
  <si>
    <t>66</t>
  </si>
  <si>
    <t>500491517</t>
  </si>
  <si>
    <t>261,119*1,2 'Přepočtené koeficientem množství</t>
  </si>
  <si>
    <t>67</t>
  </si>
  <si>
    <t>-1777706012</t>
  </si>
  <si>
    <t>68</t>
  </si>
  <si>
    <t>62855001</t>
  </si>
  <si>
    <t>pás asfaltový natavitelný modifikovaný SBS tl 4,0mm s vložkou z polyesterové rohože a spalitelnou PE fólií nebo jemnozrnný minerálním posypem na horním povrchu</t>
  </si>
  <si>
    <t>-2041633755</t>
  </si>
  <si>
    <t>69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</si>
  <si>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</si>
  <si>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</si>
  <si>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-535288550</t>
  </si>
  <si>
    <t>0,4*(46,71+15,8)</t>
  </si>
  <si>
    <t>70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</si>
  <si>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</si>
  <si>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</si>
  <si>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</si>
  <si>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578978374</t>
  </si>
  <si>
    <t>712</t>
  </si>
  <si>
    <t>Povlakové krytiny</t>
  </si>
  <si>
    <t>71</t>
  </si>
  <si>
    <t>712300832</t>
  </si>
  <si>
    <t>Odstranění ze střech plochých do 10° krytiny povlakové dvouvrstvé</t>
  </si>
  <si>
    <t>-1384943345</t>
  </si>
  <si>
    <t>0,5*34,65</t>
  </si>
  <si>
    <t>72</t>
  </si>
  <si>
    <t>712311101</t>
  </si>
  <si>
    <t>Provedení povlakové krytiny střech plochých do 10° natěradly a tmely za studena nátěrem lakem penetračním nebo asfaltovým</t>
  </si>
  <si>
    <t>1327995822</t>
  </si>
  <si>
    <t>73</t>
  </si>
  <si>
    <t>535630991</t>
  </si>
  <si>
    <t>17,325*0,3 'Přepočtené koeficientem množství</t>
  </si>
  <si>
    <t>74</t>
  </si>
  <si>
    <t>712331111</t>
  </si>
  <si>
    <t>Provedení povlakové krytiny střech plochých do 10° pásy na sucho podkladní samolepící asfaltový pás</t>
  </si>
  <si>
    <t>1225332569</t>
  </si>
  <si>
    <t>0,6*34,65</t>
  </si>
  <si>
    <t>75</t>
  </si>
  <si>
    <t>62866281</t>
  </si>
  <si>
    <t>pás asfaltový samolepicí modifikovaný SBS tl 3mm s vložkou ze skleněné tkaniny se spalitelnou fólií nebo jemnozrnným minerálním posypem nebo textilií na horním povrchu</t>
  </si>
  <si>
    <t>-212641076</t>
  </si>
  <si>
    <t>20,79*1,15 'Přepočtené koeficientem množství</t>
  </si>
  <si>
    <t>76</t>
  </si>
  <si>
    <t>712341559</t>
  </si>
  <si>
    <t>Provedení povlakové krytiny střech plochých do 10° pásy přitavením NAIP v plné ploše</t>
  </si>
  <si>
    <t>232564483</t>
  </si>
  <si>
    <t>77</t>
  </si>
  <si>
    <t>-1538872627</t>
  </si>
  <si>
    <t>17,325*1,15 'Přepočtené koeficientem množství</t>
  </si>
  <si>
    <t>78</t>
  </si>
  <si>
    <t>-532653925</t>
  </si>
  <si>
    <t>0,7*34,65</t>
  </si>
  <si>
    <t>79</t>
  </si>
  <si>
    <t>62855007</t>
  </si>
  <si>
    <t>pás asfaltový natavitelný modifikovaný SBS tl 4,5mm s vložkou z polyesterové vyztužené rohože a hrubozrnným břidličným posypem na horním povrchu</t>
  </si>
  <si>
    <t>940426128</t>
  </si>
  <si>
    <t>24,255*1,15 'Přepočtené koeficientem množství</t>
  </si>
  <si>
    <t>80</t>
  </si>
  <si>
    <t>998712201</t>
  </si>
  <si>
    <t>Přesun hmot pro povlakové krytiny stanovený procentní sazbou (%) z ceny vodorovná dopravní vzdálenost do 50 m v objektech výšky do 6 m</t>
  </si>
  <si>
    <t>321327016</t>
  </si>
  <si>
    <t>715</t>
  </si>
  <si>
    <t>Izolace proti chemickým vlivům</t>
  </si>
  <si>
    <t>81</t>
  </si>
  <si>
    <t>715101816</t>
  </si>
  <si>
    <t>Odstranění izolací obkladů, vyzdívek, dlažeb nebo přizdívek plochy přes 1 do 10 m2</t>
  </si>
  <si>
    <t>-1020251887</t>
  </si>
  <si>
    <t>odstranění HI přizdívky JV části objektu</t>
  </si>
  <si>
    <t>721</t>
  </si>
  <si>
    <t>Zdravotechnika - vnitřní kanalizace</t>
  </si>
  <si>
    <t>82</t>
  </si>
  <si>
    <t>721173315</t>
  </si>
  <si>
    <t>Potrubí z trub PVC SN4 dešťové DN 110</t>
  </si>
  <si>
    <t>626299907</t>
  </si>
  <si>
    <t>napojení od vpusti na stávající potrubí na JV okraj</t>
  </si>
  <si>
    <t>83</t>
  </si>
  <si>
    <t>721242105</t>
  </si>
  <si>
    <t>Lapače střešních splavenin polypropylenové (PP) se svislým odtokem DN 110</t>
  </si>
  <si>
    <t>960952921</t>
  </si>
  <si>
    <t>84</t>
  </si>
  <si>
    <t>721242803</t>
  </si>
  <si>
    <t>Demontáž lapačů střešních splavenin DN 110</t>
  </si>
  <si>
    <t>1363019040</t>
  </si>
  <si>
    <t>85</t>
  </si>
  <si>
    <t>721263102</t>
  </si>
  <si>
    <t>Zpětné klapky z polypropylenu (PP) s automatickým uzávěrem DN 125</t>
  </si>
  <si>
    <t>-1204165508</t>
  </si>
  <si>
    <t>revizní šachta, napojení větve V1 a V2</t>
  </si>
  <si>
    <t>86</t>
  </si>
  <si>
    <t>721263103</t>
  </si>
  <si>
    <t>Zpětné klapky z polypropylenu (PP) s automatickým uzávěrem DN 160</t>
  </si>
  <si>
    <t>-1964116707</t>
  </si>
  <si>
    <t>napojení ze šachty Š5 na stávající kanalizace, průměr předpoklad 160</t>
  </si>
  <si>
    <t>87</t>
  </si>
  <si>
    <t>998721201</t>
  </si>
  <si>
    <t>Přesun hmot pro vnitřní kanalizace stanovený procentní sazbou (%) z ceny vodorovná dopravní vzdálenost do 50 m v objektech výšky do 6 m</t>
  </si>
  <si>
    <t>-1808449188</t>
  </si>
  <si>
    <t>762</t>
  </si>
  <si>
    <t>Konstrukce tesařské</t>
  </si>
  <si>
    <t>88</t>
  </si>
  <si>
    <t>762431012</t>
  </si>
  <si>
    <t>Obložení stěn z dřevoštěpkových desek OSB přibíjených na sraz, tloušťky desky 12 mm</t>
  </si>
  <si>
    <t>343710388</t>
  </si>
  <si>
    <t>nad úroveň podlahy</t>
  </si>
  <si>
    <t>-0,1*(46,71+15,8)</t>
  </si>
  <si>
    <t>pod úroveň terénu</t>
  </si>
  <si>
    <t>-0,3*(35,83+11,89+15,8)</t>
  </si>
  <si>
    <t>763</t>
  </si>
  <si>
    <t>Konstrukce suché výstavby</t>
  </si>
  <si>
    <t>89</t>
  </si>
  <si>
    <t>763121811</t>
  </si>
  <si>
    <t>Demontáž předsazených nebo šachtových stěn ze sádrokartonových desek s nosnou konstrukcí z ocelových profilů jednoduchých, opláštění jednoduché</t>
  </si>
  <si>
    <t>380492968</t>
  </si>
  <si>
    <t>dle D.7.2.1 technické zprávy</t>
  </si>
  <si>
    <t>90</t>
  </si>
  <si>
    <t>764</t>
  </si>
  <si>
    <t>Konstrukce klempířské</t>
  </si>
  <si>
    <t>764.Rpol.K.03</t>
  </si>
  <si>
    <t>D+M krycí lišta z FeZnplechu tl. 0,5 mm, jednostranně lakovaný, r.š. 425 mm</t>
  </si>
  <si>
    <t>-78008833</t>
  </si>
  <si>
    <t>K.03</t>
  </si>
  <si>
    <t>35,83+11,89+15,8</t>
  </si>
  <si>
    <t>91</t>
  </si>
  <si>
    <t>764002811</t>
  </si>
  <si>
    <t>Demontáž klempířských konstrukcí okapového plechu do suti, v krytině povlakové</t>
  </si>
  <si>
    <t>-1766161687</t>
  </si>
  <si>
    <t>92</t>
  </si>
  <si>
    <t>764004801</t>
  </si>
  <si>
    <t>Demontáž klempířských konstrukcí žlabu podokapního do suti</t>
  </si>
  <si>
    <t>171560129</t>
  </si>
  <si>
    <t>93</t>
  </si>
  <si>
    <t>764004861</t>
  </si>
  <si>
    <t>Demontáž klempířských konstrukcí svodu do suti</t>
  </si>
  <si>
    <t>-1791701755</t>
  </si>
  <si>
    <t>94</t>
  </si>
  <si>
    <t>764212432</t>
  </si>
  <si>
    <t>Oplechování střešních prvků z pozinkovaného plechu okapu okapovým plechem střechy rovné rš 200 mm</t>
  </si>
  <si>
    <t>331039504</t>
  </si>
  <si>
    <t>K.01</t>
  </si>
  <si>
    <t>34,65</t>
  </si>
  <si>
    <t>95</t>
  </si>
  <si>
    <t>764511602</t>
  </si>
  <si>
    <t>Žlab podokapní z pozinkovaného plechu s povrchovou úpravou včetně háků a čel půlkruhový rš 330 mm</t>
  </si>
  <si>
    <t>-1734445322</t>
  </si>
  <si>
    <t>K.02</t>
  </si>
  <si>
    <t>96</t>
  </si>
  <si>
    <t>764511642</t>
  </si>
  <si>
    <t>Žlab podokapní z pozinkovaného plechu s povrchovou úpravou včetně háků a čel kotlík oválný (trychtýřový), rš žlabu/průměr svodu 330/100 mm</t>
  </si>
  <si>
    <t>1427846130</t>
  </si>
  <si>
    <t>97</t>
  </si>
  <si>
    <t>764518622</t>
  </si>
  <si>
    <t>Svod z pozinkovaného plechu s upraveným povrchem včetně objímek, kolen a odskoků kruhový, průměru 100 mm</t>
  </si>
  <si>
    <t>999301766</t>
  </si>
  <si>
    <t>98</t>
  </si>
  <si>
    <t>998764201</t>
  </si>
  <si>
    <t>Přesun hmot pro konstrukce klempířské stanovený procentní sazbou (%) z ceny vodorovná dopravní vzdálenost do 50 m v objektech výšky do 6 m</t>
  </si>
  <si>
    <t>2013281261</t>
  </si>
  <si>
    <t>781</t>
  </si>
  <si>
    <t>Dokončovací práce - obklady</t>
  </si>
  <si>
    <t>99</t>
  </si>
  <si>
    <t>781473810</t>
  </si>
  <si>
    <t>Demontáž obkladů z dlaždic keramických lepených</t>
  </si>
  <si>
    <t>664166949</t>
  </si>
  <si>
    <t>783</t>
  </si>
  <si>
    <t>Dokončovací práce - nátěry</t>
  </si>
  <si>
    <t>100</t>
  </si>
  <si>
    <t>783437101</t>
  </si>
  <si>
    <t>Krycí nátěr (email) klempířských konstrukcí jednonásobný epoxidový</t>
  </si>
  <si>
    <t>-763073849</t>
  </si>
  <si>
    <t>34,65*0,05</t>
  </si>
  <si>
    <t>101</t>
  </si>
  <si>
    <t>783827425</t>
  </si>
  <si>
    <t>Krycí (ochranný ) nátěr omítek dvojnásobný hladkých omítek hladkých, zrnitých tenkovrstvých nebo štukových stupně členitosti 1 a 2 silikonový</t>
  </si>
  <si>
    <t>2142130321</t>
  </si>
  <si>
    <t>102</t>
  </si>
  <si>
    <t>783827427</t>
  </si>
  <si>
    <t>Krycí (ochranný ) nátěr omítek dvojnásobný hladkých omítek hladkých, zrnitých tenkovrstvých nebo štukových stupně členitosti 1 a 2 vápenný</t>
  </si>
  <si>
    <t>-472620065</t>
  </si>
  <si>
    <t>VRN</t>
  </si>
  <si>
    <t>Vedlejší rozpočtové náklady</t>
  </si>
  <si>
    <t>VRN1</t>
  </si>
  <si>
    <t>Průzkumné, geodetické a projektové práce</t>
  </si>
  <si>
    <t>103</t>
  </si>
  <si>
    <t>012103000</t>
  </si>
  <si>
    <t>Geodetické práce před výstavbou</t>
  </si>
  <si>
    <t>kpl.</t>
  </si>
  <si>
    <t>1024</t>
  </si>
  <si>
    <t>311632619</t>
  </si>
  <si>
    <t>Poznámka k položce:_x000d_
vyznačení inženýrských sítí</t>
  </si>
  <si>
    <t>VRN3</t>
  </si>
  <si>
    <t>Zařízení staveniště</t>
  </si>
  <si>
    <t>104</t>
  </si>
  <si>
    <t>030001000</t>
  </si>
  <si>
    <t>-152125359</t>
  </si>
  <si>
    <t>VRN4</t>
  </si>
  <si>
    <t>Inženýrská činnost</t>
  </si>
  <si>
    <t>105</t>
  </si>
  <si>
    <t>041103000</t>
  </si>
  <si>
    <t>Autorský dozor projektanta</t>
  </si>
  <si>
    <t>-419038906</t>
  </si>
  <si>
    <t>VRN6</t>
  </si>
  <si>
    <t>Územní vlivy</t>
  </si>
  <si>
    <t>106</t>
  </si>
  <si>
    <t>065002000</t>
  </si>
  <si>
    <t>Mimostaveništní doprava materiálů</t>
  </si>
  <si>
    <t>1607719428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</si>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</sst>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20200406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Projektová dokumentace hydroizolační ochrany spodní stavby onkologie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 Podhájí 791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6. 4. 2020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Krajská zdravotní,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DEKPROJEKT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DEKPROJEKT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'SO-01 - Architektonicko-s...'!J30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'SO-01 - Architektonicko-s...'!P104</f>
        <v>0</v>
      </c>
      <c r="AV55" s="121">
        <f>'SO-01 - Architektonicko-s...'!J33</f>
        <v>0</v>
      </c>
      <c r="AW55" s="121">
        <f>'SO-01 - Architektonicko-s...'!J34</f>
        <v>0</v>
      </c>
      <c r="AX55" s="121">
        <f>'SO-01 - Architektonicko-s...'!J35</f>
        <v>0</v>
      </c>
      <c r="AY55" s="121">
        <f>'SO-01 - Architektonicko-s...'!J36</f>
        <v>0</v>
      </c>
      <c r="AZ55" s="121">
        <f>'SO-01 - Architektonicko-s...'!F33</f>
        <v>0</v>
      </c>
      <c r="BA55" s="121">
        <f>'SO-01 - Architektonicko-s...'!F34</f>
        <v>0</v>
      </c>
      <c r="BB55" s="121">
        <f>'SO-01 - Architektonicko-s...'!F35</f>
        <v>0</v>
      </c>
      <c r="BC55" s="121">
        <f>'SO-01 - Architektonicko-s...'!F36</f>
        <v>0</v>
      </c>
      <c r="BD55" s="123">
        <f>'SO-01 - Architektonicko-s...'!F37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+OtibEXrwfPArd31ylelxyBc5Y2x8S7INRnB7uLPX95rOaX+D/ieluqg35aKuJ/ROKUM5HSH6ZZJWYJD6J3UPQ==" hashValue="QlRbG4NT6/nGaSHjCFdv6bfUFGmL2nY+Zj86Ww806cvpFGbL8b//Tfs6w8Z5ccmIp9/sJJ6ysTz4KW1WPhaBv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Architektonicko-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21"/>
      <c r="AT3" s="18" t="s">
        <v>83</v>
      </c>
    </row>
    <row r="4" s="1" customFormat="1" ht="24.96" customHeight="1">
      <c r="B4" s="21"/>
      <c r="D4" s="129" t="s">
        <v>84</v>
      </c>
      <c r="I4" s="125"/>
      <c r="L4" s="21"/>
      <c r="M4" s="130" t="s">
        <v>10</v>
      </c>
      <c r="AT4" s="18" t="s">
        <v>4</v>
      </c>
    </row>
    <row r="5" s="1" customFormat="1" ht="6.96" customHeight="1">
      <c r="B5" s="21"/>
      <c r="I5" s="125"/>
      <c r="L5" s="21"/>
    </row>
    <row r="6" s="1" customFormat="1" ht="12" customHeight="1">
      <c r="B6" s="21"/>
      <c r="D6" s="131" t="s">
        <v>16</v>
      </c>
      <c r="I6" s="125"/>
      <c r="L6" s="21"/>
    </row>
    <row r="7" s="1" customFormat="1" ht="16.5" customHeight="1">
      <c r="B7" s="21"/>
      <c r="E7" s="132" t="str">
        <f>'Rekapitulace stavby'!K6</f>
        <v>Projektová dokumentace hydroizolační ochrany spodní stavby onkologie</v>
      </c>
      <c r="F7" s="131"/>
      <c r="G7" s="131"/>
      <c r="H7" s="131"/>
      <c r="I7" s="125"/>
      <c r="L7" s="21"/>
    </row>
    <row r="8" s="2" customFormat="1" ht="12" customHeight="1">
      <c r="A8" s="39"/>
      <c r="B8" s="45"/>
      <c r="C8" s="39"/>
      <c r="D8" s="131" t="s">
        <v>85</v>
      </c>
      <c r="E8" s="39"/>
      <c r="F8" s="39"/>
      <c r="G8" s="39"/>
      <c r="H8" s="39"/>
      <c r="I8" s="133"/>
      <c r="J8" s="39"/>
      <c r="K8" s="39"/>
      <c r="L8" s="13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5" t="s">
        <v>86</v>
      </c>
      <c r="F9" s="39"/>
      <c r="G9" s="39"/>
      <c r="H9" s="39"/>
      <c r="I9" s="133"/>
      <c r="J9" s="39"/>
      <c r="K9" s="39"/>
      <c r="L9" s="13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3"/>
      <c r="J10" s="39"/>
      <c r="K10" s="39"/>
      <c r="L10" s="13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1" t="s">
        <v>18</v>
      </c>
      <c r="E11" s="39"/>
      <c r="F11" s="136" t="s">
        <v>19</v>
      </c>
      <c r="G11" s="39"/>
      <c r="H11" s="39"/>
      <c r="I11" s="137" t="s">
        <v>20</v>
      </c>
      <c r="J11" s="136" t="s">
        <v>19</v>
      </c>
      <c r="K11" s="39"/>
      <c r="L11" s="13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1" t="s">
        <v>21</v>
      </c>
      <c r="E12" s="39"/>
      <c r="F12" s="136" t="s">
        <v>22</v>
      </c>
      <c r="G12" s="39"/>
      <c r="H12" s="39"/>
      <c r="I12" s="137" t="s">
        <v>23</v>
      </c>
      <c r="J12" s="138" t="str">
        <f>'Rekapitulace stavby'!AN8</f>
        <v>6. 4. 2020</v>
      </c>
      <c r="K12" s="39"/>
      <c r="L12" s="13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3"/>
      <c r="J13" s="39"/>
      <c r="K13" s="39"/>
      <c r="L13" s="13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1" t="s">
        <v>25</v>
      </c>
      <c r="E14" s="39"/>
      <c r="F14" s="39"/>
      <c r="G14" s="39"/>
      <c r="H14" s="39"/>
      <c r="I14" s="137" t="s">
        <v>26</v>
      </c>
      <c r="J14" s="136" t="s">
        <v>27</v>
      </c>
      <c r="K14" s="39"/>
      <c r="L14" s="13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6" t="s">
        <v>28</v>
      </c>
      <c r="F15" s="39"/>
      <c r="G15" s="39"/>
      <c r="H15" s="39"/>
      <c r="I15" s="137" t="s">
        <v>29</v>
      </c>
      <c r="J15" s="136" t="s">
        <v>19</v>
      </c>
      <c r="K15" s="39"/>
      <c r="L15" s="13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3"/>
      <c r="J16" s="39"/>
      <c r="K16" s="39"/>
      <c r="L16" s="13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1" t="s">
        <v>30</v>
      </c>
      <c r="E17" s="39"/>
      <c r="F17" s="39"/>
      <c r="G17" s="39"/>
      <c r="H17" s="39"/>
      <c r="I17" s="137" t="s">
        <v>26</v>
      </c>
      <c r="J17" s="34" t="str">
        <f>'Rekapitulace stavby'!AN13</f>
        <v>Vyplň údaj</v>
      </c>
      <c r="K17" s="39"/>
      <c r="L17" s="13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6"/>
      <c r="G18" s="136"/>
      <c r="H18" s="136"/>
      <c r="I18" s="137" t="s">
        <v>29</v>
      </c>
      <c r="J18" s="34" t="str">
        <f>'Rekapitulace stavby'!AN14</f>
        <v>Vyplň údaj</v>
      </c>
      <c r="K18" s="39"/>
      <c r="L18" s="13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3"/>
      <c r="J19" s="39"/>
      <c r="K19" s="39"/>
      <c r="L19" s="13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1" t="s">
        <v>32</v>
      </c>
      <c r="E20" s="39"/>
      <c r="F20" s="39"/>
      <c r="G20" s="39"/>
      <c r="H20" s="39"/>
      <c r="I20" s="137" t="s">
        <v>26</v>
      </c>
      <c r="J20" s="136" t="s">
        <v>33</v>
      </c>
      <c r="K20" s="39"/>
      <c r="L20" s="13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6" t="s">
        <v>34</v>
      </c>
      <c r="F21" s="39"/>
      <c r="G21" s="39"/>
      <c r="H21" s="39"/>
      <c r="I21" s="137" t="s">
        <v>29</v>
      </c>
      <c r="J21" s="136" t="s">
        <v>19</v>
      </c>
      <c r="K21" s="39"/>
      <c r="L21" s="13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3"/>
      <c r="J22" s="39"/>
      <c r="K22" s="39"/>
      <c r="L22" s="13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1" t="s">
        <v>36</v>
      </c>
      <c r="E23" s="39"/>
      <c r="F23" s="39"/>
      <c r="G23" s="39"/>
      <c r="H23" s="39"/>
      <c r="I23" s="137" t="s">
        <v>26</v>
      </c>
      <c r="J23" s="136" t="s">
        <v>33</v>
      </c>
      <c r="K23" s="39"/>
      <c r="L23" s="13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6" t="s">
        <v>34</v>
      </c>
      <c r="F24" s="39"/>
      <c r="G24" s="39"/>
      <c r="H24" s="39"/>
      <c r="I24" s="137" t="s">
        <v>29</v>
      </c>
      <c r="J24" s="136" t="s">
        <v>19</v>
      </c>
      <c r="K24" s="39"/>
      <c r="L24" s="13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3"/>
      <c r="J25" s="39"/>
      <c r="K25" s="39"/>
      <c r="L25" s="13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1" t="s">
        <v>37</v>
      </c>
      <c r="E26" s="39"/>
      <c r="F26" s="39"/>
      <c r="G26" s="39"/>
      <c r="H26" s="39"/>
      <c r="I26" s="133"/>
      <c r="J26" s="39"/>
      <c r="K26" s="39"/>
      <c r="L26" s="13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3"/>
      <c r="J28" s="39"/>
      <c r="K28" s="39"/>
      <c r="L28" s="13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5"/>
      <c r="J29" s="144"/>
      <c r="K29" s="144"/>
      <c r="L29" s="13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133"/>
      <c r="J30" s="147">
        <f>ROUND(J104, 2)</f>
        <v>0</v>
      </c>
      <c r="K30" s="39"/>
      <c r="L30" s="13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5"/>
      <c r="J31" s="144"/>
      <c r="K31" s="144"/>
      <c r="L31" s="13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41</v>
      </c>
      <c r="G32" s="39"/>
      <c r="H32" s="39"/>
      <c r="I32" s="149" t="s">
        <v>40</v>
      </c>
      <c r="J32" s="148" t="s">
        <v>42</v>
      </c>
      <c r="K32" s="39"/>
      <c r="L32" s="13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43</v>
      </c>
      <c r="E33" s="131" t="s">
        <v>44</v>
      </c>
      <c r="F33" s="151">
        <f>ROUND((SUM(BE104:BE438)),  2)</f>
        <v>0</v>
      </c>
      <c r="G33" s="39"/>
      <c r="H33" s="39"/>
      <c r="I33" s="152">
        <v>0.20999999999999999</v>
      </c>
      <c r="J33" s="151">
        <f>ROUND(((SUM(BE104:BE438))*I33),  2)</f>
        <v>0</v>
      </c>
      <c r="K33" s="39"/>
      <c r="L33" s="13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1" t="s">
        <v>45</v>
      </c>
      <c r="F34" s="151">
        <f>ROUND((SUM(BF104:BF438)),  2)</f>
        <v>0</v>
      </c>
      <c r="G34" s="39"/>
      <c r="H34" s="39"/>
      <c r="I34" s="152">
        <v>0.14999999999999999</v>
      </c>
      <c r="J34" s="151">
        <f>ROUND(((SUM(BF104:BF438))*I34),  2)</f>
        <v>0</v>
      </c>
      <c r="K34" s="39"/>
      <c r="L34" s="13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1" t="s">
        <v>46</v>
      </c>
      <c r="F35" s="151">
        <f>ROUND((SUM(BG104:BG438)),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13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1" t="s">
        <v>47</v>
      </c>
      <c r="F36" s="151">
        <f>ROUND((SUM(BH104:BH438)),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13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1" t="s">
        <v>48</v>
      </c>
      <c r="F37" s="151">
        <f>ROUND((SUM(BI104:BI438)),  2)</f>
        <v>0</v>
      </c>
      <c r="G37" s="39"/>
      <c r="H37" s="39"/>
      <c r="I37" s="152">
        <v>0</v>
      </c>
      <c r="J37" s="151">
        <f>0</f>
        <v>0</v>
      </c>
      <c r="K37" s="39"/>
      <c r="L37" s="13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3"/>
      <c r="J38" s="39"/>
      <c r="K38" s="39"/>
      <c r="L38" s="13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49</v>
      </c>
      <c r="E39" s="155"/>
      <c r="F39" s="155"/>
      <c r="G39" s="156" t="s">
        <v>50</v>
      </c>
      <c r="H39" s="157" t="s">
        <v>51</v>
      </c>
      <c r="I39" s="158"/>
      <c r="J39" s="159">
        <f>SUM(J30:J37)</f>
        <v>0</v>
      </c>
      <c r="K39" s="160"/>
      <c r="L39" s="13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133"/>
      <c r="J45" s="41"/>
      <c r="K45" s="41"/>
      <c r="L45" s="134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3"/>
      <c r="J46" s="41"/>
      <c r="K46" s="41"/>
      <c r="L46" s="134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3"/>
      <c r="J47" s="41"/>
      <c r="K47" s="41"/>
      <c r="L47" s="134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7" t="str">
        <f>E7</f>
        <v>Projektová dokumentace hydroizolační ochrany spodní stavby onkologie</v>
      </c>
      <c r="F48" s="33"/>
      <c r="G48" s="33"/>
      <c r="H48" s="33"/>
      <c r="I48" s="133"/>
      <c r="J48" s="41"/>
      <c r="K48" s="41"/>
      <c r="L48" s="134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133"/>
      <c r="J49" s="41"/>
      <c r="K49" s="41"/>
      <c r="L49" s="134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Architektonicko-stavební část</v>
      </c>
      <c r="F50" s="41"/>
      <c r="G50" s="41"/>
      <c r="H50" s="41"/>
      <c r="I50" s="133"/>
      <c r="J50" s="41"/>
      <c r="K50" s="41"/>
      <c r="L50" s="134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3"/>
      <c r="J51" s="41"/>
      <c r="K51" s="41"/>
      <c r="L51" s="134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 Podhájí 791</v>
      </c>
      <c r="G52" s="41"/>
      <c r="H52" s="41"/>
      <c r="I52" s="137" t="s">
        <v>23</v>
      </c>
      <c r="J52" s="73" t="str">
        <f>IF(J12="","",J12)</f>
        <v>6. 4. 2020</v>
      </c>
      <c r="K52" s="41"/>
      <c r="L52" s="134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3"/>
      <c r="J53" s="41"/>
      <c r="K53" s="41"/>
      <c r="L53" s="134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Krajská zdravotní, a.s.</v>
      </c>
      <c r="G54" s="41"/>
      <c r="H54" s="41"/>
      <c r="I54" s="137" t="s">
        <v>32</v>
      </c>
      <c r="J54" s="37" t="str">
        <f>E21</f>
        <v>DEKPROJEKT s.r.o.</v>
      </c>
      <c r="K54" s="41"/>
      <c r="L54" s="134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37" t="s">
        <v>36</v>
      </c>
      <c r="J55" s="37" t="str">
        <f>E24</f>
        <v>DEKPROJEKT s.r.o.</v>
      </c>
      <c r="K55" s="41"/>
      <c r="L55" s="134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3"/>
      <c r="J56" s="41"/>
      <c r="K56" s="41"/>
      <c r="L56" s="134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8" t="s">
        <v>88</v>
      </c>
      <c r="D57" s="169"/>
      <c r="E57" s="169"/>
      <c r="F57" s="169"/>
      <c r="G57" s="169"/>
      <c r="H57" s="169"/>
      <c r="I57" s="170"/>
      <c r="J57" s="171" t="s">
        <v>89</v>
      </c>
      <c r="K57" s="169"/>
      <c r="L57" s="134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3"/>
      <c r="J58" s="41"/>
      <c r="K58" s="41"/>
      <c r="L58" s="134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2" t="s">
        <v>71</v>
      </c>
      <c r="D59" s="41"/>
      <c r="E59" s="41"/>
      <c r="F59" s="41"/>
      <c r="G59" s="41"/>
      <c r="H59" s="41"/>
      <c r="I59" s="133"/>
      <c r="J59" s="103">
        <f>J104</f>
        <v>0</v>
      </c>
      <c r="K59" s="41"/>
      <c r="L59" s="134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73"/>
      <c r="C60" s="174"/>
      <c r="D60" s="175" t="s">
        <v>91</v>
      </c>
      <c r="E60" s="176"/>
      <c r="F60" s="176"/>
      <c r="G60" s="176"/>
      <c r="H60" s="176"/>
      <c r="I60" s="177"/>
      <c r="J60" s="178">
        <f>J105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81"/>
      <c r="D61" s="182" t="s">
        <v>92</v>
      </c>
      <c r="E61" s="183"/>
      <c r="F61" s="183"/>
      <c r="G61" s="183"/>
      <c r="H61" s="183"/>
      <c r="I61" s="184"/>
      <c r="J61" s="185">
        <f>J106</f>
        <v>0</v>
      </c>
      <c r="K61" s="181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81"/>
      <c r="D62" s="182" t="s">
        <v>93</v>
      </c>
      <c r="E62" s="183"/>
      <c r="F62" s="183"/>
      <c r="G62" s="183"/>
      <c r="H62" s="183"/>
      <c r="I62" s="184"/>
      <c r="J62" s="185">
        <f>J161</f>
        <v>0</v>
      </c>
      <c r="K62" s="181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81"/>
      <c r="D63" s="182" t="s">
        <v>94</v>
      </c>
      <c r="E63" s="183"/>
      <c r="F63" s="183"/>
      <c r="G63" s="183"/>
      <c r="H63" s="183"/>
      <c r="I63" s="184"/>
      <c r="J63" s="185">
        <f>J173</f>
        <v>0</v>
      </c>
      <c r="K63" s="181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81"/>
      <c r="D64" s="182" t="s">
        <v>95</v>
      </c>
      <c r="E64" s="183"/>
      <c r="F64" s="183"/>
      <c r="G64" s="183"/>
      <c r="H64" s="183"/>
      <c r="I64" s="184"/>
      <c r="J64" s="185">
        <f>J175</f>
        <v>0</v>
      </c>
      <c r="K64" s="181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81"/>
      <c r="D65" s="182" t="s">
        <v>96</v>
      </c>
      <c r="E65" s="183"/>
      <c r="F65" s="183"/>
      <c r="G65" s="183"/>
      <c r="H65" s="183"/>
      <c r="I65" s="184"/>
      <c r="J65" s="185">
        <f>J179</f>
        <v>0</v>
      </c>
      <c r="K65" s="181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81"/>
      <c r="D66" s="182" t="s">
        <v>97</v>
      </c>
      <c r="E66" s="183"/>
      <c r="F66" s="183"/>
      <c r="G66" s="183"/>
      <c r="H66" s="183"/>
      <c r="I66" s="184"/>
      <c r="J66" s="185">
        <f>J200</f>
        <v>0</v>
      </c>
      <c r="K66" s="181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81"/>
      <c r="D67" s="182" t="s">
        <v>98</v>
      </c>
      <c r="E67" s="183"/>
      <c r="F67" s="183"/>
      <c r="G67" s="183"/>
      <c r="H67" s="183"/>
      <c r="I67" s="184"/>
      <c r="J67" s="185">
        <f>J223</f>
        <v>0</v>
      </c>
      <c r="K67" s="181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81"/>
      <c r="D68" s="182" t="s">
        <v>99</v>
      </c>
      <c r="E68" s="183"/>
      <c r="F68" s="183"/>
      <c r="G68" s="183"/>
      <c r="H68" s="183"/>
      <c r="I68" s="184"/>
      <c r="J68" s="185">
        <f>J254</f>
        <v>0</v>
      </c>
      <c r="K68" s="181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81"/>
      <c r="D69" s="182" t="s">
        <v>100</v>
      </c>
      <c r="E69" s="183"/>
      <c r="F69" s="183"/>
      <c r="G69" s="183"/>
      <c r="H69" s="183"/>
      <c r="I69" s="184"/>
      <c r="J69" s="185">
        <f>J285</f>
        <v>0</v>
      </c>
      <c r="K69" s="181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3"/>
      <c r="C70" s="174"/>
      <c r="D70" s="175" t="s">
        <v>101</v>
      </c>
      <c r="E70" s="176"/>
      <c r="F70" s="176"/>
      <c r="G70" s="176"/>
      <c r="H70" s="176"/>
      <c r="I70" s="177"/>
      <c r="J70" s="178">
        <f>J292</f>
        <v>0</v>
      </c>
      <c r="K70" s="174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0"/>
      <c r="C71" s="181"/>
      <c r="D71" s="182" t="s">
        <v>102</v>
      </c>
      <c r="E71" s="183"/>
      <c r="F71" s="183"/>
      <c r="G71" s="183"/>
      <c r="H71" s="183"/>
      <c r="I71" s="184"/>
      <c r="J71" s="185">
        <f>J293</f>
        <v>0</v>
      </c>
      <c r="K71" s="181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81"/>
      <c r="D72" s="182" t="s">
        <v>103</v>
      </c>
      <c r="E72" s="183"/>
      <c r="F72" s="183"/>
      <c r="G72" s="183"/>
      <c r="H72" s="183"/>
      <c r="I72" s="184"/>
      <c r="J72" s="185">
        <f>J344</f>
        <v>0</v>
      </c>
      <c r="K72" s="181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81"/>
      <c r="D73" s="182" t="s">
        <v>104</v>
      </c>
      <c r="E73" s="183"/>
      <c r="F73" s="183"/>
      <c r="G73" s="183"/>
      <c r="H73" s="183"/>
      <c r="I73" s="184"/>
      <c r="J73" s="185">
        <f>J369</f>
        <v>0</v>
      </c>
      <c r="K73" s="181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81"/>
      <c r="D74" s="182" t="s">
        <v>105</v>
      </c>
      <c r="E74" s="183"/>
      <c r="F74" s="183"/>
      <c r="G74" s="183"/>
      <c r="H74" s="183"/>
      <c r="I74" s="184"/>
      <c r="J74" s="185">
        <f>J373</f>
        <v>0</v>
      </c>
      <c r="K74" s="181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0"/>
      <c r="C75" s="181"/>
      <c r="D75" s="182" t="s">
        <v>106</v>
      </c>
      <c r="E75" s="183"/>
      <c r="F75" s="183"/>
      <c r="G75" s="183"/>
      <c r="H75" s="183"/>
      <c r="I75" s="184"/>
      <c r="J75" s="185">
        <f>J386</f>
        <v>0</v>
      </c>
      <c r="K75" s="181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81"/>
      <c r="D76" s="182" t="s">
        <v>107</v>
      </c>
      <c r="E76" s="183"/>
      <c r="F76" s="183"/>
      <c r="G76" s="183"/>
      <c r="H76" s="183"/>
      <c r="I76" s="184"/>
      <c r="J76" s="185">
        <f>J395</f>
        <v>0</v>
      </c>
      <c r="K76" s="181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0"/>
      <c r="C77" s="181"/>
      <c r="D77" s="182" t="s">
        <v>108</v>
      </c>
      <c r="E77" s="183"/>
      <c r="F77" s="183"/>
      <c r="G77" s="183"/>
      <c r="H77" s="183"/>
      <c r="I77" s="184"/>
      <c r="J77" s="185">
        <f>J399</f>
        <v>0</v>
      </c>
      <c r="K77" s="181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0"/>
      <c r="C78" s="181"/>
      <c r="D78" s="182" t="s">
        <v>109</v>
      </c>
      <c r="E78" s="183"/>
      <c r="F78" s="183"/>
      <c r="G78" s="183"/>
      <c r="H78" s="183"/>
      <c r="I78" s="184"/>
      <c r="J78" s="185">
        <f>J415</f>
        <v>0</v>
      </c>
      <c r="K78" s="181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0"/>
      <c r="C79" s="181"/>
      <c r="D79" s="182" t="s">
        <v>110</v>
      </c>
      <c r="E79" s="183"/>
      <c r="F79" s="183"/>
      <c r="G79" s="183"/>
      <c r="H79" s="183"/>
      <c r="I79" s="184"/>
      <c r="J79" s="185">
        <f>J419</f>
        <v>0</v>
      </c>
      <c r="K79" s="181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3"/>
      <c r="C80" s="174"/>
      <c r="D80" s="175" t="s">
        <v>111</v>
      </c>
      <c r="E80" s="176"/>
      <c r="F80" s="176"/>
      <c r="G80" s="176"/>
      <c r="H80" s="176"/>
      <c r="I80" s="177"/>
      <c r="J80" s="178">
        <f>J429</f>
        <v>0</v>
      </c>
      <c r="K80" s="174"/>
      <c r="L80" s="17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0"/>
      <c r="C81" s="181"/>
      <c r="D81" s="182" t="s">
        <v>112</v>
      </c>
      <c r="E81" s="183"/>
      <c r="F81" s="183"/>
      <c r="G81" s="183"/>
      <c r="H81" s="183"/>
      <c r="I81" s="184"/>
      <c r="J81" s="185">
        <f>J430</f>
        <v>0</v>
      </c>
      <c r="K81" s="181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0"/>
      <c r="C82" s="181"/>
      <c r="D82" s="182" t="s">
        <v>113</v>
      </c>
      <c r="E82" s="183"/>
      <c r="F82" s="183"/>
      <c r="G82" s="183"/>
      <c r="H82" s="183"/>
      <c r="I82" s="184"/>
      <c r="J82" s="185">
        <f>J433</f>
        <v>0</v>
      </c>
      <c r="K82" s="181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0"/>
      <c r="C83" s="181"/>
      <c r="D83" s="182" t="s">
        <v>114</v>
      </c>
      <c r="E83" s="183"/>
      <c r="F83" s="183"/>
      <c r="G83" s="183"/>
      <c r="H83" s="183"/>
      <c r="I83" s="184"/>
      <c r="J83" s="185">
        <f>J435</f>
        <v>0</v>
      </c>
      <c r="K83" s="181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0"/>
      <c r="C84" s="181"/>
      <c r="D84" s="182" t="s">
        <v>115</v>
      </c>
      <c r="E84" s="183"/>
      <c r="F84" s="183"/>
      <c r="G84" s="183"/>
      <c r="H84" s="183"/>
      <c r="I84" s="184"/>
      <c r="J84" s="185">
        <f>J437</f>
        <v>0</v>
      </c>
      <c r="K84" s="181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9"/>
      <c r="B85" s="40"/>
      <c r="C85" s="41"/>
      <c r="D85" s="41"/>
      <c r="E85" s="41"/>
      <c r="F85" s="41"/>
      <c r="G85" s="41"/>
      <c r="H85" s="41"/>
      <c r="I85" s="133"/>
      <c r="J85" s="41"/>
      <c r="K85" s="41"/>
      <c r="L85" s="13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163"/>
      <c r="J86" s="61"/>
      <c r="K86" s="61"/>
      <c r="L86" s="13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90" s="2" customFormat="1" ht="6.96" customHeight="1">
      <c r="A90" s="39"/>
      <c r="B90" s="62"/>
      <c r="C90" s="63"/>
      <c r="D90" s="63"/>
      <c r="E90" s="63"/>
      <c r="F90" s="63"/>
      <c r="G90" s="63"/>
      <c r="H90" s="63"/>
      <c r="I90" s="166"/>
      <c r="J90" s="63"/>
      <c r="K90" s="63"/>
      <c r="L90" s="13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96" customHeight="1">
      <c r="A91" s="39"/>
      <c r="B91" s="40"/>
      <c r="C91" s="24" t="s">
        <v>116</v>
      </c>
      <c r="D91" s="41"/>
      <c r="E91" s="41"/>
      <c r="F91" s="41"/>
      <c r="G91" s="41"/>
      <c r="H91" s="41"/>
      <c r="I91" s="133"/>
      <c r="J91" s="41"/>
      <c r="K91" s="41"/>
      <c r="L91" s="13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33"/>
      <c r="J92" s="41"/>
      <c r="K92" s="41"/>
      <c r="L92" s="13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16</v>
      </c>
      <c r="D93" s="41"/>
      <c r="E93" s="41"/>
      <c r="F93" s="41"/>
      <c r="G93" s="41"/>
      <c r="H93" s="41"/>
      <c r="I93" s="133"/>
      <c r="J93" s="41"/>
      <c r="K93" s="41"/>
      <c r="L93" s="13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167" t="str">
        <f>E7</f>
        <v>Projektová dokumentace hydroizolační ochrany spodní stavby onkologie</v>
      </c>
      <c r="F94" s="33"/>
      <c r="G94" s="33"/>
      <c r="H94" s="33"/>
      <c r="I94" s="133"/>
      <c r="J94" s="41"/>
      <c r="K94" s="41"/>
      <c r="L94" s="13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85</v>
      </c>
      <c r="D95" s="41"/>
      <c r="E95" s="41"/>
      <c r="F95" s="41"/>
      <c r="G95" s="41"/>
      <c r="H95" s="41"/>
      <c r="I95" s="133"/>
      <c r="J95" s="41"/>
      <c r="K95" s="41"/>
      <c r="L95" s="13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E9</f>
        <v>SO-01 - Architektonicko-stavební část</v>
      </c>
      <c r="F96" s="41"/>
      <c r="G96" s="41"/>
      <c r="H96" s="41"/>
      <c r="I96" s="133"/>
      <c r="J96" s="41"/>
      <c r="K96" s="41"/>
      <c r="L96" s="13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133"/>
      <c r="J97" s="41"/>
      <c r="K97" s="41"/>
      <c r="L97" s="13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21</v>
      </c>
      <c r="D98" s="41"/>
      <c r="E98" s="41"/>
      <c r="F98" s="28" t="str">
        <f>F12</f>
        <v>V Podhájí 791</v>
      </c>
      <c r="G98" s="41"/>
      <c r="H98" s="41"/>
      <c r="I98" s="137" t="s">
        <v>23</v>
      </c>
      <c r="J98" s="73" t="str">
        <f>IF(J12="","",J12)</f>
        <v>6. 4. 2020</v>
      </c>
      <c r="K98" s="41"/>
      <c r="L98" s="13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133"/>
      <c r="J99" s="41"/>
      <c r="K99" s="41"/>
      <c r="L99" s="13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5.65" customHeight="1">
      <c r="A100" s="39"/>
      <c r="B100" s="40"/>
      <c r="C100" s="33" t="s">
        <v>25</v>
      </c>
      <c r="D100" s="41"/>
      <c r="E100" s="41"/>
      <c r="F100" s="28" t="str">
        <f>E15</f>
        <v>Krajská zdravotní, a.s.</v>
      </c>
      <c r="G100" s="41"/>
      <c r="H100" s="41"/>
      <c r="I100" s="137" t="s">
        <v>32</v>
      </c>
      <c r="J100" s="37" t="str">
        <f>E21</f>
        <v>DEKPROJEKT s.r.o.</v>
      </c>
      <c r="K100" s="41"/>
      <c r="L100" s="13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25.65" customHeight="1">
      <c r="A101" s="39"/>
      <c r="B101" s="40"/>
      <c r="C101" s="33" t="s">
        <v>30</v>
      </c>
      <c r="D101" s="41"/>
      <c r="E101" s="41"/>
      <c r="F101" s="28" t="str">
        <f>IF(E18="","",E18)</f>
        <v>Vyplň údaj</v>
      </c>
      <c r="G101" s="41"/>
      <c r="H101" s="41"/>
      <c r="I101" s="137" t="s">
        <v>36</v>
      </c>
      <c r="J101" s="37" t="str">
        <f>E24</f>
        <v>DEKPROJEKT s.r.o.</v>
      </c>
      <c r="K101" s="41"/>
      <c r="L101" s="13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133"/>
      <c r="J102" s="41"/>
      <c r="K102" s="41"/>
      <c r="L102" s="13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87"/>
      <c r="B103" s="188"/>
      <c r="C103" s="189" t="s">
        <v>117</v>
      </c>
      <c r="D103" s="190" t="s">
        <v>58</v>
      </c>
      <c r="E103" s="190" t="s">
        <v>54</v>
      </c>
      <c r="F103" s="190" t="s">
        <v>55</v>
      </c>
      <c r="G103" s="190" t="s">
        <v>118</v>
      </c>
      <c r="H103" s="190" t="s">
        <v>119</v>
      </c>
      <c r="I103" s="191" t="s">
        <v>120</v>
      </c>
      <c r="J103" s="190" t="s">
        <v>89</v>
      </c>
      <c r="K103" s="192" t="s">
        <v>121</v>
      </c>
      <c r="L103" s="193"/>
      <c r="M103" s="93" t="s">
        <v>19</v>
      </c>
      <c r="N103" s="94" t="s">
        <v>43</v>
      </c>
      <c r="O103" s="94" t="s">
        <v>122</v>
      </c>
      <c r="P103" s="94" t="s">
        <v>123</v>
      </c>
      <c r="Q103" s="94" t="s">
        <v>124</v>
      </c>
      <c r="R103" s="94" t="s">
        <v>125</v>
      </c>
      <c r="S103" s="94" t="s">
        <v>126</v>
      </c>
      <c r="T103" s="95" t="s">
        <v>127</v>
      </c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</row>
    <row r="104" s="2" customFormat="1" ht="22.8" customHeight="1">
      <c r="A104" s="39"/>
      <c r="B104" s="40"/>
      <c r="C104" s="100" t="s">
        <v>128</v>
      </c>
      <c r="D104" s="41"/>
      <c r="E104" s="41"/>
      <c r="F104" s="41"/>
      <c r="G104" s="41"/>
      <c r="H104" s="41"/>
      <c r="I104" s="133"/>
      <c r="J104" s="194">
        <f>BK104</f>
        <v>0</v>
      </c>
      <c r="K104" s="41"/>
      <c r="L104" s="45"/>
      <c r="M104" s="96"/>
      <c r="N104" s="195"/>
      <c r="O104" s="97"/>
      <c r="P104" s="196">
        <f>P105+P292+P429</f>
        <v>0</v>
      </c>
      <c r="Q104" s="97"/>
      <c r="R104" s="196">
        <f>R105+R292+R429</f>
        <v>147.40576128999999</v>
      </c>
      <c r="S104" s="97"/>
      <c r="T104" s="197">
        <f>T105+T292+T429</f>
        <v>92.551534500000002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72</v>
      </c>
      <c r="AU104" s="18" t="s">
        <v>90</v>
      </c>
      <c r="BK104" s="198">
        <f>BK105+BK292+BK429</f>
        <v>0</v>
      </c>
    </row>
    <row r="105" s="12" customFormat="1" ht="25.92" customHeight="1">
      <c r="A105" s="12"/>
      <c r="B105" s="199"/>
      <c r="C105" s="200"/>
      <c r="D105" s="201" t="s">
        <v>72</v>
      </c>
      <c r="E105" s="202" t="s">
        <v>129</v>
      </c>
      <c r="F105" s="202" t="s">
        <v>130</v>
      </c>
      <c r="G105" s="200"/>
      <c r="H105" s="200"/>
      <c r="I105" s="203"/>
      <c r="J105" s="204">
        <f>BK105</f>
        <v>0</v>
      </c>
      <c r="K105" s="200"/>
      <c r="L105" s="205"/>
      <c r="M105" s="206"/>
      <c r="N105" s="207"/>
      <c r="O105" s="207"/>
      <c r="P105" s="208">
        <f>P106+P161+P173+P175+P179+P200+P223+P254+P285</f>
        <v>0</v>
      </c>
      <c r="Q105" s="207"/>
      <c r="R105" s="208">
        <f>R106+R161+R173+R175+R179+R200+R223+R254+R285</f>
        <v>140.94105071999999</v>
      </c>
      <c r="S105" s="207"/>
      <c r="T105" s="209">
        <f>T106+T161+T173+T175+T179+T200+T223+T254+T285</f>
        <v>24.43045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81</v>
      </c>
      <c r="AT105" s="211" t="s">
        <v>72</v>
      </c>
      <c r="AU105" s="211" t="s">
        <v>73</v>
      </c>
      <c r="AY105" s="210" t="s">
        <v>131</v>
      </c>
      <c r="BK105" s="212">
        <f>BK106+BK161+BK173+BK175+BK179+BK200+BK223+BK254+BK285</f>
        <v>0</v>
      </c>
    </row>
    <row r="106" s="12" customFormat="1" ht="22.8" customHeight="1">
      <c r="A106" s="12"/>
      <c r="B106" s="199"/>
      <c r="C106" s="200"/>
      <c r="D106" s="201" t="s">
        <v>72</v>
      </c>
      <c r="E106" s="213" t="s">
        <v>81</v>
      </c>
      <c r="F106" s="213" t="s">
        <v>132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SUM(P107:P160)</f>
        <v>0</v>
      </c>
      <c r="Q106" s="207"/>
      <c r="R106" s="208">
        <f>SUM(R107:R160)</f>
        <v>0.30415754</v>
      </c>
      <c r="S106" s="207"/>
      <c r="T106" s="209">
        <f>SUM(T107:T160)</f>
        <v>17.12875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81</v>
      </c>
      <c r="AT106" s="211" t="s">
        <v>72</v>
      </c>
      <c r="AU106" s="211" t="s">
        <v>81</v>
      </c>
      <c r="AY106" s="210" t="s">
        <v>131</v>
      </c>
      <c r="BK106" s="212">
        <f>SUM(BK107:BK160)</f>
        <v>0</v>
      </c>
    </row>
    <row r="107" s="2" customFormat="1" ht="33" customHeight="1">
      <c r="A107" s="39"/>
      <c r="B107" s="40"/>
      <c r="C107" s="215" t="s">
        <v>81</v>
      </c>
      <c r="D107" s="215" t="s">
        <v>133</v>
      </c>
      <c r="E107" s="216" t="s">
        <v>134</v>
      </c>
      <c r="F107" s="217" t="s">
        <v>135</v>
      </c>
      <c r="G107" s="218" t="s">
        <v>136</v>
      </c>
      <c r="H107" s="219">
        <v>20.826000000000001</v>
      </c>
      <c r="I107" s="220"/>
      <c r="J107" s="221">
        <f>ROUND(I107*H107,2)</f>
        <v>0</v>
      </c>
      <c r="K107" s="217" t="s">
        <v>137</v>
      </c>
      <c r="L107" s="45"/>
      <c r="M107" s="222" t="s">
        <v>19</v>
      </c>
      <c r="N107" s="223" t="s">
        <v>44</v>
      </c>
      <c r="O107" s="85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6" t="s">
        <v>138</v>
      </c>
      <c r="AT107" s="226" t="s">
        <v>133</v>
      </c>
      <c r="AU107" s="226" t="s">
        <v>83</v>
      </c>
      <c r="AY107" s="18" t="s">
        <v>131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81</v>
      </c>
      <c r="BK107" s="227">
        <f>ROUND(I107*H107,2)</f>
        <v>0</v>
      </c>
      <c r="BL107" s="18" t="s">
        <v>138</v>
      </c>
      <c r="BM107" s="226" t="s">
        <v>139</v>
      </c>
    </row>
    <row r="108" s="13" customFormat="1">
      <c r="A108" s="13"/>
      <c r="B108" s="228"/>
      <c r="C108" s="229"/>
      <c r="D108" s="230" t="s">
        <v>140</v>
      </c>
      <c r="E108" s="231" t="s">
        <v>19</v>
      </c>
      <c r="F108" s="232" t="s">
        <v>141</v>
      </c>
      <c r="G108" s="229"/>
      <c r="H108" s="231" t="s">
        <v>19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140</v>
      </c>
      <c r="AU108" s="238" t="s">
        <v>83</v>
      </c>
      <c r="AV108" s="13" t="s">
        <v>81</v>
      </c>
      <c r="AW108" s="13" t="s">
        <v>35</v>
      </c>
      <c r="AX108" s="13" t="s">
        <v>73</v>
      </c>
      <c r="AY108" s="238" t="s">
        <v>131</v>
      </c>
    </row>
    <row r="109" s="14" customFormat="1">
      <c r="A109" s="14"/>
      <c r="B109" s="239"/>
      <c r="C109" s="240"/>
      <c r="D109" s="230" t="s">
        <v>140</v>
      </c>
      <c r="E109" s="241" t="s">
        <v>19</v>
      </c>
      <c r="F109" s="242" t="s">
        <v>142</v>
      </c>
      <c r="G109" s="240"/>
      <c r="H109" s="243">
        <v>1.3040000000000001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140</v>
      </c>
      <c r="AU109" s="249" t="s">
        <v>83</v>
      </c>
      <c r="AV109" s="14" t="s">
        <v>83</v>
      </c>
      <c r="AW109" s="14" t="s">
        <v>35</v>
      </c>
      <c r="AX109" s="14" t="s">
        <v>73</v>
      </c>
      <c r="AY109" s="249" t="s">
        <v>131</v>
      </c>
    </row>
    <row r="110" s="14" customFormat="1">
      <c r="A110" s="14"/>
      <c r="B110" s="239"/>
      <c r="C110" s="240"/>
      <c r="D110" s="230" t="s">
        <v>140</v>
      </c>
      <c r="E110" s="241" t="s">
        <v>19</v>
      </c>
      <c r="F110" s="242" t="s">
        <v>143</v>
      </c>
      <c r="G110" s="240"/>
      <c r="H110" s="243">
        <v>18.553000000000001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140</v>
      </c>
      <c r="AU110" s="249" t="s">
        <v>83</v>
      </c>
      <c r="AV110" s="14" t="s">
        <v>83</v>
      </c>
      <c r="AW110" s="14" t="s">
        <v>35</v>
      </c>
      <c r="AX110" s="14" t="s">
        <v>73</v>
      </c>
      <c r="AY110" s="249" t="s">
        <v>131</v>
      </c>
    </row>
    <row r="111" s="14" customFormat="1">
      <c r="A111" s="14"/>
      <c r="B111" s="239"/>
      <c r="C111" s="240"/>
      <c r="D111" s="230" t="s">
        <v>140</v>
      </c>
      <c r="E111" s="241" t="s">
        <v>19</v>
      </c>
      <c r="F111" s="242" t="s">
        <v>144</v>
      </c>
      <c r="G111" s="240"/>
      <c r="H111" s="243">
        <v>0.96899999999999997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140</v>
      </c>
      <c r="AU111" s="249" t="s">
        <v>83</v>
      </c>
      <c r="AV111" s="14" t="s">
        <v>83</v>
      </c>
      <c r="AW111" s="14" t="s">
        <v>35</v>
      </c>
      <c r="AX111" s="14" t="s">
        <v>73</v>
      </c>
      <c r="AY111" s="249" t="s">
        <v>131</v>
      </c>
    </row>
    <row r="112" s="15" customFormat="1">
      <c r="A112" s="15"/>
      <c r="B112" s="250"/>
      <c r="C112" s="251"/>
      <c r="D112" s="230" t="s">
        <v>140</v>
      </c>
      <c r="E112" s="252" t="s">
        <v>19</v>
      </c>
      <c r="F112" s="253" t="s">
        <v>145</v>
      </c>
      <c r="G112" s="251"/>
      <c r="H112" s="254">
        <v>20.826000000000001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140</v>
      </c>
      <c r="AU112" s="260" t="s">
        <v>83</v>
      </c>
      <c r="AV112" s="15" t="s">
        <v>138</v>
      </c>
      <c r="AW112" s="15" t="s">
        <v>35</v>
      </c>
      <c r="AX112" s="15" t="s">
        <v>81</v>
      </c>
      <c r="AY112" s="260" t="s">
        <v>131</v>
      </c>
    </row>
    <row r="113" s="2" customFormat="1" ht="21.75" customHeight="1">
      <c r="A113" s="39"/>
      <c r="B113" s="40"/>
      <c r="C113" s="215" t="s">
        <v>83</v>
      </c>
      <c r="D113" s="215" t="s">
        <v>133</v>
      </c>
      <c r="E113" s="216" t="s">
        <v>146</v>
      </c>
      <c r="F113" s="217" t="s">
        <v>147</v>
      </c>
      <c r="G113" s="218" t="s">
        <v>136</v>
      </c>
      <c r="H113" s="219">
        <v>24.125</v>
      </c>
      <c r="I113" s="220"/>
      <c r="J113" s="221">
        <f>ROUND(I113*H113,2)</f>
        <v>0</v>
      </c>
      <c r="K113" s="217" t="s">
        <v>137</v>
      </c>
      <c r="L113" s="45"/>
      <c r="M113" s="222" t="s">
        <v>19</v>
      </c>
      <c r="N113" s="223" t="s">
        <v>44</v>
      </c>
      <c r="O113" s="85"/>
      <c r="P113" s="224">
        <f>O113*H113</f>
        <v>0</v>
      </c>
      <c r="Q113" s="224">
        <v>0</v>
      </c>
      <c r="R113" s="224">
        <f>Q113*H113</f>
        <v>0</v>
      </c>
      <c r="S113" s="224">
        <v>0.29999999999999999</v>
      </c>
      <c r="T113" s="225">
        <f>S113*H113</f>
        <v>7.2374999999999998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6" t="s">
        <v>138</v>
      </c>
      <c r="AT113" s="226" t="s">
        <v>133</v>
      </c>
      <c r="AU113" s="226" t="s">
        <v>83</v>
      </c>
      <c r="AY113" s="18" t="s">
        <v>131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81</v>
      </c>
      <c r="BK113" s="227">
        <f>ROUND(I113*H113,2)</f>
        <v>0</v>
      </c>
      <c r="BL113" s="18" t="s">
        <v>138</v>
      </c>
      <c r="BM113" s="226" t="s">
        <v>148</v>
      </c>
    </row>
    <row r="114" s="13" customFormat="1">
      <c r="A114" s="13"/>
      <c r="B114" s="228"/>
      <c r="C114" s="229"/>
      <c r="D114" s="230" t="s">
        <v>140</v>
      </c>
      <c r="E114" s="231" t="s">
        <v>19</v>
      </c>
      <c r="F114" s="232" t="s">
        <v>149</v>
      </c>
      <c r="G114" s="229"/>
      <c r="H114" s="231" t="s">
        <v>19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140</v>
      </c>
      <c r="AU114" s="238" t="s">
        <v>83</v>
      </c>
      <c r="AV114" s="13" t="s">
        <v>81</v>
      </c>
      <c r="AW114" s="13" t="s">
        <v>35</v>
      </c>
      <c r="AX114" s="13" t="s">
        <v>73</v>
      </c>
      <c r="AY114" s="238" t="s">
        <v>131</v>
      </c>
    </row>
    <row r="115" s="14" customFormat="1">
      <c r="A115" s="14"/>
      <c r="B115" s="239"/>
      <c r="C115" s="240"/>
      <c r="D115" s="230" t="s">
        <v>140</v>
      </c>
      <c r="E115" s="241" t="s">
        <v>19</v>
      </c>
      <c r="F115" s="242" t="s">
        <v>150</v>
      </c>
      <c r="G115" s="240"/>
      <c r="H115" s="243">
        <v>24.125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140</v>
      </c>
      <c r="AU115" s="249" t="s">
        <v>83</v>
      </c>
      <c r="AV115" s="14" t="s">
        <v>83</v>
      </c>
      <c r="AW115" s="14" t="s">
        <v>35</v>
      </c>
      <c r="AX115" s="14" t="s">
        <v>81</v>
      </c>
      <c r="AY115" s="249" t="s">
        <v>131</v>
      </c>
    </row>
    <row r="116" s="2" customFormat="1" ht="21.75" customHeight="1">
      <c r="A116" s="39"/>
      <c r="B116" s="40"/>
      <c r="C116" s="215" t="s">
        <v>151</v>
      </c>
      <c r="D116" s="215" t="s">
        <v>133</v>
      </c>
      <c r="E116" s="216" t="s">
        <v>152</v>
      </c>
      <c r="F116" s="217" t="s">
        <v>153</v>
      </c>
      <c r="G116" s="218" t="s">
        <v>154</v>
      </c>
      <c r="H116" s="219">
        <v>48.25</v>
      </c>
      <c r="I116" s="220"/>
      <c r="J116" s="221">
        <f>ROUND(I116*H116,2)</f>
        <v>0</v>
      </c>
      <c r="K116" s="217" t="s">
        <v>137</v>
      </c>
      <c r="L116" s="45"/>
      <c r="M116" s="222" t="s">
        <v>19</v>
      </c>
      <c r="N116" s="223" t="s">
        <v>44</v>
      </c>
      <c r="O116" s="85"/>
      <c r="P116" s="224">
        <f>O116*H116</f>
        <v>0</v>
      </c>
      <c r="Q116" s="224">
        <v>0</v>
      </c>
      <c r="R116" s="224">
        <f>Q116*H116</f>
        <v>0</v>
      </c>
      <c r="S116" s="224">
        <v>0.20499999999999999</v>
      </c>
      <c r="T116" s="225">
        <f>S116*H116</f>
        <v>9.8912499999999994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6" t="s">
        <v>138</v>
      </c>
      <c r="AT116" s="226" t="s">
        <v>133</v>
      </c>
      <c r="AU116" s="226" t="s">
        <v>83</v>
      </c>
      <c r="AY116" s="18" t="s">
        <v>131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81</v>
      </c>
      <c r="BK116" s="227">
        <f>ROUND(I116*H116,2)</f>
        <v>0</v>
      </c>
      <c r="BL116" s="18" t="s">
        <v>138</v>
      </c>
      <c r="BM116" s="226" t="s">
        <v>155</v>
      </c>
    </row>
    <row r="117" s="13" customFormat="1">
      <c r="A117" s="13"/>
      <c r="B117" s="228"/>
      <c r="C117" s="229"/>
      <c r="D117" s="230" t="s">
        <v>140</v>
      </c>
      <c r="E117" s="231" t="s">
        <v>19</v>
      </c>
      <c r="F117" s="232" t="s">
        <v>149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140</v>
      </c>
      <c r="AU117" s="238" t="s">
        <v>83</v>
      </c>
      <c r="AV117" s="13" t="s">
        <v>81</v>
      </c>
      <c r="AW117" s="13" t="s">
        <v>35</v>
      </c>
      <c r="AX117" s="13" t="s">
        <v>73</v>
      </c>
      <c r="AY117" s="238" t="s">
        <v>131</v>
      </c>
    </row>
    <row r="118" s="14" customFormat="1">
      <c r="A118" s="14"/>
      <c r="B118" s="239"/>
      <c r="C118" s="240"/>
      <c r="D118" s="230" t="s">
        <v>140</v>
      </c>
      <c r="E118" s="241" t="s">
        <v>19</v>
      </c>
      <c r="F118" s="242" t="s">
        <v>156</v>
      </c>
      <c r="G118" s="240"/>
      <c r="H118" s="243">
        <v>48.25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140</v>
      </c>
      <c r="AU118" s="249" t="s">
        <v>83</v>
      </c>
      <c r="AV118" s="14" t="s">
        <v>83</v>
      </c>
      <c r="AW118" s="14" t="s">
        <v>35</v>
      </c>
      <c r="AX118" s="14" t="s">
        <v>81</v>
      </c>
      <c r="AY118" s="249" t="s">
        <v>131</v>
      </c>
    </row>
    <row r="119" s="2" customFormat="1" ht="21.75" customHeight="1">
      <c r="A119" s="39"/>
      <c r="B119" s="40"/>
      <c r="C119" s="215" t="s">
        <v>138</v>
      </c>
      <c r="D119" s="215" t="s">
        <v>133</v>
      </c>
      <c r="E119" s="216" t="s">
        <v>157</v>
      </c>
      <c r="F119" s="217" t="s">
        <v>158</v>
      </c>
      <c r="G119" s="218" t="s">
        <v>159</v>
      </c>
      <c r="H119" s="219">
        <v>303.99200000000002</v>
      </c>
      <c r="I119" s="220"/>
      <c r="J119" s="221">
        <f>ROUND(I119*H119,2)</f>
        <v>0</v>
      </c>
      <c r="K119" s="217" t="s">
        <v>137</v>
      </c>
      <c r="L119" s="45"/>
      <c r="M119" s="222" t="s">
        <v>19</v>
      </c>
      <c r="N119" s="223" t="s">
        <v>44</v>
      </c>
      <c r="O119" s="85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6" t="s">
        <v>138</v>
      </c>
      <c r="AT119" s="226" t="s">
        <v>133</v>
      </c>
      <c r="AU119" s="226" t="s">
        <v>83</v>
      </c>
      <c r="AY119" s="18" t="s">
        <v>131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81</v>
      </c>
      <c r="BK119" s="227">
        <f>ROUND(I119*H119,2)</f>
        <v>0</v>
      </c>
      <c r="BL119" s="18" t="s">
        <v>138</v>
      </c>
      <c r="BM119" s="226" t="s">
        <v>160</v>
      </c>
    </row>
    <row r="120" s="13" customFormat="1">
      <c r="A120" s="13"/>
      <c r="B120" s="228"/>
      <c r="C120" s="229"/>
      <c r="D120" s="230" t="s">
        <v>140</v>
      </c>
      <c r="E120" s="231" t="s">
        <v>19</v>
      </c>
      <c r="F120" s="232" t="s">
        <v>161</v>
      </c>
      <c r="G120" s="229"/>
      <c r="H120" s="231" t="s">
        <v>19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140</v>
      </c>
      <c r="AU120" s="238" t="s">
        <v>83</v>
      </c>
      <c r="AV120" s="13" t="s">
        <v>81</v>
      </c>
      <c r="AW120" s="13" t="s">
        <v>35</v>
      </c>
      <c r="AX120" s="13" t="s">
        <v>73</v>
      </c>
      <c r="AY120" s="238" t="s">
        <v>131</v>
      </c>
    </row>
    <row r="121" s="14" customFormat="1">
      <c r="A121" s="14"/>
      <c r="B121" s="239"/>
      <c r="C121" s="240"/>
      <c r="D121" s="230" t="s">
        <v>140</v>
      </c>
      <c r="E121" s="241" t="s">
        <v>19</v>
      </c>
      <c r="F121" s="242" t="s">
        <v>162</v>
      </c>
      <c r="G121" s="240"/>
      <c r="H121" s="243">
        <v>118.313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140</v>
      </c>
      <c r="AU121" s="249" t="s">
        <v>83</v>
      </c>
      <c r="AV121" s="14" t="s">
        <v>83</v>
      </c>
      <c r="AW121" s="14" t="s">
        <v>35</v>
      </c>
      <c r="AX121" s="14" t="s">
        <v>73</v>
      </c>
      <c r="AY121" s="249" t="s">
        <v>131</v>
      </c>
    </row>
    <row r="122" s="14" customFormat="1">
      <c r="A122" s="14"/>
      <c r="B122" s="239"/>
      <c r="C122" s="240"/>
      <c r="D122" s="230" t="s">
        <v>140</v>
      </c>
      <c r="E122" s="241" t="s">
        <v>19</v>
      </c>
      <c r="F122" s="242" t="s">
        <v>163</v>
      </c>
      <c r="G122" s="240"/>
      <c r="H122" s="243">
        <v>125.815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140</v>
      </c>
      <c r="AU122" s="249" t="s">
        <v>83</v>
      </c>
      <c r="AV122" s="14" t="s">
        <v>83</v>
      </c>
      <c r="AW122" s="14" t="s">
        <v>35</v>
      </c>
      <c r="AX122" s="14" t="s">
        <v>73</v>
      </c>
      <c r="AY122" s="249" t="s">
        <v>131</v>
      </c>
    </row>
    <row r="123" s="14" customFormat="1">
      <c r="A123" s="14"/>
      <c r="B123" s="239"/>
      <c r="C123" s="240"/>
      <c r="D123" s="230" t="s">
        <v>140</v>
      </c>
      <c r="E123" s="241" t="s">
        <v>19</v>
      </c>
      <c r="F123" s="242" t="s">
        <v>164</v>
      </c>
      <c r="G123" s="240"/>
      <c r="H123" s="243">
        <v>40.533000000000001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140</v>
      </c>
      <c r="AU123" s="249" t="s">
        <v>83</v>
      </c>
      <c r="AV123" s="14" t="s">
        <v>83</v>
      </c>
      <c r="AW123" s="14" t="s">
        <v>35</v>
      </c>
      <c r="AX123" s="14" t="s">
        <v>73</v>
      </c>
      <c r="AY123" s="249" t="s">
        <v>131</v>
      </c>
    </row>
    <row r="124" s="14" customFormat="1">
      <c r="A124" s="14"/>
      <c r="B124" s="239"/>
      <c r="C124" s="240"/>
      <c r="D124" s="230" t="s">
        <v>140</v>
      </c>
      <c r="E124" s="241" t="s">
        <v>19</v>
      </c>
      <c r="F124" s="242" t="s">
        <v>165</v>
      </c>
      <c r="G124" s="240"/>
      <c r="H124" s="243">
        <v>19.331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140</v>
      </c>
      <c r="AU124" s="249" t="s">
        <v>83</v>
      </c>
      <c r="AV124" s="14" t="s">
        <v>83</v>
      </c>
      <c r="AW124" s="14" t="s">
        <v>35</v>
      </c>
      <c r="AX124" s="14" t="s">
        <v>73</v>
      </c>
      <c r="AY124" s="249" t="s">
        <v>131</v>
      </c>
    </row>
    <row r="125" s="15" customFormat="1">
      <c r="A125" s="15"/>
      <c r="B125" s="250"/>
      <c r="C125" s="251"/>
      <c r="D125" s="230" t="s">
        <v>140</v>
      </c>
      <c r="E125" s="252" t="s">
        <v>19</v>
      </c>
      <c r="F125" s="253" t="s">
        <v>145</v>
      </c>
      <c r="G125" s="251"/>
      <c r="H125" s="254">
        <v>303.99200000000002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0" t="s">
        <v>140</v>
      </c>
      <c r="AU125" s="260" t="s">
        <v>83</v>
      </c>
      <c r="AV125" s="15" t="s">
        <v>138</v>
      </c>
      <c r="AW125" s="15" t="s">
        <v>35</v>
      </c>
      <c r="AX125" s="15" t="s">
        <v>81</v>
      </c>
      <c r="AY125" s="260" t="s">
        <v>131</v>
      </c>
    </row>
    <row r="126" s="2" customFormat="1" ht="16.5" customHeight="1">
      <c r="A126" s="39"/>
      <c r="B126" s="40"/>
      <c r="C126" s="215" t="s">
        <v>166</v>
      </c>
      <c r="D126" s="215" t="s">
        <v>133</v>
      </c>
      <c r="E126" s="216" t="s">
        <v>167</v>
      </c>
      <c r="F126" s="217" t="s">
        <v>168</v>
      </c>
      <c r="G126" s="218" t="s">
        <v>136</v>
      </c>
      <c r="H126" s="219">
        <v>255.166</v>
      </c>
      <c r="I126" s="220"/>
      <c r="J126" s="221">
        <f>ROUND(I126*H126,2)</f>
        <v>0</v>
      </c>
      <c r="K126" s="217" t="s">
        <v>137</v>
      </c>
      <c r="L126" s="45"/>
      <c r="M126" s="222" t="s">
        <v>19</v>
      </c>
      <c r="N126" s="223" t="s">
        <v>44</v>
      </c>
      <c r="O126" s="85"/>
      <c r="P126" s="224">
        <f>O126*H126</f>
        <v>0</v>
      </c>
      <c r="Q126" s="224">
        <v>0.0011900000000000001</v>
      </c>
      <c r="R126" s="224">
        <f>Q126*H126</f>
        <v>0.30364753999999999</v>
      </c>
      <c r="S126" s="224">
        <v>0</v>
      </c>
      <c r="T126" s="22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6" t="s">
        <v>138</v>
      </c>
      <c r="AT126" s="226" t="s">
        <v>133</v>
      </c>
      <c r="AU126" s="226" t="s">
        <v>83</v>
      </c>
      <c r="AY126" s="18" t="s">
        <v>131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8" t="s">
        <v>81</v>
      </c>
      <c r="BK126" s="227">
        <f>ROUND(I126*H126,2)</f>
        <v>0</v>
      </c>
      <c r="BL126" s="18" t="s">
        <v>138</v>
      </c>
      <c r="BM126" s="226" t="s">
        <v>169</v>
      </c>
    </row>
    <row r="127" s="13" customFormat="1">
      <c r="A127" s="13"/>
      <c r="B127" s="228"/>
      <c r="C127" s="229"/>
      <c r="D127" s="230" t="s">
        <v>140</v>
      </c>
      <c r="E127" s="231" t="s">
        <v>19</v>
      </c>
      <c r="F127" s="232" t="s">
        <v>170</v>
      </c>
      <c r="G127" s="229"/>
      <c r="H127" s="231" t="s">
        <v>19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140</v>
      </c>
      <c r="AU127" s="238" t="s">
        <v>83</v>
      </c>
      <c r="AV127" s="13" t="s">
        <v>81</v>
      </c>
      <c r="AW127" s="13" t="s">
        <v>35</v>
      </c>
      <c r="AX127" s="13" t="s">
        <v>73</v>
      </c>
      <c r="AY127" s="238" t="s">
        <v>131</v>
      </c>
    </row>
    <row r="128" s="14" customFormat="1">
      <c r="A128" s="14"/>
      <c r="B128" s="239"/>
      <c r="C128" s="240"/>
      <c r="D128" s="230" t="s">
        <v>140</v>
      </c>
      <c r="E128" s="241" t="s">
        <v>19</v>
      </c>
      <c r="F128" s="242" t="s">
        <v>171</v>
      </c>
      <c r="G128" s="240"/>
      <c r="H128" s="243">
        <v>94.650000000000006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140</v>
      </c>
      <c r="AU128" s="249" t="s">
        <v>83</v>
      </c>
      <c r="AV128" s="14" t="s">
        <v>83</v>
      </c>
      <c r="AW128" s="14" t="s">
        <v>35</v>
      </c>
      <c r="AX128" s="14" t="s">
        <v>73</v>
      </c>
      <c r="AY128" s="249" t="s">
        <v>131</v>
      </c>
    </row>
    <row r="129" s="14" customFormat="1">
      <c r="A129" s="14"/>
      <c r="B129" s="239"/>
      <c r="C129" s="240"/>
      <c r="D129" s="230" t="s">
        <v>140</v>
      </c>
      <c r="E129" s="241" t="s">
        <v>19</v>
      </c>
      <c r="F129" s="242" t="s">
        <v>172</v>
      </c>
      <c r="G129" s="240"/>
      <c r="H129" s="243">
        <v>100.652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140</v>
      </c>
      <c r="AU129" s="249" t="s">
        <v>83</v>
      </c>
      <c r="AV129" s="14" t="s">
        <v>83</v>
      </c>
      <c r="AW129" s="14" t="s">
        <v>35</v>
      </c>
      <c r="AX129" s="14" t="s">
        <v>73</v>
      </c>
      <c r="AY129" s="249" t="s">
        <v>131</v>
      </c>
    </row>
    <row r="130" s="14" customFormat="1">
      <c r="A130" s="14"/>
      <c r="B130" s="239"/>
      <c r="C130" s="240"/>
      <c r="D130" s="230" t="s">
        <v>140</v>
      </c>
      <c r="E130" s="241" t="s">
        <v>19</v>
      </c>
      <c r="F130" s="242" t="s">
        <v>173</v>
      </c>
      <c r="G130" s="240"/>
      <c r="H130" s="243">
        <v>40.533000000000001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140</v>
      </c>
      <c r="AU130" s="249" t="s">
        <v>83</v>
      </c>
      <c r="AV130" s="14" t="s">
        <v>83</v>
      </c>
      <c r="AW130" s="14" t="s">
        <v>35</v>
      </c>
      <c r="AX130" s="14" t="s">
        <v>73</v>
      </c>
      <c r="AY130" s="249" t="s">
        <v>131</v>
      </c>
    </row>
    <row r="131" s="14" customFormat="1">
      <c r="A131" s="14"/>
      <c r="B131" s="239"/>
      <c r="C131" s="240"/>
      <c r="D131" s="230" t="s">
        <v>140</v>
      </c>
      <c r="E131" s="241" t="s">
        <v>19</v>
      </c>
      <c r="F131" s="242" t="s">
        <v>174</v>
      </c>
      <c r="G131" s="240"/>
      <c r="H131" s="243">
        <v>19.331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140</v>
      </c>
      <c r="AU131" s="249" t="s">
        <v>83</v>
      </c>
      <c r="AV131" s="14" t="s">
        <v>83</v>
      </c>
      <c r="AW131" s="14" t="s">
        <v>35</v>
      </c>
      <c r="AX131" s="14" t="s">
        <v>73</v>
      </c>
      <c r="AY131" s="249" t="s">
        <v>131</v>
      </c>
    </row>
    <row r="132" s="15" customFormat="1">
      <c r="A132" s="15"/>
      <c r="B132" s="250"/>
      <c r="C132" s="251"/>
      <c r="D132" s="230" t="s">
        <v>140</v>
      </c>
      <c r="E132" s="252" t="s">
        <v>19</v>
      </c>
      <c r="F132" s="253" t="s">
        <v>145</v>
      </c>
      <c r="G132" s="251"/>
      <c r="H132" s="254">
        <v>255.16600000000003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0" t="s">
        <v>140</v>
      </c>
      <c r="AU132" s="260" t="s">
        <v>83</v>
      </c>
      <c r="AV132" s="15" t="s">
        <v>138</v>
      </c>
      <c r="AW132" s="15" t="s">
        <v>35</v>
      </c>
      <c r="AX132" s="15" t="s">
        <v>81</v>
      </c>
      <c r="AY132" s="260" t="s">
        <v>131</v>
      </c>
    </row>
    <row r="133" s="2" customFormat="1" ht="21.75" customHeight="1">
      <c r="A133" s="39"/>
      <c r="B133" s="40"/>
      <c r="C133" s="215" t="s">
        <v>175</v>
      </c>
      <c r="D133" s="215" t="s">
        <v>133</v>
      </c>
      <c r="E133" s="216" t="s">
        <v>176</v>
      </c>
      <c r="F133" s="217" t="s">
        <v>177</v>
      </c>
      <c r="G133" s="218" t="s">
        <v>136</v>
      </c>
      <c r="H133" s="219">
        <v>255.166</v>
      </c>
      <c r="I133" s="220"/>
      <c r="J133" s="221">
        <f>ROUND(I133*H133,2)</f>
        <v>0</v>
      </c>
      <c r="K133" s="217" t="s">
        <v>137</v>
      </c>
      <c r="L133" s="45"/>
      <c r="M133" s="222" t="s">
        <v>19</v>
      </c>
      <c r="N133" s="223" t="s">
        <v>44</v>
      </c>
      <c r="O133" s="85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6" t="s">
        <v>138</v>
      </c>
      <c r="AT133" s="226" t="s">
        <v>133</v>
      </c>
      <c r="AU133" s="226" t="s">
        <v>83</v>
      </c>
      <c r="AY133" s="18" t="s">
        <v>131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81</v>
      </c>
      <c r="BK133" s="227">
        <f>ROUND(I133*H133,2)</f>
        <v>0</v>
      </c>
      <c r="BL133" s="18" t="s">
        <v>138</v>
      </c>
      <c r="BM133" s="226" t="s">
        <v>178</v>
      </c>
    </row>
    <row r="134" s="2" customFormat="1" ht="33" customHeight="1">
      <c r="A134" s="39"/>
      <c r="B134" s="40"/>
      <c r="C134" s="215" t="s">
        <v>179</v>
      </c>
      <c r="D134" s="215" t="s">
        <v>133</v>
      </c>
      <c r="E134" s="216" t="s">
        <v>180</v>
      </c>
      <c r="F134" s="217" t="s">
        <v>181</v>
      </c>
      <c r="G134" s="218" t="s">
        <v>159</v>
      </c>
      <c r="H134" s="219">
        <v>36.771000000000001</v>
      </c>
      <c r="I134" s="220"/>
      <c r="J134" s="221">
        <f>ROUND(I134*H134,2)</f>
        <v>0</v>
      </c>
      <c r="K134" s="217" t="s">
        <v>137</v>
      </c>
      <c r="L134" s="45"/>
      <c r="M134" s="222" t="s">
        <v>19</v>
      </c>
      <c r="N134" s="223" t="s">
        <v>44</v>
      </c>
      <c r="O134" s="85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6" t="s">
        <v>138</v>
      </c>
      <c r="AT134" s="226" t="s">
        <v>133</v>
      </c>
      <c r="AU134" s="226" t="s">
        <v>83</v>
      </c>
      <c r="AY134" s="18" t="s">
        <v>131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8" t="s">
        <v>81</v>
      </c>
      <c r="BK134" s="227">
        <f>ROUND(I134*H134,2)</f>
        <v>0</v>
      </c>
      <c r="BL134" s="18" t="s">
        <v>138</v>
      </c>
      <c r="BM134" s="226" t="s">
        <v>182</v>
      </c>
    </row>
    <row r="135" s="13" customFormat="1">
      <c r="A135" s="13"/>
      <c r="B135" s="228"/>
      <c r="C135" s="229"/>
      <c r="D135" s="230" t="s">
        <v>140</v>
      </c>
      <c r="E135" s="231" t="s">
        <v>19</v>
      </c>
      <c r="F135" s="232" t="s">
        <v>183</v>
      </c>
      <c r="G135" s="229"/>
      <c r="H135" s="231" t="s">
        <v>19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140</v>
      </c>
      <c r="AU135" s="238" t="s">
        <v>83</v>
      </c>
      <c r="AV135" s="13" t="s">
        <v>81</v>
      </c>
      <c r="AW135" s="13" t="s">
        <v>35</v>
      </c>
      <c r="AX135" s="13" t="s">
        <v>73</v>
      </c>
      <c r="AY135" s="238" t="s">
        <v>131</v>
      </c>
    </row>
    <row r="136" s="14" customFormat="1">
      <c r="A136" s="14"/>
      <c r="B136" s="239"/>
      <c r="C136" s="240"/>
      <c r="D136" s="230" t="s">
        <v>140</v>
      </c>
      <c r="E136" s="241" t="s">
        <v>19</v>
      </c>
      <c r="F136" s="242" t="s">
        <v>184</v>
      </c>
      <c r="G136" s="240"/>
      <c r="H136" s="243">
        <v>36.771000000000001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140</v>
      </c>
      <c r="AU136" s="249" t="s">
        <v>83</v>
      </c>
      <c r="AV136" s="14" t="s">
        <v>83</v>
      </c>
      <c r="AW136" s="14" t="s">
        <v>35</v>
      </c>
      <c r="AX136" s="14" t="s">
        <v>81</v>
      </c>
      <c r="AY136" s="249" t="s">
        <v>131</v>
      </c>
    </row>
    <row r="137" s="2" customFormat="1" ht="33" customHeight="1">
      <c r="A137" s="39"/>
      <c r="B137" s="40"/>
      <c r="C137" s="215" t="s">
        <v>185</v>
      </c>
      <c r="D137" s="215" t="s">
        <v>133</v>
      </c>
      <c r="E137" s="216" t="s">
        <v>186</v>
      </c>
      <c r="F137" s="217" t="s">
        <v>187</v>
      </c>
      <c r="G137" s="218" t="s">
        <v>159</v>
      </c>
      <c r="H137" s="219">
        <v>367.70999999999998</v>
      </c>
      <c r="I137" s="220"/>
      <c r="J137" s="221">
        <f>ROUND(I137*H137,2)</f>
        <v>0</v>
      </c>
      <c r="K137" s="217" t="s">
        <v>137</v>
      </c>
      <c r="L137" s="45"/>
      <c r="M137" s="222" t="s">
        <v>19</v>
      </c>
      <c r="N137" s="223" t="s">
        <v>44</v>
      </c>
      <c r="O137" s="85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6" t="s">
        <v>138</v>
      </c>
      <c r="AT137" s="226" t="s">
        <v>133</v>
      </c>
      <c r="AU137" s="226" t="s">
        <v>83</v>
      </c>
      <c r="AY137" s="18" t="s">
        <v>131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81</v>
      </c>
      <c r="BK137" s="227">
        <f>ROUND(I137*H137,2)</f>
        <v>0</v>
      </c>
      <c r="BL137" s="18" t="s">
        <v>138</v>
      </c>
      <c r="BM137" s="226" t="s">
        <v>188</v>
      </c>
    </row>
    <row r="138" s="2" customFormat="1">
      <c r="A138" s="39"/>
      <c r="B138" s="40"/>
      <c r="C138" s="41"/>
      <c r="D138" s="230" t="s">
        <v>189</v>
      </c>
      <c r="E138" s="41"/>
      <c r="F138" s="261" t="s">
        <v>190</v>
      </c>
      <c r="G138" s="41"/>
      <c r="H138" s="41"/>
      <c r="I138" s="133"/>
      <c r="J138" s="41"/>
      <c r="K138" s="41"/>
      <c r="L138" s="45"/>
      <c r="M138" s="262"/>
      <c r="N138" s="26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189</v>
      </c>
      <c r="AU138" s="18" t="s">
        <v>83</v>
      </c>
    </row>
    <row r="139" s="14" customFormat="1">
      <c r="A139" s="14"/>
      <c r="B139" s="239"/>
      <c r="C139" s="240"/>
      <c r="D139" s="230" t="s">
        <v>140</v>
      </c>
      <c r="E139" s="240"/>
      <c r="F139" s="242" t="s">
        <v>191</v>
      </c>
      <c r="G139" s="240"/>
      <c r="H139" s="243">
        <v>367.70999999999998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140</v>
      </c>
      <c r="AU139" s="249" t="s">
        <v>83</v>
      </c>
      <c r="AV139" s="14" t="s">
        <v>83</v>
      </c>
      <c r="AW139" s="14" t="s">
        <v>4</v>
      </c>
      <c r="AX139" s="14" t="s">
        <v>81</v>
      </c>
      <c r="AY139" s="249" t="s">
        <v>131</v>
      </c>
    </row>
    <row r="140" s="2" customFormat="1" ht="21.75" customHeight="1">
      <c r="A140" s="39"/>
      <c r="B140" s="40"/>
      <c r="C140" s="215" t="s">
        <v>192</v>
      </c>
      <c r="D140" s="215" t="s">
        <v>133</v>
      </c>
      <c r="E140" s="216" t="s">
        <v>193</v>
      </c>
      <c r="F140" s="217" t="s">
        <v>194</v>
      </c>
      <c r="G140" s="218" t="s">
        <v>159</v>
      </c>
      <c r="H140" s="219">
        <v>36.771000000000001</v>
      </c>
      <c r="I140" s="220"/>
      <c r="J140" s="221">
        <f>ROUND(I140*H140,2)</f>
        <v>0</v>
      </c>
      <c r="K140" s="217" t="s">
        <v>137</v>
      </c>
      <c r="L140" s="45"/>
      <c r="M140" s="222" t="s">
        <v>19</v>
      </c>
      <c r="N140" s="223" t="s">
        <v>44</v>
      </c>
      <c r="O140" s="85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6" t="s">
        <v>138</v>
      </c>
      <c r="AT140" s="226" t="s">
        <v>133</v>
      </c>
      <c r="AU140" s="226" t="s">
        <v>83</v>
      </c>
      <c r="AY140" s="18" t="s">
        <v>131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8" t="s">
        <v>81</v>
      </c>
      <c r="BK140" s="227">
        <f>ROUND(I140*H140,2)</f>
        <v>0</v>
      </c>
      <c r="BL140" s="18" t="s">
        <v>138</v>
      </c>
      <c r="BM140" s="226" t="s">
        <v>195</v>
      </c>
    </row>
    <row r="141" s="2" customFormat="1" ht="21.75" customHeight="1">
      <c r="A141" s="39"/>
      <c r="B141" s="40"/>
      <c r="C141" s="215" t="s">
        <v>196</v>
      </c>
      <c r="D141" s="215" t="s">
        <v>133</v>
      </c>
      <c r="E141" s="216" t="s">
        <v>197</v>
      </c>
      <c r="F141" s="217" t="s">
        <v>198</v>
      </c>
      <c r="G141" s="218" t="s">
        <v>199</v>
      </c>
      <c r="H141" s="219">
        <v>62.511000000000003</v>
      </c>
      <c r="I141" s="220"/>
      <c r="J141" s="221">
        <f>ROUND(I141*H141,2)</f>
        <v>0</v>
      </c>
      <c r="K141" s="217" t="s">
        <v>137</v>
      </c>
      <c r="L141" s="45"/>
      <c r="M141" s="222" t="s">
        <v>19</v>
      </c>
      <c r="N141" s="223" t="s">
        <v>44</v>
      </c>
      <c r="O141" s="85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138</v>
      </c>
      <c r="AT141" s="226" t="s">
        <v>133</v>
      </c>
      <c r="AU141" s="226" t="s">
        <v>83</v>
      </c>
      <c r="AY141" s="18" t="s">
        <v>131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81</v>
      </c>
      <c r="BK141" s="227">
        <f>ROUND(I141*H141,2)</f>
        <v>0</v>
      </c>
      <c r="BL141" s="18" t="s">
        <v>138</v>
      </c>
      <c r="BM141" s="226" t="s">
        <v>200</v>
      </c>
    </row>
    <row r="142" s="14" customFormat="1">
      <c r="A142" s="14"/>
      <c r="B142" s="239"/>
      <c r="C142" s="240"/>
      <c r="D142" s="230" t="s">
        <v>140</v>
      </c>
      <c r="E142" s="240"/>
      <c r="F142" s="242" t="s">
        <v>201</v>
      </c>
      <c r="G142" s="240"/>
      <c r="H142" s="243">
        <v>62.511000000000003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140</v>
      </c>
      <c r="AU142" s="249" t="s">
        <v>83</v>
      </c>
      <c r="AV142" s="14" t="s">
        <v>83</v>
      </c>
      <c r="AW142" s="14" t="s">
        <v>4</v>
      </c>
      <c r="AX142" s="14" t="s">
        <v>81</v>
      </c>
      <c r="AY142" s="249" t="s">
        <v>131</v>
      </c>
    </row>
    <row r="143" s="2" customFormat="1" ht="21.75" customHeight="1">
      <c r="A143" s="39"/>
      <c r="B143" s="40"/>
      <c r="C143" s="215" t="s">
        <v>202</v>
      </c>
      <c r="D143" s="215" t="s">
        <v>133</v>
      </c>
      <c r="E143" s="216" t="s">
        <v>203</v>
      </c>
      <c r="F143" s="217" t="s">
        <v>204</v>
      </c>
      <c r="G143" s="218" t="s">
        <v>159</v>
      </c>
      <c r="H143" s="219">
        <v>218.39500000000001</v>
      </c>
      <c r="I143" s="220"/>
      <c r="J143" s="221">
        <f>ROUND(I143*H143,2)</f>
        <v>0</v>
      </c>
      <c r="K143" s="217" t="s">
        <v>137</v>
      </c>
      <c r="L143" s="45"/>
      <c r="M143" s="222" t="s">
        <v>19</v>
      </c>
      <c r="N143" s="223" t="s">
        <v>44</v>
      </c>
      <c r="O143" s="8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138</v>
      </c>
      <c r="AT143" s="226" t="s">
        <v>133</v>
      </c>
      <c r="AU143" s="226" t="s">
        <v>83</v>
      </c>
      <c r="AY143" s="18" t="s">
        <v>131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81</v>
      </c>
      <c r="BK143" s="227">
        <f>ROUND(I143*H143,2)</f>
        <v>0</v>
      </c>
      <c r="BL143" s="18" t="s">
        <v>138</v>
      </c>
      <c r="BM143" s="226" t="s">
        <v>205</v>
      </c>
    </row>
    <row r="144" s="13" customFormat="1">
      <c r="A144" s="13"/>
      <c r="B144" s="228"/>
      <c r="C144" s="229"/>
      <c r="D144" s="230" t="s">
        <v>140</v>
      </c>
      <c r="E144" s="231" t="s">
        <v>19</v>
      </c>
      <c r="F144" s="232" t="s">
        <v>206</v>
      </c>
      <c r="G144" s="229"/>
      <c r="H144" s="231" t="s">
        <v>19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140</v>
      </c>
      <c r="AU144" s="238" t="s">
        <v>83</v>
      </c>
      <c r="AV144" s="13" t="s">
        <v>81</v>
      </c>
      <c r="AW144" s="13" t="s">
        <v>35</v>
      </c>
      <c r="AX144" s="13" t="s">
        <v>73</v>
      </c>
      <c r="AY144" s="238" t="s">
        <v>131</v>
      </c>
    </row>
    <row r="145" s="14" customFormat="1">
      <c r="A145" s="14"/>
      <c r="B145" s="239"/>
      <c r="C145" s="240"/>
      <c r="D145" s="230" t="s">
        <v>140</v>
      </c>
      <c r="E145" s="241" t="s">
        <v>19</v>
      </c>
      <c r="F145" s="242" t="s">
        <v>207</v>
      </c>
      <c r="G145" s="240"/>
      <c r="H145" s="243">
        <v>255.166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140</v>
      </c>
      <c r="AU145" s="249" t="s">
        <v>83</v>
      </c>
      <c r="AV145" s="14" t="s">
        <v>83</v>
      </c>
      <c r="AW145" s="14" t="s">
        <v>35</v>
      </c>
      <c r="AX145" s="14" t="s">
        <v>73</v>
      </c>
      <c r="AY145" s="249" t="s">
        <v>131</v>
      </c>
    </row>
    <row r="146" s="13" customFormat="1">
      <c r="A146" s="13"/>
      <c r="B146" s="228"/>
      <c r="C146" s="229"/>
      <c r="D146" s="230" t="s">
        <v>140</v>
      </c>
      <c r="E146" s="231" t="s">
        <v>19</v>
      </c>
      <c r="F146" s="232" t="s">
        <v>208</v>
      </c>
      <c r="G146" s="229"/>
      <c r="H146" s="231" t="s">
        <v>19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140</v>
      </c>
      <c r="AU146" s="238" t="s">
        <v>83</v>
      </c>
      <c r="AV146" s="13" t="s">
        <v>81</v>
      </c>
      <c r="AW146" s="13" t="s">
        <v>35</v>
      </c>
      <c r="AX146" s="13" t="s">
        <v>73</v>
      </c>
      <c r="AY146" s="238" t="s">
        <v>131</v>
      </c>
    </row>
    <row r="147" s="14" customFormat="1">
      <c r="A147" s="14"/>
      <c r="B147" s="239"/>
      <c r="C147" s="240"/>
      <c r="D147" s="230" t="s">
        <v>140</v>
      </c>
      <c r="E147" s="241" t="s">
        <v>19</v>
      </c>
      <c r="F147" s="242" t="s">
        <v>209</v>
      </c>
      <c r="G147" s="240"/>
      <c r="H147" s="243">
        <v>-18.77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140</v>
      </c>
      <c r="AU147" s="249" t="s">
        <v>83</v>
      </c>
      <c r="AV147" s="14" t="s">
        <v>83</v>
      </c>
      <c r="AW147" s="14" t="s">
        <v>35</v>
      </c>
      <c r="AX147" s="14" t="s">
        <v>73</v>
      </c>
      <c r="AY147" s="249" t="s">
        <v>131</v>
      </c>
    </row>
    <row r="148" s="13" customFormat="1">
      <c r="A148" s="13"/>
      <c r="B148" s="228"/>
      <c r="C148" s="229"/>
      <c r="D148" s="230" t="s">
        <v>140</v>
      </c>
      <c r="E148" s="231" t="s">
        <v>19</v>
      </c>
      <c r="F148" s="232" t="s">
        <v>210</v>
      </c>
      <c r="G148" s="229"/>
      <c r="H148" s="231" t="s">
        <v>19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140</v>
      </c>
      <c r="AU148" s="238" t="s">
        <v>83</v>
      </c>
      <c r="AV148" s="13" t="s">
        <v>81</v>
      </c>
      <c r="AW148" s="13" t="s">
        <v>35</v>
      </c>
      <c r="AX148" s="13" t="s">
        <v>73</v>
      </c>
      <c r="AY148" s="238" t="s">
        <v>131</v>
      </c>
    </row>
    <row r="149" s="14" customFormat="1">
      <c r="A149" s="14"/>
      <c r="B149" s="239"/>
      <c r="C149" s="240"/>
      <c r="D149" s="230" t="s">
        <v>140</v>
      </c>
      <c r="E149" s="241" t="s">
        <v>19</v>
      </c>
      <c r="F149" s="242" t="s">
        <v>211</v>
      </c>
      <c r="G149" s="240"/>
      <c r="H149" s="243">
        <v>-2.0830000000000002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140</v>
      </c>
      <c r="AU149" s="249" t="s">
        <v>83</v>
      </c>
      <c r="AV149" s="14" t="s">
        <v>83</v>
      </c>
      <c r="AW149" s="14" t="s">
        <v>35</v>
      </c>
      <c r="AX149" s="14" t="s">
        <v>73</v>
      </c>
      <c r="AY149" s="249" t="s">
        <v>131</v>
      </c>
    </row>
    <row r="150" s="14" customFormat="1">
      <c r="A150" s="14"/>
      <c r="B150" s="239"/>
      <c r="C150" s="240"/>
      <c r="D150" s="230" t="s">
        <v>140</v>
      </c>
      <c r="E150" s="241" t="s">
        <v>19</v>
      </c>
      <c r="F150" s="242" t="s">
        <v>212</v>
      </c>
      <c r="G150" s="240"/>
      <c r="H150" s="243">
        <v>-15.105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140</v>
      </c>
      <c r="AU150" s="249" t="s">
        <v>83</v>
      </c>
      <c r="AV150" s="14" t="s">
        <v>83</v>
      </c>
      <c r="AW150" s="14" t="s">
        <v>35</v>
      </c>
      <c r="AX150" s="14" t="s">
        <v>73</v>
      </c>
      <c r="AY150" s="249" t="s">
        <v>131</v>
      </c>
    </row>
    <row r="151" s="14" customFormat="1">
      <c r="A151" s="14"/>
      <c r="B151" s="239"/>
      <c r="C151" s="240"/>
      <c r="D151" s="230" t="s">
        <v>140</v>
      </c>
      <c r="E151" s="241" t="s">
        <v>19</v>
      </c>
      <c r="F151" s="242" t="s">
        <v>213</v>
      </c>
      <c r="G151" s="240"/>
      <c r="H151" s="243">
        <v>-0.81299999999999994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140</v>
      </c>
      <c r="AU151" s="249" t="s">
        <v>83</v>
      </c>
      <c r="AV151" s="14" t="s">
        <v>83</v>
      </c>
      <c r="AW151" s="14" t="s">
        <v>35</v>
      </c>
      <c r="AX151" s="14" t="s">
        <v>73</v>
      </c>
      <c r="AY151" s="249" t="s">
        <v>131</v>
      </c>
    </row>
    <row r="152" s="15" customFormat="1">
      <c r="A152" s="15"/>
      <c r="B152" s="250"/>
      <c r="C152" s="251"/>
      <c r="D152" s="230" t="s">
        <v>140</v>
      </c>
      <c r="E152" s="252" t="s">
        <v>19</v>
      </c>
      <c r="F152" s="253" t="s">
        <v>145</v>
      </c>
      <c r="G152" s="251"/>
      <c r="H152" s="254">
        <v>218.39500000000001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0" t="s">
        <v>140</v>
      </c>
      <c r="AU152" s="260" t="s">
        <v>83</v>
      </c>
      <c r="AV152" s="15" t="s">
        <v>138</v>
      </c>
      <c r="AW152" s="15" t="s">
        <v>35</v>
      </c>
      <c r="AX152" s="15" t="s">
        <v>81</v>
      </c>
      <c r="AY152" s="260" t="s">
        <v>131</v>
      </c>
    </row>
    <row r="153" s="2" customFormat="1" ht="21.75" customHeight="1">
      <c r="A153" s="39"/>
      <c r="B153" s="40"/>
      <c r="C153" s="215" t="s">
        <v>214</v>
      </c>
      <c r="D153" s="215" t="s">
        <v>133</v>
      </c>
      <c r="E153" s="216" t="s">
        <v>215</v>
      </c>
      <c r="F153" s="217" t="s">
        <v>216</v>
      </c>
      <c r="G153" s="218" t="s">
        <v>136</v>
      </c>
      <c r="H153" s="219">
        <v>34</v>
      </c>
      <c r="I153" s="220"/>
      <c r="J153" s="221">
        <f>ROUND(I153*H153,2)</f>
        <v>0</v>
      </c>
      <c r="K153" s="217" t="s">
        <v>137</v>
      </c>
      <c r="L153" s="45"/>
      <c r="M153" s="222" t="s">
        <v>19</v>
      </c>
      <c r="N153" s="223" t="s">
        <v>44</v>
      </c>
      <c r="O153" s="85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138</v>
      </c>
      <c r="AT153" s="226" t="s">
        <v>133</v>
      </c>
      <c r="AU153" s="226" t="s">
        <v>83</v>
      </c>
      <c r="AY153" s="18" t="s">
        <v>131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81</v>
      </c>
      <c r="BK153" s="227">
        <f>ROUND(I153*H153,2)</f>
        <v>0</v>
      </c>
      <c r="BL153" s="18" t="s">
        <v>138</v>
      </c>
      <c r="BM153" s="226" t="s">
        <v>217</v>
      </c>
    </row>
    <row r="154" s="13" customFormat="1">
      <c r="A154" s="13"/>
      <c r="B154" s="228"/>
      <c r="C154" s="229"/>
      <c r="D154" s="230" t="s">
        <v>140</v>
      </c>
      <c r="E154" s="231" t="s">
        <v>19</v>
      </c>
      <c r="F154" s="232" t="s">
        <v>218</v>
      </c>
      <c r="G154" s="229"/>
      <c r="H154" s="231" t="s">
        <v>19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140</v>
      </c>
      <c r="AU154" s="238" t="s">
        <v>83</v>
      </c>
      <c r="AV154" s="13" t="s">
        <v>81</v>
      </c>
      <c r="AW154" s="13" t="s">
        <v>35</v>
      </c>
      <c r="AX154" s="13" t="s">
        <v>73</v>
      </c>
      <c r="AY154" s="238" t="s">
        <v>131</v>
      </c>
    </row>
    <row r="155" s="14" customFormat="1">
      <c r="A155" s="14"/>
      <c r="B155" s="239"/>
      <c r="C155" s="240"/>
      <c r="D155" s="230" t="s">
        <v>140</v>
      </c>
      <c r="E155" s="241" t="s">
        <v>19</v>
      </c>
      <c r="F155" s="242" t="s">
        <v>219</v>
      </c>
      <c r="G155" s="240"/>
      <c r="H155" s="243">
        <v>34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140</v>
      </c>
      <c r="AU155" s="249" t="s">
        <v>83</v>
      </c>
      <c r="AV155" s="14" t="s">
        <v>83</v>
      </c>
      <c r="AW155" s="14" t="s">
        <v>35</v>
      </c>
      <c r="AX155" s="14" t="s">
        <v>81</v>
      </c>
      <c r="AY155" s="249" t="s">
        <v>131</v>
      </c>
    </row>
    <row r="156" s="2" customFormat="1" ht="21.75" customHeight="1">
      <c r="A156" s="39"/>
      <c r="B156" s="40"/>
      <c r="C156" s="215" t="s">
        <v>220</v>
      </c>
      <c r="D156" s="215" t="s">
        <v>133</v>
      </c>
      <c r="E156" s="216" t="s">
        <v>221</v>
      </c>
      <c r="F156" s="217" t="s">
        <v>222</v>
      </c>
      <c r="G156" s="218" t="s">
        <v>136</v>
      </c>
      <c r="H156" s="219">
        <v>34</v>
      </c>
      <c r="I156" s="220"/>
      <c r="J156" s="221">
        <f>ROUND(I156*H156,2)</f>
        <v>0</v>
      </c>
      <c r="K156" s="217" t="s">
        <v>137</v>
      </c>
      <c r="L156" s="45"/>
      <c r="M156" s="222" t="s">
        <v>19</v>
      </c>
      <c r="N156" s="223" t="s">
        <v>44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138</v>
      </c>
      <c r="AT156" s="226" t="s">
        <v>133</v>
      </c>
      <c r="AU156" s="226" t="s">
        <v>83</v>
      </c>
      <c r="AY156" s="18" t="s">
        <v>131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81</v>
      </c>
      <c r="BK156" s="227">
        <f>ROUND(I156*H156,2)</f>
        <v>0</v>
      </c>
      <c r="BL156" s="18" t="s">
        <v>138</v>
      </c>
      <c r="BM156" s="226" t="s">
        <v>223</v>
      </c>
    </row>
    <row r="157" s="13" customFormat="1">
      <c r="A157" s="13"/>
      <c r="B157" s="228"/>
      <c r="C157" s="229"/>
      <c r="D157" s="230" t="s">
        <v>140</v>
      </c>
      <c r="E157" s="231" t="s">
        <v>19</v>
      </c>
      <c r="F157" s="232" t="s">
        <v>218</v>
      </c>
      <c r="G157" s="229"/>
      <c r="H157" s="231" t="s">
        <v>19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140</v>
      </c>
      <c r="AU157" s="238" t="s">
        <v>83</v>
      </c>
      <c r="AV157" s="13" t="s">
        <v>81</v>
      </c>
      <c r="AW157" s="13" t="s">
        <v>35</v>
      </c>
      <c r="AX157" s="13" t="s">
        <v>73</v>
      </c>
      <c r="AY157" s="238" t="s">
        <v>131</v>
      </c>
    </row>
    <row r="158" s="14" customFormat="1">
      <c r="A158" s="14"/>
      <c r="B158" s="239"/>
      <c r="C158" s="240"/>
      <c r="D158" s="230" t="s">
        <v>140</v>
      </c>
      <c r="E158" s="241" t="s">
        <v>19</v>
      </c>
      <c r="F158" s="242" t="s">
        <v>219</v>
      </c>
      <c r="G158" s="240"/>
      <c r="H158" s="243">
        <v>34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140</v>
      </c>
      <c r="AU158" s="249" t="s">
        <v>83</v>
      </c>
      <c r="AV158" s="14" t="s">
        <v>83</v>
      </c>
      <c r="AW158" s="14" t="s">
        <v>35</v>
      </c>
      <c r="AX158" s="14" t="s">
        <v>81</v>
      </c>
      <c r="AY158" s="249" t="s">
        <v>131</v>
      </c>
    </row>
    <row r="159" s="2" customFormat="1" ht="16.5" customHeight="1">
      <c r="A159" s="39"/>
      <c r="B159" s="40"/>
      <c r="C159" s="264" t="s">
        <v>224</v>
      </c>
      <c r="D159" s="264" t="s">
        <v>225</v>
      </c>
      <c r="E159" s="265" t="s">
        <v>226</v>
      </c>
      <c r="F159" s="266" t="s">
        <v>227</v>
      </c>
      <c r="G159" s="267" t="s">
        <v>228</v>
      </c>
      <c r="H159" s="268">
        <v>0.51000000000000001</v>
      </c>
      <c r="I159" s="269"/>
      <c r="J159" s="270">
        <f>ROUND(I159*H159,2)</f>
        <v>0</v>
      </c>
      <c r="K159" s="266" t="s">
        <v>137</v>
      </c>
      <c r="L159" s="271"/>
      <c r="M159" s="272" t="s">
        <v>19</v>
      </c>
      <c r="N159" s="273" t="s">
        <v>44</v>
      </c>
      <c r="O159" s="85"/>
      <c r="P159" s="224">
        <f>O159*H159</f>
        <v>0</v>
      </c>
      <c r="Q159" s="224">
        <v>0.001</v>
      </c>
      <c r="R159" s="224">
        <f>Q159*H159</f>
        <v>0.00051000000000000004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185</v>
      </c>
      <c r="AT159" s="226" t="s">
        <v>225</v>
      </c>
      <c r="AU159" s="226" t="s">
        <v>83</v>
      </c>
      <c r="AY159" s="18" t="s">
        <v>131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81</v>
      </c>
      <c r="BK159" s="227">
        <f>ROUND(I159*H159,2)</f>
        <v>0</v>
      </c>
      <c r="BL159" s="18" t="s">
        <v>138</v>
      </c>
      <c r="BM159" s="226" t="s">
        <v>229</v>
      </c>
    </row>
    <row r="160" s="14" customFormat="1">
      <c r="A160" s="14"/>
      <c r="B160" s="239"/>
      <c r="C160" s="240"/>
      <c r="D160" s="230" t="s">
        <v>140</v>
      </c>
      <c r="E160" s="240"/>
      <c r="F160" s="242" t="s">
        <v>230</v>
      </c>
      <c r="G160" s="240"/>
      <c r="H160" s="243">
        <v>0.51000000000000001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140</v>
      </c>
      <c r="AU160" s="249" t="s">
        <v>83</v>
      </c>
      <c r="AV160" s="14" t="s">
        <v>83</v>
      </c>
      <c r="AW160" s="14" t="s">
        <v>4</v>
      </c>
      <c r="AX160" s="14" t="s">
        <v>81</v>
      </c>
      <c r="AY160" s="249" t="s">
        <v>131</v>
      </c>
    </row>
    <row r="161" s="12" customFormat="1" ht="22.8" customHeight="1">
      <c r="A161" s="12"/>
      <c r="B161" s="199"/>
      <c r="C161" s="200"/>
      <c r="D161" s="201" t="s">
        <v>72</v>
      </c>
      <c r="E161" s="213" t="s">
        <v>83</v>
      </c>
      <c r="F161" s="213" t="s">
        <v>231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SUM(P162:P172)</f>
        <v>0</v>
      </c>
      <c r="Q161" s="207"/>
      <c r="R161" s="208">
        <f>SUM(R162:R172)</f>
        <v>45.577937540000001</v>
      </c>
      <c r="S161" s="207"/>
      <c r="T161" s="209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81</v>
      </c>
      <c r="AT161" s="211" t="s">
        <v>72</v>
      </c>
      <c r="AU161" s="211" t="s">
        <v>81</v>
      </c>
      <c r="AY161" s="210" t="s">
        <v>131</v>
      </c>
      <c r="BK161" s="212">
        <f>SUM(BK162:BK172)</f>
        <v>0</v>
      </c>
    </row>
    <row r="162" s="2" customFormat="1" ht="21.75" customHeight="1">
      <c r="A162" s="39"/>
      <c r="B162" s="40"/>
      <c r="C162" s="215" t="s">
        <v>8</v>
      </c>
      <c r="D162" s="215" t="s">
        <v>133</v>
      </c>
      <c r="E162" s="216" t="s">
        <v>232</v>
      </c>
      <c r="F162" s="217" t="s">
        <v>233</v>
      </c>
      <c r="G162" s="218" t="s">
        <v>159</v>
      </c>
      <c r="H162" s="219">
        <v>18.777000000000001</v>
      </c>
      <c r="I162" s="220"/>
      <c r="J162" s="221">
        <f>ROUND(I162*H162,2)</f>
        <v>0</v>
      </c>
      <c r="K162" s="217" t="s">
        <v>137</v>
      </c>
      <c r="L162" s="45"/>
      <c r="M162" s="222" t="s">
        <v>19</v>
      </c>
      <c r="N162" s="223" t="s">
        <v>44</v>
      </c>
      <c r="O162" s="85"/>
      <c r="P162" s="224">
        <f>O162*H162</f>
        <v>0</v>
      </c>
      <c r="Q162" s="224">
        <v>1.6299999999999999</v>
      </c>
      <c r="R162" s="224">
        <f>Q162*H162</f>
        <v>30.60651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138</v>
      </c>
      <c r="AT162" s="226" t="s">
        <v>133</v>
      </c>
      <c r="AU162" s="226" t="s">
        <v>83</v>
      </c>
      <c r="AY162" s="18" t="s">
        <v>131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81</v>
      </c>
      <c r="BK162" s="227">
        <f>ROUND(I162*H162,2)</f>
        <v>0</v>
      </c>
      <c r="BL162" s="18" t="s">
        <v>138</v>
      </c>
      <c r="BM162" s="226" t="s">
        <v>234</v>
      </c>
    </row>
    <row r="163" s="13" customFormat="1">
      <c r="A163" s="13"/>
      <c r="B163" s="228"/>
      <c r="C163" s="229"/>
      <c r="D163" s="230" t="s">
        <v>140</v>
      </c>
      <c r="E163" s="231" t="s">
        <v>19</v>
      </c>
      <c r="F163" s="232" t="s">
        <v>235</v>
      </c>
      <c r="G163" s="229"/>
      <c r="H163" s="231" t="s">
        <v>19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140</v>
      </c>
      <c r="AU163" s="238" t="s">
        <v>83</v>
      </c>
      <c r="AV163" s="13" t="s">
        <v>81</v>
      </c>
      <c r="AW163" s="13" t="s">
        <v>35</v>
      </c>
      <c r="AX163" s="13" t="s">
        <v>73</v>
      </c>
      <c r="AY163" s="238" t="s">
        <v>131</v>
      </c>
    </row>
    <row r="164" s="14" customFormat="1">
      <c r="A164" s="14"/>
      <c r="B164" s="239"/>
      <c r="C164" s="240"/>
      <c r="D164" s="230" t="s">
        <v>140</v>
      </c>
      <c r="E164" s="241" t="s">
        <v>19</v>
      </c>
      <c r="F164" s="242" t="s">
        <v>236</v>
      </c>
      <c r="G164" s="240"/>
      <c r="H164" s="243">
        <v>18.777000000000001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140</v>
      </c>
      <c r="AU164" s="249" t="s">
        <v>83</v>
      </c>
      <c r="AV164" s="14" t="s">
        <v>83</v>
      </c>
      <c r="AW164" s="14" t="s">
        <v>35</v>
      </c>
      <c r="AX164" s="14" t="s">
        <v>81</v>
      </c>
      <c r="AY164" s="249" t="s">
        <v>131</v>
      </c>
    </row>
    <row r="165" s="2" customFormat="1" ht="21.75" customHeight="1">
      <c r="A165" s="39"/>
      <c r="B165" s="40"/>
      <c r="C165" s="215" t="s">
        <v>237</v>
      </c>
      <c r="D165" s="215" t="s">
        <v>133</v>
      </c>
      <c r="E165" s="216" t="s">
        <v>238</v>
      </c>
      <c r="F165" s="217" t="s">
        <v>239</v>
      </c>
      <c r="G165" s="218" t="s">
        <v>136</v>
      </c>
      <c r="H165" s="219">
        <v>123.30200000000001</v>
      </c>
      <c r="I165" s="220"/>
      <c r="J165" s="221">
        <f>ROUND(I165*H165,2)</f>
        <v>0</v>
      </c>
      <c r="K165" s="217" t="s">
        <v>137</v>
      </c>
      <c r="L165" s="45"/>
      <c r="M165" s="222" t="s">
        <v>19</v>
      </c>
      <c r="N165" s="223" t="s">
        <v>44</v>
      </c>
      <c r="O165" s="85"/>
      <c r="P165" s="224">
        <f>O165*H165</f>
        <v>0</v>
      </c>
      <c r="Q165" s="224">
        <v>0.00017000000000000001</v>
      </c>
      <c r="R165" s="224">
        <f>Q165*H165</f>
        <v>0.020961340000000002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138</v>
      </c>
      <c r="AT165" s="226" t="s">
        <v>133</v>
      </c>
      <c r="AU165" s="226" t="s">
        <v>83</v>
      </c>
      <c r="AY165" s="18" t="s">
        <v>131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81</v>
      </c>
      <c r="BK165" s="227">
        <f>ROUND(I165*H165,2)</f>
        <v>0</v>
      </c>
      <c r="BL165" s="18" t="s">
        <v>138</v>
      </c>
      <c r="BM165" s="226" t="s">
        <v>240</v>
      </c>
    </row>
    <row r="166" s="13" customFormat="1">
      <c r="A166" s="13"/>
      <c r="B166" s="228"/>
      <c r="C166" s="229"/>
      <c r="D166" s="230" t="s">
        <v>140</v>
      </c>
      <c r="E166" s="231" t="s">
        <v>19</v>
      </c>
      <c r="F166" s="232" t="s">
        <v>241</v>
      </c>
      <c r="G166" s="229"/>
      <c r="H166" s="231" t="s">
        <v>19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140</v>
      </c>
      <c r="AU166" s="238" t="s">
        <v>83</v>
      </c>
      <c r="AV166" s="13" t="s">
        <v>81</v>
      </c>
      <c r="AW166" s="13" t="s">
        <v>35</v>
      </c>
      <c r="AX166" s="13" t="s">
        <v>73</v>
      </c>
      <c r="AY166" s="238" t="s">
        <v>131</v>
      </c>
    </row>
    <row r="167" s="14" customFormat="1">
      <c r="A167" s="14"/>
      <c r="B167" s="239"/>
      <c r="C167" s="240"/>
      <c r="D167" s="230" t="s">
        <v>140</v>
      </c>
      <c r="E167" s="241" t="s">
        <v>19</v>
      </c>
      <c r="F167" s="242" t="s">
        <v>242</v>
      </c>
      <c r="G167" s="240"/>
      <c r="H167" s="243">
        <v>123.30200000000001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140</v>
      </c>
      <c r="AU167" s="249" t="s">
        <v>83</v>
      </c>
      <c r="AV167" s="14" t="s">
        <v>83</v>
      </c>
      <c r="AW167" s="14" t="s">
        <v>35</v>
      </c>
      <c r="AX167" s="14" t="s">
        <v>81</v>
      </c>
      <c r="AY167" s="249" t="s">
        <v>131</v>
      </c>
    </row>
    <row r="168" s="2" customFormat="1" ht="16.5" customHeight="1">
      <c r="A168" s="39"/>
      <c r="B168" s="40"/>
      <c r="C168" s="264" t="s">
        <v>243</v>
      </c>
      <c r="D168" s="264" t="s">
        <v>225</v>
      </c>
      <c r="E168" s="265" t="s">
        <v>244</v>
      </c>
      <c r="F168" s="266" t="s">
        <v>245</v>
      </c>
      <c r="G168" s="267" t="s">
        <v>136</v>
      </c>
      <c r="H168" s="268">
        <v>135.63200000000001</v>
      </c>
      <c r="I168" s="269"/>
      <c r="J168" s="270">
        <f>ROUND(I168*H168,2)</f>
        <v>0</v>
      </c>
      <c r="K168" s="266" t="s">
        <v>137</v>
      </c>
      <c r="L168" s="271"/>
      <c r="M168" s="272" t="s">
        <v>19</v>
      </c>
      <c r="N168" s="273" t="s">
        <v>44</v>
      </c>
      <c r="O168" s="85"/>
      <c r="P168" s="224">
        <f>O168*H168</f>
        <v>0</v>
      </c>
      <c r="Q168" s="224">
        <v>0.00050000000000000001</v>
      </c>
      <c r="R168" s="224">
        <f>Q168*H168</f>
        <v>0.067816000000000001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185</v>
      </c>
      <c r="AT168" s="226" t="s">
        <v>225</v>
      </c>
      <c r="AU168" s="226" t="s">
        <v>83</v>
      </c>
      <c r="AY168" s="18" t="s">
        <v>131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81</v>
      </c>
      <c r="BK168" s="227">
        <f>ROUND(I168*H168,2)</f>
        <v>0</v>
      </c>
      <c r="BL168" s="18" t="s">
        <v>138</v>
      </c>
      <c r="BM168" s="226" t="s">
        <v>246</v>
      </c>
    </row>
    <row r="169" s="14" customFormat="1">
      <c r="A169" s="14"/>
      <c r="B169" s="239"/>
      <c r="C169" s="240"/>
      <c r="D169" s="230" t="s">
        <v>140</v>
      </c>
      <c r="E169" s="240"/>
      <c r="F169" s="242" t="s">
        <v>247</v>
      </c>
      <c r="G169" s="240"/>
      <c r="H169" s="243">
        <v>135.63200000000001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140</v>
      </c>
      <c r="AU169" s="249" t="s">
        <v>83</v>
      </c>
      <c r="AV169" s="14" t="s">
        <v>83</v>
      </c>
      <c r="AW169" s="14" t="s">
        <v>4</v>
      </c>
      <c r="AX169" s="14" t="s">
        <v>81</v>
      </c>
      <c r="AY169" s="249" t="s">
        <v>131</v>
      </c>
    </row>
    <row r="170" s="2" customFormat="1" ht="33" customHeight="1">
      <c r="A170" s="39"/>
      <c r="B170" s="40"/>
      <c r="C170" s="215" t="s">
        <v>248</v>
      </c>
      <c r="D170" s="215" t="s">
        <v>133</v>
      </c>
      <c r="E170" s="216" t="s">
        <v>249</v>
      </c>
      <c r="F170" s="217" t="s">
        <v>250</v>
      </c>
      <c r="G170" s="218" t="s">
        <v>154</v>
      </c>
      <c r="H170" s="219">
        <v>62.590000000000003</v>
      </c>
      <c r="I170" s="220"/>
      <c r="J170" s="221">
        <f>ROUND(I170*H170,2)</f>
        <v>0</v>
      </c>
      <c r="K170" s="217" t="s">
        <v>137</v>
      </c>
      <c r="L170" s="45"/>
      <c r="M170" s="222" t="s">
        <v>19</v>
      </c>
      <c r="N170" s="223" t="s">
        <v>44</v>
      </c>
      <c r="O170" s="85"/>
      <c r="P170" s="224">
        <f>O170*H170</f>
        <v>0</v>
      </c>
      <c r="Q170" s="224">
        <v>0.23777999999999999</v>
      </c>
      <c r="R170" s="224">
        <f>Q170*H170</f>
        <v>14.882650200000001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138</v>
      </c>
      <c r="AT170" s="226" t="s">
        <v>133</v>
      </c>
      <c r="AU170" s="226" t="s">
        <v>83</v>
      </c>
      <c r="AY170" s="18" t="s">
        <v>131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81</v>
      </c>
      <c r="BK170" s="227">
        <f>ROUND(I170*H170,2)</f>
        <v>0</v>
      </c>
      <c r="BL170" s="18" t="s">
        <v>138</v>
      </c>
      <c r="BM170" s="226" t="s">
        <v>251</v>
      </c>
    </row>
    <row r="171" s="13" customFormat="1">
      <c r="A171" s="13"/>
      <c r="B171" s="228"/>
      <c r="C171" s="229"/>
      <c r="D171" s="230" t="s">
        <v>140</v>
      </c>
      <c r="E171" s="231" t="s">
        <v>19</v>
      </c>
      <c r="F171" s="232" t="s">
        <v>252</v>
      </c>
      <c r="G171" s="229"/>
      <c r="H171" s="231" t="s">
        <v>19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140</v>
      </c>
      <c r="AU171" s="238" t="s">
        <v>83</v>
      </c>
      <c r="AV171" s="13" t="s">
        <v>81</v>
      </c>
      <c r="AW171" s="13" t="s">
        <v>35</v>
      </c>
      <c r="AX171" s="13" t="s">
        <v>73</v>
      </c>
      <c r="AY171" s="238" t="s">
        <v>131</v>
      </c>
    </row>
    <row r="172" s="14" customFormat="1">
      <c r="A172" s="14"/>
      <c r="B172" s="239"/>
      <c r="C172" s="240"/>
      <c r="D172" s="230" t="s">
        <v>140</v>
      </c>
      <c r="E172" s="241" t="s">
        <v>19</v>
      </c>
      <c r="F172" s="242" t="s">
        <v>253</v>
      </c>
      <c r="G172" s="240"/>
      <c r="H172" s="243">
        <v>62.590000000000003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140</v>
      </c>
      <c r="AU172" s="249" t="s">
        <v>83</v>
      </c>
      <c r="AV172" s="14" t="s">
        <v>83</v>
      </c>
      <c r="AW172" s="14" t="s">
        <v>35</v>
      </c>
      <c r="AX172" s="14" t="s">
        <v>81</v>
      </c>
      <c r="AY172" s="249" t="s">
        <v>131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151</v>
      </c>
      <c r="F173" s="213" t="s">
        <v>254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P174</f>
        <v>0</v>
      </c>
      <c r="Q173" s="207"/>
      <c r="R173" s="208">
        <f>R174</f>
        <v>0.042944000000000003</v>
      </c>
      <c r="S173" s="207"/>
      <c r="T173" s="209">
        <f>T174</f>
        <v>0.0014080000000000002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72</v>
      </c>
      <c r="AU173" s="211" t="s">
        <v>81</v>
      </c>
      <c r="AY173" s="210" t="s">
        <v>131</v>
      </c>
      <c r="BK173" s="212">
        <f>BK174</f>
        <v>0</v>
      </c>
    </row>
    <row r="174" s="2" customFormat="1" ht="21.75" customHeight="1">
      <c r="A174" s="39"/>
      <c r="B174" s="40"/>
      <c r="C174" s="215" t="s">
        <v>255</v>
      </c>
      <c r="D174" s="215" t="s">
        <v>133</v>
      </c>
      <c r="E174" s="216" t="s">
        <v>256</v>
      </c>
      <c r="F174" s="217" t="s">
        <v>257</v>
      </c>
      <c r="G174" s="218" t="s">
        <v>154</v>
      </c>
      <c r="H174" s="219">
        <v>35.200000000000003</v>
      </c>
      <c r="I174" s="220"/>
      <c r="J174" s="221">
        <f>ROUND(I174*H174,2)</f>
        <v>0</v>
      </c>
      <c r="K174" s="217" t="s">
        <v>137</v>
      </c>
      <c r="L174" s="45"/>
      <c r="M174" s="222" t="s">
        <v>19</v>
      </c>
      <c r="N174" s="223" t="s">
        <v>44</v>
      </c>
      <c r="O174" s="85"/>
      <c r="P174" s="224">
        <f>O174*H174</f>
        <v>0</v>
      </c>
      <c r="Q174" s="224">
        <v>0.00122</v>
      </c>
      <c r="R174" s="224">
        <f>Q174*H174</f>
        <v>0.042944000000000003</v>
      </c>
      <c r="S174" s="224">
        <v>4.0000000000000003E-05</v>
      </c>
      <c r="T174" s="225">
        <f>S174*H174</f>
        <v>0.0014080000000000002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138</v>
      </c>
      <c r="AT174" s="226" t="s">
        <v>133</v>
      </c>
      <c r="AU174" s="226" t="s">
        <v>83</v>
      </c>
      <c r="AY174" s="18" t="s">
        <v>131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81</v>
      </c>
      <c r="BK174" s="227">
        <f>ROUND(I174*H174,2)</f>
        <v>0</v>
      </c>
      <c r="BL174" s="18" t="s">
        <v>138</v>
      </c>
      <c r="BM174" s="226" t="s">
        <v>258</v>
      </c>
    </row>
    <row r="175" s="12" customFormat="1" ht="22.8" customHeight="1">
      <c r="A175" s="12"/>
      <c r="B175" s="199"/>
      <c r="C175" s="200"/>
      <c r="D175" s="201" t="s">
        <v>72</v>
      </c>
      <c r="E175" s="213" t="s">
        <v>138</v>
      </c>
      <c r="F175" s="213" t="s">
        <v>259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SUM(P176:P178)</f>
        <v>0</v>
      </c>
      <c r="Q175" s="207"/>
      <c r="R175" s="208">
        <f>SUM(R176:R178)</f>
        <v>11.32638</v>
      </c>
      <c r="S175" s="207"/>
      <c r="T175" s="209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81</v>
      </c>
      <c r="AT175" s="211" t="s">
        <v>72</v>
      </c>
      <c r="AU175" s="211" t="s">
        <v>81</v>
      </c>
      <c r="AY175" s="210" t="s">
        <v>131</v>
      </c>
      <c r="BK175" s="212">
        <f>SUM(BK176:BK178)</f>
        <v>0</v>
      </c>
    </row>
    <row r="176" s="2" customFormat="1" ht="21.75" customHeight="1">
      <c r="A176" s="39"/>
      <c r="B176" s="40"/>
      <c r="C176" s="215" t="s">
        <v>260</v>
      </c>
      <c r="D176" s="215" t="s">
        <v>133</v>
      </c>
      <c r="E176" s="216" t="s">
        <v>261</v>
      </c>
      <c r="F176" s="217" t="s">
        <v>262</v>
      </c>
      <c r="G176" s="218" t="s">
        <v>159</v>
      </c>
      <c r="H176" s="219">
        <v>5.0700000000000003</v>
      </c>
      <c r="I176" s="220"/>
      <c r="J176" s="221">
        <f>ROUND(I176*H176,2)</f>
        <v>0</v>
      </c>
      <c r="K176" s="217" t="s">
        <v>137</v>
      </c>
      <c r="L176" s="45"/>
      <c r="M176" s="222" t="s">
        <v>19</v>
      </c>
      <c r="N176" s="223" t="s">
        <v>44</v>
      </c>
      <c r="O176" s="85"/>
      <c r="P176" s="224">
        <f>O176*H176</f>
        <v>0</v>
      </c>
      <c r="Q176" s="224">
        <v>2.234</v>
      </c>
      <c r="R176" s="224">
        <f>Q176*H176</f>
        <v>11.32638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138</v>
      </c>
      <c r="AT176" s="226" t="s">
        <v>133</v>
      </c>
      <c r="AU176" s="226" t="s">
        <v>83</v>
      </c>
      <c r="AY176" s="18" t="s">
        <v>131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81</v>
      </c>
      <c r="BK176" s="227">
        <f>ROUND(I176*H176,2)</f>
        <v>0</v>
      </c>
      <c r="BL176" s="18" t="s">
        <v>138</v>
      </c>
      <c r="BM176" s="226" t="s">
        <v>263</v>
      </c>
    </row>
    <row r="177" s="13" customFormat="1">
      <c r="A177" s="13"/>
      <c r="B177" s="228"/>
      <c r="C177" s="229"/>
      <c r="D177" s="230" t="s">
        <v>140</v>
      </c>
      <c r="E177" s="231" t="s">
        <v>19</v>
      </c>
      <c r="F177" s="232" t="s">
        <v>264</v>
      </c>
      <c r="G177" s="229"/>
      <c r="H177" s="231" t="s">
        <v>19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140</v>
      </c>
      <c r="AU177" s="238" t="s">
        <v>83</v>
      </c>
      <c r="AV177" s="13" t="s">
        <v>81</v>
      </c>
      <c r="AW177" s="13" t="s">
        <v>35</v>
      </c>
      <c r="AX177" s="13" t="s">
        <v>73</v>
      </c>
      <c r="AY177" s="238" t="s">
        <v>131</v>
      </c>
    </row>
    <row r="178" s="14" customFormat="1">
      <c r="A178" s="14"/>
      <c r="B178" s="239"/>
      <c r="C178" s="240"/>
      <c r="D178" s="230" t="s">
        <v>140</v>
      </c>
      <c r="E178" s="241" t="s">
        <v>19</v>
      </c>
      <c r="F178" s="242" t="s">
        <v>265</v>
      </c>
      <c r="G178" s="240"/>
      <c r="H178" s="243">
        <v>5.0700000000000003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140</v>
      </c>
      <c r="AU178" s="249" t="s">
        <v>83</v>
      </c>
      <c r="AV178" s="14" t="s">
        <v>83</v>
      </c>
      <c r="AW178" s="14" t="s">
        <v>35</v>
      </c>
      <c r="AX178" s="14" t="s">
        <v>81</v>
      </c>
      <c r="AY178" s="249" t="s">
        <v>131</v>
      </c>
    </row>
    <row r="179" s="12" customFormat="1" ht="22.8" customHeight="1">
      <c r="A179" s="12"/>
      <c r="B179" s="199"/>
      <c r="C179" s="200"/>
      <c r="D179" s="201" t="s">
        <v>72</v>
      </c>
      <c r="E179" s="213" t="s">
        <v>166</v>
      </c>
      <c r="F179" s="213" t="s">
        <v>266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SUM(P180:P199)</f>
        <v>0</v>
      </c>
      <c r="Q179" s="207"/>
      <c r="R179" s="208">
        <f>SUM(R180:R199)</f>
        <v>19.7484945</v>
      </c>
      <c r="S179" s="207"/>
      <c r="T179" s="209">
        <f>SUM(T180:T199)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81</v>
      </c>
      <c r="AT179" s="211" t="s">
        <v>72</v>
      </c>
      <c r="AU179" s="211" t="s">
        <v>81</v>
      </c>
      <c r="AY179" s="210" t="s">
        <v>131</v>
      </c>
      <c r="BK179" s="212">
        <f>SUM(BK180:BK199)</f>
        <v>0</v>
      </c>
    </row>
    <row r="180" s="2" customFormat="1" ht="21.75" customHeight="1">
      <c r="A180" s="39"/>
      <c r="B180" s="40"/>
      <c r="C180" s="215" t="s">
        <v>7</v>
      </c>
      <c r="D180" s="215" t="s">
        <v>133</v>
      </c>
      <c r="E180" s="216" t="s">
        <v>267</v>
      </c>
      <c r="F180" s="217" t="s">
        <v>268</v>
      </c>
      <c r="G180" s="218" t="s">
        <v>136</v>
      </c>
      <c r="H180" s="219">
        <v>58.475000000000001</v>
      </c>
      <c r="I180" s="220"/>
      <c r="J180" s="221">
        <f>ROUND(I180*H180,2)</f>
        <v>0</v>
      </c>
      <c r="K180" s="217" t="s">
        <v>137</v>
      </c>
      <c r="L180" s="45"/>
      <c r="M180" s="222" t="s">
        <v>19</v>
      </c>
      <c r="N180" s="223" t="s">
        <v>44</v>
      </c>
      <c r="O180" s="85"/>
      <c r="P180" s="224">
        <f>O180*H180</f>
        <v>0</v>
      </c>
      <c r="Q180" s="224">
        <v>0.19800000000000001</v>
      </c>
      <c r="R180" s="224">
        <f>Q180*H180</f>
        <v>11.578050000000001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138</v>
      </c>
      <c r="AT180" s="226" t="s">
        <v>133</v>
      </c>
      <c r="AU180" s="226" t="s">
        <v>83</v>
      </c>
      <c r="AY180" s="18" t="s">
        <v>131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81</v>
      </c>
      <c r="BK180" s="227">
        <f>ROUND(I180*H180,2)</f>
        <v>0</v>
      </c>
      <c r="BL180" s="18" t="s">
        <v>138</v>
      </c>
      <c r="BM180" s="226" t="s">
        <v>269</v>
      </c>
    </row>
    <row r="181" s="13" customFormat="1">
      <c r="A181" s="13"/>
      <c r="B181" s="228"/>
      <c r="C181" s="229"/>
      <c r="D181" s="230" t="s">
        <v>140</v>
      </c>
      <c r="E181" s="231" t="s">
        <v>19</v>
      </c>
      <c r="F181" s="232" t="s">
        <v>218</v>
      </c>
      <c r="G181" s="229"/>
      <c r="H181" s="231" t="s">
        <v>19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140</v>
      </c>
      <c r="AU181" s="238" t="s">
        <v>83</v>
      </c>
      <c r="AV181" s="13" t="s">
        <v>81</v>
      </c>
      <c r="AW181" s="13" t="s">
        <v>35</v>
      </c>
      <c r="AX181" s="13" t="s">
        <v>73</v>
      </c>
      <c r="AY181" s="238" t="s">
        <v>131</v>
      </c>
    </row>
    <row r="182" s="14" customFormat="1">
      <c r="A182" s="14"/>
      <c r="B182" s="239"/>
      <c r="C182" s="240"/>
      <c r="D182" s="230" t="s">
        <v>140</v>
      </c>
      <c r="E182" s="241" t="s">
        <v>19</v>
      </c>
      <c r="F182" s="242" t="s">
        <v>270</v>
      </c>
      <c r="G182" s="240"/>
      <c r="H182" s="243">
        <v>50.350000000000001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140</v>
      </c>
      <c r="AU182" s="249" t="s">
        <v>83</v>
      </c>
      <c r="AV182" s="14" t="s">
        <v>83</v>
      </c>
      <c r="AW182" s="14" t="s">
        <v>35</v>
      </c>
      <c r="AX182" s="14" t="s">
        <v>73</v>
      </c>
      <c r="AY182" s="249" t="s">
        <v>131</v>
      </c>
    </row>
    <row r="183" s="14" customFormat="1">
      <c r="A183" s="14"/>
      <c r="B183" s="239"/>
      <c r="C183" s="240"/>
      <c r="D183" s="230" t="s">
        <v>140</v>
      </c>
      <c r="E183" s="241" t="s">
        <v>19</v>
      </c>
      <c r="F183" s="242" t="s">
        <v>271</v>
      </c>
      <c r="G183" s="240"/>
      <c r="H183" s="243">
        <v>8.125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140</v>
      </c>
      <c r="AU183" s="249" t="s">
        <v>83</v>
      </c>
      <c r="AV183" s="14" t="s">
        <v>83</v>
      </c>
      <c r="AW183" s="14" t="s">
        <v>35</v>
      </c>
      <c r="AX183" s="14" t="s">
        <v>73</v>
      </c>
      <c r="AY183" s="249" t="s">
        <v>131</v>
      </c>
    </row>
    <row r="184" s="15" customFormat="1">
      <c r="A184" s="15"/>
      <c r="B184" s="250"/>
      <c r="C184" s="251"/>
      <c r="D184" s="230" t="s">
        <v>140</v>
      </c>
      <c r="E184" s="252" t="s">
        <v>19</v>
      </c>
      <c r="F184" s="253" t="s">
        <v>145</v>
      </c>
      <c r="G184" s="251"/>
      <c r="H184" s="254">
        <v>58.475000000000001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0" t="s">
        <v>140</v>
      </c>
      <c r="AU184" s="260" t="s">
        <v>83</v>
      </c>
      <c r="AV184" s="15" t="s">
        <v>138</v>
      </c>
      <c r="AW184" s="15" t="s">
        <v>35</v>
      </c>
      <c r="AX184" s="15" t="s">
        <v>81</v>
      </c>
      <c r="AY184" s="260" t="s">
        <v>131</v>
      </c>
    </row>
    <row r="185" s="2" customFormat="1" ht="33" customHeight="1">
      <c r="A185" s="39"/>
      <c r="B185" s="40"/>
      <c r="C185" s="215" t="s">
        <v>272</v>
      </c>
      <c r="D185" s="215" t="s">
        <v>133</v>
      </c>
      <c r="E185" s="216" t="s">
        <v>273</v>
      </c>
      <c r="F185" s="217" t="s">
        <v>274</v>
      </c>
      <c r="G185" s="218" t="s">
        <v>136</v>
      </c>
      <c r="H185" s="219">
        <v>19.521999999999998</v>
      </c>
      <c r="I185" s="220"/>
      <c r="J185" s="221">
        <f>ROUND(I185*H185,2)</f>
        <v>0</v>
      </c>
      <c r="K185" s="217" t="s">
        <v>137</v>
      </c>
      <c r="L185" s="45"/>
      <c r="M185" s="222" t="s">
        <v>19</v>
      </c>
      <c r="N185" s="223" t="s">
        <v>44</v>
      </c>
      <c r="O185" s="85"/>
      <c r="P185" s="224">
        <f>O185*H185</f>
        <v>0</v>
      </c>
      <c r="Q185" s="224">
        <v>0.084250000000000005</v>
      </c>
      <c r="R185" s="224">
        <f>Q185*H185</f>
        <v>1.6447285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138</v>
      </c>
      <c r="AT185" s="226" t="s">
        <v>133</v>
      </c>
      <c r="AU185" s="226" t="s">
        <v>83</v>
      </c>
      <c r="AY185" s="18" t="s">
        <v>131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81</v>
      </c>
      <c r="BK185" s="227">
        <f>ROUND(I185*H185,2)</f>
        <v>0</v>
      </c>
      <c r="BL185" s="18" t="s">
        <v>138</v>
      </c>
      <c r="BM185" s="226" t="s">
        <v>275</v>
      </c>
    </row>
    <row r="186" s="13" customFormat="1">
      <c r="A186" s="13"/>
      <c r="B186" s="228"/>
      <c r="C186" s="229"/>
      <c r="D186" s="230" t="s">
        <v>140</v>
      </c>
      <c r="E186" s="231" t="s">
        <v>19</v>
      </c>
      <c r="F186" s="232" t="s">
        <v>276</v>
      </c>
      <c r="G186" s="229"/>
      <c r="H186" s="231" t="s">
        <v>19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140</v>
      </c>
      <c r="AU186" s="238" t="s">
        <v>83</v>
      </c>
      <c r="AV186" s="13" t="s">
        <v>81</v>
      </c>
      <c r="AW186" s="13" t="s">
        <v>35</v>
      </c>
      <c r="AX186" s="13" t="s">
        <v>73</v>
      </c>
      <c r="AY186" s="238" t="s">
        <v>131</v>
      </c>
    </row>
    <row r="187" s="14" customFormat="1">
      <c r="A187" s="14"/>
      <c r="B187" s="239"/>
      <c r="C187" s="240"/>
      <c r="D187" s="230" t="s">
        <v>140</v>
      </c>
      <c r="E187" s="241" t="s">
        <v>19</v>
      </c>
      <c r="F187" s="242" t="s">
        <v>143</v>
      </c>
      <c r="G187" s="240"/>
      <c r="H187" s="243">
        <v>18.553000000000001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140</v>
      </c>
      <c r="AU187" s="249" t="s">
        <v>83</v>
      </c>
      <c r="AV187" s="14" t="s">
        <v>83</v>
      </c>
      <c r="AW187" s="14" t="s">
        <v>35</v>
      </c>
      <c r="AX187" s="14" t="s">
        <v>73</v>
      </c>
      <c r="AY187" s="249" t="s">
        <v>131</v>
      </c>
    </row>
    <row r="188" s="14" customFormat="1">
      <c r="A188" s="14"/>
      <c r="B188" s="239"/>
      <c r="C188" s="240"/>
      <c r="D188" s="230" t="s">
        <v>140</v>
      </c>
      <c r="E188" s="241" t="s">
        <v>19</v>
      </c>
      <c r="F188" s="242" t="s">
        <v>144</v>
      </c>
      <c r="G188" s="240"/>
      <c r="H188" s="243">
        <v>0.96899999999999997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140</v>
      </c>
      <c r="AU188" s="249" t="s">
        <v>83</v>
      </c>
      <c r="AV188" s="14" t="s">
        <v>83</v>
      </c>
      <c r="AW188" s="14" t="s">
        <v>35</v>
      </c>
      <c r="AX188" s="14" t="s">
        <v>73</v>
      </c>
      <c r="AY188" s="249" t="s">
        <v>131</v>
      </c>
    </row>
    <row r="189" s="15" customFormat="1">
      <c r="A189" s="15"/>
      <c r="B189" s="250"/>
      <c r="C189" s="251"/>
      <c r="D189" s="230" t="s">
        <v>140</v>
      </c>
      <c r="E189" s="252" t="s">
        <v>19</v>
      </c>
      <c r="F189" s="253" t="s">
        <v>145</v>
      </c>
      <c r="G189" s="251"/>
      <c r="H189" s="254">
        <v>19.522000000000002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0" t="s">
        <v>140</v>
      </c>
      <c r="AU189" s="260" t="s">
        <v>83</v>
      </c>
      <c r="AV189" s="15" t="s">
        <v>138</v>
      </c>
      <c r="AW189" s="15" t="s">
        <v>35</v>
      </c>
      <c r="AX189" s="15" t="s">
        <v>81</v>
      </c>
      <c r="AY189" s="260" t="s">
        <v>131</v>
      </c>
    </row>
    <row r="190" s="2" customFormat="1" ht="33" customHeight="1">
      <c r="A190" s="39"/>
      <c r="B190" s="40"/>
      <c r="C190" s="215" t="s">
        <v>277</v>
      </c>
      <c r="D190" s="215" t="s">
        <v>133</v>
      </c>
      <c r="E190" s="216" t="s">
        <v>273</v>
      </c>
      <c r="F190" s="217" t="s">
        <v>274</v>
      </c>
      <c r="G190" s="218" t="s">
        <v>136</v>
      </c>
      <c r="H190" s="219">
        <v>1.3040000000000001</v>
      </c>
      <c r="I190" s="220"/>
      <c r="J190" s="221">
        <f>ROUND(I190*H190,2)</f>
        <v>0</v>
      </c>
      <c r="K190" s="217" t="s">
        <v>137</v>
      </c>
      <c r="L190" s="45"/>
      <c r="M190" s="222" t="s">
        <v>19</v>
      </c>
      <c r="N190" s="223" t="s">
        <v>44</v>
      </c>
      <c r="O190" s="85"/>
      <c r="P190" s="224">
        <f>O190*H190</f>
        <v>0</v>
      </c>
      <c r="Q190" s="224">
        <v>0.084250000000000005</v>
      </c>
      <c r="R190" s="224">
        <f>Q190*H190</f>
        <v>0.10986200000000002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138</v>
      </c>
      <c r="AT190" s="226" t="s">
        <v>133</v>
      </c>
      <c r="AU190" s="226" t="s">
        <v>83</v>
      </c>
      <c r="AY190" s="18" t="s">
        <v>131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81</v>
      </c>
      <c r="BK190" s="227">
        <f>ROUND(I190*H190,2)</f>
        <v>0</v>
      </c>
      <c r="BL190" s="18" t="s">
        <v>138</v>
      </c>
      <c r="BM190" s="226" t="s">
        <v>278</v>
      </c>
    </row>
    <row r="191" s="13" customFormat="1">
      <c r="A191" s="13"/>
      <c r="B191" s="228"/>
      <c r="C191" s="229"/>
      <c r="D191" s="230" t="s">
        <v>140</v>
      </c>
      <c r="E191" s="231" t="s">
        <v>19</v>
      </c>
      <c r="F191" s="232" t="s">
        <v>279</v>
      </c>
      <c r="G191" s="229"/>
      <c r="H191" s="231" t="s">
        <v>19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140</v>
      </c>
      <c r="AU191" s="238" t="s">
        <v>83</v>
      </c>
      <c r="AV191" s="13" t="s">
        <v>81</v>
      </c>
      <c r="AW191" s="13" t="s">
        <v>35</v>
      </c>
      <c r="AX191" s="13" t="s">
        <v>73</v>
      </c>
      <c r="AY191" s="238" t="s">
        <v>131</v>
      </c>
    </row>
    <row r="192" s="14" customFormat="1">
      <c r="A192" s="14"/>
      <c r="B192" s="239"/>
      <c r="C192" s="240"/>
      <c r="D192" s="230" t="s">
        <v>140</v>
      </c>
      <c r="E192" s="241" t="s">
        <v>19</v>
      </c>
      <c r="F192" s="242" t="s">
        <v>142</v>
      </c>
      <c r="G192" s="240"/>
      <c r="H192" s="243">
        <v>1.3040000000000001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9" t="s">
        <v>140</v>
      </c>
      <c r="AU192" s="249" t="s">
        <v>83</v>
      </c>
      <c r="AV192" s="14" t="s">
        <v>83</v>
      </c>
      <c r="AW192" s="14" t="s">
        <v>35</v>
      </c>
      <c r="AX192" s="14" t="s">
        <v>81</v>
      </c>
      <c r="AY192" s="249" t="s">
        <v>131</v>
      </c>
    </row>
    <row r="193" s="2" customFormat="1" ht="16.5" customHeight="1">
      <c r="A193" s="39"/>
      <c r="B193" s="40"/>
      <c r="C193" s="264" t="s">
        <v>280</v>
      </c>
      <c r="D193" s="264" t="s">
        <v>225</v>
      </c>
      <c r="E193" s="265" t="s">
        <v>281</v>
      </c>
      <c r="F193" s="266" t="s">
        <v>282</v>
      </c>
      <c r="G193" s="267" t="s">
        <v>136</v>
      </c>
      <c r="H193" s="268">
        <v>1.4339999999999999</v>
      </c>
      <c r="I193" s="269"/>
      <c r="J193" s="270">
        <f>ROUND(I193*H193,2)</f>
        <v>0</v>
      </c>
      <c r="K193" s="266" t="s">
        <v>137</v>
      </c>
      <c r="L193" s="271"/>
      <c r="M193" s="272" t="s">
        <v>19</v>
      </c>
      <c r="N193" s="273" t="s">
        <v>44</v>
      </c>
      <c r="O193" s="85"/>
      <c r="P193" s="224">
        <f>O193*H193</f>
        <v>0</v>
      </c>
      <c r="Q193" s="224">
        <v>0.13100000000000001</v>
      </c>
      <c r="R193" s="224">
        <f>Q193*H193</f>
        <v>0.18785399999999999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185</v>
      </c>
      <c r="AT193" s="226" t="s">
        <v>225</v>
      </c>
      <c r="AU193" s="226" t="s">
        <v>83</v>
      </c>
      <c r="AY193" s="18" t="s">
        <v>131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81</v>
      </c>
      <c r="BK193" s="227">
        <f>ROUND(I193*H193,2)</f>
        <v>0</v>
      </c>
      <c r="BL193" s="18" t="s">
        <v>138</v>
      </c>
      <c r="BM193" s="226" t="s">
        <v>283</v>
      </c>
    </row>
    <row r="194" s="14" customFormat="1">
      <c r="A194" s="14"/>
      <c r="B194" s="239"/>
      <c r="C194" s="240"/>
      <c r="D194" s="230" t="s">
        <v>140</v>
      </c>
      <c r="E194" s="240"/>
      <c r="F194" s="242" t="s">
        <v>284</v>
      </c>
      <c r="G194" s="240"/>
      <c r="H194" s="243">
        <v>1.4339999999999999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140</v>
      </c>
      <c r="AU194" s="249" t="s">
        <v>83</v>
      </c>
      <c r="AV194" s="14" t="s">
        <v>83</v>
      </c>
      <c r="AW194" s="14" t="s">
        <v>4</v>
      </c>
      <c r="AX194" s="14" t="s">
        <v>81</v>
      </c>
      <c r="AY194" s="249" t="s">
        <v>131</v>
      </c>
    </row>
    <row r="195" s="2" customFormat="1" ht="33" customHeight="1">
      <c r="A195" s="39"/>
      <c r="B195" s="40"/>
      <c r="C195" s="215" t="s">
        <v>285</v>
      </c>
      <c r="D195" s="215" t="s">
        <v>133</v>
      </c>
      <c r="E195" s="216" t="s">
        <v>286</v>
      </c>
      <c r="F195" s="217" t="s">
        <v>287</v>
      </c>
      <c r="G195" s="218" t="s">
        <v>136</v>
      </c>
      <c r="H195" s="219">
        <v>24</v>
      </c>
      <c r="I195" s="220"/>
      <c r="J195" s="221">
        <f>ROUND(I195*H195,2)</f>
        <v>0</v>
      </c>
      <c r="K195" s="217" t="s">
        <v>137</v>
      </c>
      <c r="L195" s="45"/>
      <c r="M195" s="222" t="s">
        <v>19</v>
      </c>
      <c r="N195" s="223" t="s">
        <v>44</v>
      </c>
      <c r="O195" s="85"/>
      <c r="P195" s="224">
        <f>O195*H195</f>
        <v>0</v>
      </c>
      <c r="Q195" s="224">
        <v>0.14610000000000001</v>
      </c>
      <c r="R195" s="224">
        <f>Q195*H195</f>
        <v>3.5064000000000002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138</v>
      </c>
      <c r="AT195" s="226" t="s">
        <v>133</v>
      </c>
      <c r="AU195" s="226" t="s">
        <v>83</v>
      </c>
      <c r="AY195" s="18" t="s">
        <v>131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81</v>
      </c>
      <c r="BK195" s="227">
        <f>ROUND(I195*H195,2)</f>
        <v>0</v>
      </c>
      <c r="BL195" s="18" t="s">
        <v>138</v>
      </c>
      <c r="BM195" s="226" t="s">
        <v>288</v>
      </c>
    </row>
    <row r="196" s="13" customFormat="1">
      <c r="A196" s="13"/>
      <c r="B196" s="228"/>
      <c r="C196" s="229"/>
      <c r="D196" s="230" t="s">
        <v>140</v>
      </c>
      <c r="E196" s="231" t="s">
        <v>19</v>
      </c>
      <c r="F196" s="232" t="s">
        <v>218</v>
      </c>
      <c r="G196" s="229"/>
      <c r="H196" s="231" t="s">
        <v>19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140</v>
      </c>
      <c r="AU196" s="238" t="s">
        <v>83</v>
      </c>
      <c r="AV196" s="13" t="s">
        <v>81</v>
      </c>
      <c r="AW196" s="13" t="s">
        <v>35</v>
      </c>
      <c r="AX196" s="13" t="s">
        <v>73</v>
      </c>
      <c r="AY196" s="238" t="s">
        <v>131</v>
      </c>
    </row>
    <row r="197" s="14" customFormat="1">
      <c r="A197" s="14"/>
      <c r="B197" s="239"/>
      <c r="C197" s="240"/>
      <c r="D197" s="230" t="s">
        <v>140</v>
      </c>
      <c r="E197" s="241" t="s">
        <v>19</v>
      </c>
      <c r="F197" s="242" t="s">
        <v>289</v>
      </c>
      <c r="G197" s="240"/>
      <c r="H197" s="243">
        <v>24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140</v>
      </c>
      <c r="AU197" s="249" t="s">
        <v>83</v>
      </c>
      <c r="AV197" s="14" t="s">
        <v>83</v>
      </c>
      <c r="AW197" s="14" t="s">
        <v>35</v>
      </c>
      <c r="AX197" s="14" t="s">
        <v>81</v>
      </c>
      <c r="AY197" s="249" t="s">
        <v>131</v>
      </c>
    </row>
    <row r="198" s="2" customFormat="1" ht="16.5" customHeight="1">
      <c r="A198" s="39"/>
      <c r="B198" s="40"/>
      <c r="C198" s="264" t="s">
        <v>290</v>
      </c>
      <c r="D198" s="264" t="s">
        <v>225</v>
      </c>
      <c r="E198" s="265" t="s">
        <v>291</v>
      </c>
      <c r="F198" s="266" t="s">
        <v>292</v>
      </c>
      <c r="G198" s="267" t="s">
        <v>136</v>
      </c>
      <c r="H198" s="268">
        <v>25.199999999999999</v>
      </c>
      <c r="I198" s="269"/>
      <c r="J198" s="270">
        <f>ROUND(I198*H198,2)</f>
        <v>0</v>
      </c>
      <c r="K198" s="266" t="s">
        <v>137</v>
      </c>
      <c r="L198" s="271"/>
      <c r="M198" s="272" t="s">
        <v>19</v>
      </c>
      <c r="N198" s="273" t="s">
        <v>44</v>
      </c>
      <c r="O198" s="85"/>
      <c r="P198" s="224">
        <f>O198*H198</f>
        <v>0</v>
      </c>
      <c r="Q198" s="224">
        <v>0.108</v>
      </c>
      <c r="R198" s="224">
        <f>Q198*H198</f>
        <v>2.7216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185</v>
      </c>
      <c r="AT198" s="226" t="s">
        <v>225</v>
      </c>
      <c r="AU198" s="226" t="s">
        <v>83</v>
      </c>
      <c r="AY198" s="18" t="s">
        <v>131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81</v>
      </c>
      <c r="BK198" s="227">
        <f>ROUND(I198*H198,2)</f>
        <v>0</v>
      </c>
      <c r="BL198" s="18" t="s">
        <v>138</v>
      </c>
      <c r="BM198" s="226" t="s">
        <v>293</v>
      </c>
    </row>
    <row r="199" s="14" customFormat="1">
      <c r="A199" s="14"/>
      <c r="B199" s="239"/>
      <c r="C199" s="240"/>
      <c r="D199" s="230" t="s">
        <v>140</v>
      </c>
      <c r="E199" s="240"/>
      <c r="F199" s="242" t="s">
        <v>294</v>
      </c>
      <c r="G199" s="240"/>
      <c r="H199" s="243">
        <v>25.199999999999999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140</v>
      </c>
      <c r="AU199" s="249" t="s">
        <v>83</v>
      </c>
      <c r="AV199" s="14" t="s">
        <v>83</v>
      </c>
      <c r="AW199" s="14" t="s">
        <v>4</v>
      </c>
      <c r="AX199" s="14" t="s">
        <v>81</v>
      </c>
      <c r="AY199" s="249" t="s">
        <v>131</v>
      </c>
    </row>
    <row r="200" s="12" customFormat="1" ht="22.8" customHeight="1">
      <c r="A200" s="12"/>
      <c r="B200" s="199"/>
      <c r="C200" s="200"/>
      <c r="D200" s="201" t="s">
        <v>72</v>
      </c>
      <c r="E200" s="213" t="s">
        <v>175</v>
      </c>
      <c r="F200" s="213" t="s">
        <v>295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SUM(P201:P222)</f>
        <v>0</v>
      </c>
      <c r="Q200" s="207"/>
      <c r="R200" s="208">
        <f>SUM(R201:R222)</f>
        <v>23.460578700000003</v>
      </c>
      <c r="S200" s="207"/>
      <c r="T200" s="209">
        <f>SUM(T201:T222)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81</v>
      </c>
      <c r="AT200" s="211" t="s">
        <v>72</v>
      </c>
      <c r="AU200" s="211" t="s">
        <v>81</v>
      </c>
      <c r="AY200" s="210" t="s">
        <v>131</v>
      </c>
      <c r="BK200" s="212">
        <f>SUM(BK201:BK222)</f>
        <v>0</v>
      </c>
    </row>
    <row r="201" s="2" customFormat="1" ht="21.75" customHeight="1">
      <c r="A201" s="39"/>
      <c r="B201" s="40"/>
      <c r="C201" s="215" t="s">
        <v>296</v>
      </c>
      <c r="D201" s="215" t="s">
        <v>133</v>
      </c>
      <c r="E201" s="216" t="s">
        <v>297</v>
      </c>
      <c r="F201" s="217" t="s">
        <v>298</v>
      </c>
      <c r="G201" s="218" t="s">
        <v>136</v>
      </c>
      <c r="H201" s="219">
        <v>158.702</v>
      </c>
      <c r="I201" s="220"/>
      <c r="J201" s="221">
        <f>ROUND(I201*H201,2)</f>
        <v>0</v>
      </c>
      <c r="K201" s="217" t="s">
        <v>137</v>
      </c>
      <c r="L201" s="45"/>
      <c r="M201" s="222" t="s">
        <v>19</v>
      </c>
      <c r="N201" s="223" t="s">
        <v>44</v>
      </c>
      <c r="O201" s="85"/>
      <c r="P201" s="224">
        <f>O201*H201</f>
        <v>0</v>
      </c>
      <c r="Q201" s="224">
        <v>0.034500000000000003</v>
      </c>
      <c r="R201" s="224">
        <f>Q201*H201</f>
        <v>5.4752190000000001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138</v>
      </c>
      <c r="AT201" s="226" t="s">
        <v>133</v>
      </c>
      <c r="AU201" s="226" t="s">
        <v>83</v>
      </c>
      <c r="AY201" s="18" t="s">
        <v>131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81</v>
      </c>
      <c r="BK201" s="227">
        <f>ROUND(I201*H201,2)</f>
        <v>0</v>
      </c>
      <c r="BL201" s="18" t="s">
        <v>138</v>
      </c>
      <c r="BM201" s="226" t="s">
        <v>299</v>
      </c>
    </row>
    <row r="202" s="13" customFormat="1">
      <c r="A202" s="13"/>
      <c r="B202" s="228"/>
      <c r="C202" s="229"/>
      <c r="D202" s="230" t="s">
        <v>140</v>
      </c>
      <c r="E202" s="231" t="s">
        <v>19</v>
      </c>
      <c r="F202" s="232" t="s">
        <v>300</v>
      </c>
      <c r="G202" s="229"/>
      <c r="H202" s="231" t="s">
        <v>19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140</v>
      </c>
      <c r="AU202" s="238" t="s">
        <v>83</v>
      </c>
      <c r="AV202" s="13" t="s">
        <v>81</v>
      </c>
      <c r="AW202" s="13" t="s">
        <v>35</v>
      </c>
      <c r="AX202" s="13" t="s">
        <v>73</v>
      </c>
      <c r="AY202" s="238" t="s">
        <v>131</v>
      </c>
    </row>
    <row r="203" s="14" customFormat="1">
      <c r="A203" s="14"/>
      <c r="B203" s="239"/>
      <c r="C203" s="240"/>
      <c r="D203" s="230" t="s">
        <v>140</v>
      </c>
      <c r="E203" s="241" t="s">
        <v>19</v>
      </c>
      <c r="F203" s="242" t="s">
        <v>301</v>
      </c>
      <c r="G203" s="240"/>
      <c r="H203" s="243">
        <v>158.702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9" t="s">
        <v>140</v>
      </c>
      <c r="AU203" s="249" t="s">
        <v>83</v>
      </c>
      <c r="AV203" s="14" t="s">
        <v>83</v>
      </c>
      <c r="AW203" s="14" t="s">
        <v>35</v>
      </c>
      <c r="AX203" s="14" t="s">
        <v>81</v>
      </c>
      <c r="AY203" s="249" t="s">
        <v>131</v>
      </c>
    </row>
    <row r="204" s="2" customFormat="1" ht="16.5" customHeight="1">
      <c r="A204" s="39"/>
      <c r="B204" s="40"/>
      <c r="C204" s="215" t="s">
        <v>302</v>
      </c>
      <c r="D204" s="215" t="s">
        <v>133</v>
      </c>
      <c r="E204" s="216" t="s">
        <v>303</v>
      </c>
      <c r="F204" s="217" t="s">
        <v>304</v>
      </c>
      <c r="G204" s="218" t="s">
        <v>136</v>
      </c>
      <c r="H204" s="219">
        <v>256.37900000000002</v>
      </c>
      <c r="I204" s="220"/>
      <c r="J204" s="221">
        <f>ROUND(I204*H204,2)</f>
        <v>0</v>
      </c>
      <c r="K204" s="217" t="s">
        <v>137</v>
      </c>
      <c r="L204" s="45"/>
      <c r="M204" s="222" t="s">
        <v>19</v>
      </c>
      <c r="N204" s="223" t="s">
        <v>44</v>
      </c>
      <c r="O204" s="85"/>
      <c r="P204" s="224">
        <f>O204*H204</f>
        <v>0</v>
      </c>
      <c r="Q204" s="224">
        <v>0.027300000000000001</v>
      </c>
      <c r="R204" s="224">
        <f>Q204*H204</f>
        <v>6.9991467000000007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138</v>
      </c>
      <c r="AT204" s="226" t="s">
        <v>133</v>
      </c>
      <c r="AU204" s="226" t="s">
        <v>83</v>
      </c>
      <c r="AY204" s="18" t="s">
        <v>131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81</v>
      </c>
      <c r="BK204" s="227">
        <f>ROUND(I204*H204,2)</f>
        <v>0</v>
      </c>
      <c r="BL204" s="18" t="s">
        <v>138</v>
      </c>
      <c r="BM204" s="226" t="s">
        <v>305</v>
      </c>
    </row>
    <row r="205" s="13" customFormat="1">
      <c r="A205" s="13"/>
      <c r="B205" s="228"/>
      <c r="C205" s="229"/>
      <c r="D205" s="230" t="s">
        <v>140</v>
      </c>
      <c r="E205" s="231" t="s">
        <v>19</v>
      </c>
      <c r="F205" s="232" t="s">
        <v>306</v>
      </c>
      <c r="G205" s="229"/>
      <c r="H205" s="231" t="s">
        <v>19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140</v>
      </c>
      <c r="AU205" s="238" t="s">
        <v>83</v>
      </c>
      <c r="AV205" s="13" t="s">
        <v>81</v>
      </c>
      <c r="AW205" s="13" t="s">
        <v>35</v>
      </c>
      <c r="AX205" s="13" t="s">
        <v>73</v>
      </c>
      <c r="AY205" s="238" t="s">
        <v>131</v>
      </c>
    </row>
    <row r="206" s="14" customFormat="1">
      <c r="A206" s="14"/>
      <c r="B206" s="239"/>
      <c r="C206" s="240"/>
      <c r="D206" s="230" t="s">
        <v>140</v>
      </c>
      <c r="E206" s="241" t="s">
        <v>19</v>
      </c>
      <c r="F206" s="242" t="s">
        <v>307</v>
      </c>
      <c r="G206" s="240"/>
      <c r="H206" s="243">
        <v>223.31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140</v>
      </c>
      <c r="AU206" s="249" t="s">
        <v>83</v>
      </c>
      <c r="AV206" s="14" t="s">
        <v>83</v>
      </c>
      <c r="AW206" s="14" t="s">
        <v>35</v>
      </c>
      <c r="AX206" s="14" t="s">
        <v>73</v>
      </c>
      <c r="AY206" s="249" t="s">
        <v>131</v>
      </c>
    </row>
    <row r="207" s="13" customFormat="1">
      <c r="A207" s="13"/>
      <c r="B207" s="228"/>
      <c r="C207" s="229"/>
      <c r="D207" s="230" t="s">
        <v>140</v>
      </c>
      <c r="E207" s="231" t="s">
        <v>19</v>
      </c>
      <c r="F207" s="232" t="s">
        <v>308</v>
      </c>
      <c r="G207" s="229"/>
      <c r="H207" s="231" t="s">
        <v>19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140</v>
      </c>
      <c r="AU207" s="238" t="s">
        <v>83</v>
      </c>
      <c r="AV207" s="13" t="s">
        <v>81</v>
      </c>
      <c r="AW207" s="13" t="s">
        <v>35</v>
      </c>
      <c r="AX207" s="13" t="s">
        <v>73</v>
      </c>
      <c r="AY207" s="238" t="s">
        <v>131</v>
      </c>
    </row>
    <row r="208" s="14" customFormat="1">
      <c r="A208" s="14"/>
      <c r="B208" s="239"/>
      <c r="C208" s="240"/>
      <c r="D208" s="230" t="s">
        <v>140</v>
      </c>
      <c r="E208" s="241" t="s">
        <v>19</v>
      </c>
      <c r="F208" s="242" t="s">
        <v>309</v>
      </c>
      <c r="G208" s="240"/>
      <c r="H208" s="243">
        <v>14.013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140</v>
      </c>
      <c r="AU208" s="249" t="s">
        <v>83</v>
      </c>
      <c r="AV208" s="14" t="s">
        <v>83</v>
      </c>
      <c r="AW208" s="14" t="s">
        <v>35</v>
      </c>
      <c r="AX208" s="14" t="s">
        <v>73</v>
      </c>
      <c r="AY208" s="249" t="s">
        <v>131</v>
      </c>
    </row>
    <row r="209" s="13" customFormat="1">
      <c r="A209" s="13"/>
      <c r="B209" s="228"/>
      <c r="C209" s="229"/>
      <c r="D209" s="230" t="s">
        <v>140</v>
      </c>
      <c r="E209" s="231" t="s">
        <v>19</v>
      </c>
      <c r="F209" s="232" t="s">
        <v>310</v>
      </c>
      <c r="G209" s="229"/>
      <c r="H209" s="231" t="s">
        <v>19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140</v>
      </c>
      <c r="AU209" s="238" t="s">
        <v>83</v>
      </c>
      <c r="AV209" s="13" t="s">
        <v>81</v>
      </c>
      <c r="AW209" s="13" t="s">
        <v>35</v>
      </c>
      <c r="AX209" s="13" t="s">
        <v>73</v>
      </c>
      <c r="AY209" s="238" t="s">
        <v>131</v>
      </c>
    </row>
    <row r="210" s="14" customFormat="1">
      <c r="A210" s="14"/>
      <c r="B210" s="239"/>
      <c r="C210" s="240"/>
      <c r="D210" s="230" t="s">
        <v>140</v>
      </c>
      <c r="E210" s="241" t="s">
        <v>19</v>
      </c>
      <c r="F210" s="242" t="s">
        <v>311</v>
      </c>
      <c r="G210" s="240"/>
      <c r="H210" s="243">
        <v>19.056000000000001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140</v>
      </c>
      <c r="AU210" s="249" t="s">
        <v>83</v>
      </c>
      <c r="AV210" s="14" t="s">
        <v>83</v>
      </c>
      <c r="AW210" s="14" t="s">
        <v>35</v>
      </c>
      <c r="AX210" s="14" t="s">
        <v>73</v>
      </c>
      <c r="AY210" s="249" t="s">
        <v>131</v>
      </c>
    </row>
    <row r="211" s="15" customFormat="1">
      <c r="A211" s="15"/>
      <c r="B211" s="250"/>
      <c r="C211" s="251"/>
      <c r="D211" s="230" t="s">
        <v>140</v>
      </c>
      <c r="E211" s="252" t="s">
        <v>19</v>
      </c>
      <c r="F211" s="253" t="s">
        <v>145</v>
      </c>
      <c r="G211" s="251"/>
      <c r="H211" s="254">
        <v>256.37900000000002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0" t="s">
        <v>140</v>
      </c>
      <c r="AU211" s="260" t="s">
        <v>83</v>
      </c>
      <c r="AV211" s="15" t="s">
        <v>138</v>
      </c>
      <c r="AW211" s="15" t="s">
        <v>35</v>
      </c>
      <c r="AX211" s="15" t="s">
        <v>81</v>
      </c>
      <c r="AY211" s="260" t="s">
        <v>131</v>
      </c>
    </row>
    <row r="212" s="2" customFormat="1" ht="21.75" customHeight="1">
      <c r="A212" s="39"/>
      <c r="B212" s="40"/>
      <c r="C212" s="215" t="s">
        <v>312</v>
      </c>
      <c r="D212" s="215" t="s">
        <v>133</v>
      </c>
      <c r="E212" s="216" t="s">
        <v>313</v>
      </c>
      <c r="F212" s="217" t="s">
        <v>314</v>
      </c>
      <c r="G212" s="218" t="s">
        <v>136</v>
      </c>
      <c r="H212" s="219">
        <v>1025.5160000000001</v>
      </c>
      <c r="I212" s="220"/>
      <c r="J212" s="221">
        <f>ROUND(I212*H212,2)</f>
        <v>0</v>
      </c>
      <c r="K212" s="217" t="s">
        <v>137</v>
      </c>
      <c r="L212" s="45"/>
      <c r="M212" s="222" t="s">
        <v>19</v>
      </c>
      <c r="N212" s="223" t="s">
        <v>44</v>
      </c>
      <c r="O212" s="85"/>
      <c r="P212" s="224">
        <f>O212*H212</f>
        <v>0</v>
      </c>
      <c r="Q212" s="224">
        <v>0.010500000000000001</v>
      </c>
      <c r="R212" s="224">
        <f>Q212*H212</f>
        <v>10.767918000000002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138</v>
      </c>
      <c r="AT212" s="226" t="s">
        <v>133</v>
      </c>
      <c r="AU212" s="226" t="s">
        <v>83</v>
      </c>
      <c r="AY212" s="18" t="s">
        <v>131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81</v>
      </c>
      <c r="BK212" s="227">
        <f>ROUND(I212*H212,2)</f>
        <v>0</v>
      </c>
      <c r="BL212" s="18" t="s">
        <v>138</v>
      </c>
      <c r="BM212" s="226" t="s">
        <v>315</v>
      </c>
    </row>
    <row r="213" s="13" customFormat="1">
      <c r="A213" s="13"/>
      <c r="B213" s="228"/>
      <c r="C213" s="229"/>
      <c r="D213" s="230" t="s">
        <v>140</v>
      </c>
      <c r="E213" s="231" t="s">
        <v>19</v>
      </c>
      <c r="F213" s="232" t="s">
        <v>316</v>
      </c>
      <c r="G213" s="229"/>
      <c r="H213" s="231" t="s">
        <v>19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140</v>
      </c>
      <c r="AU213" s="238" t="s">
        <v>83</v>
      </c>
      <c r="AV213" s="13" t="s">
        <v>81</v>
      </c>
      <c r="AW213" s="13" t="s">
        <v>35</v>
      </c>
      <c r="AX213" s="13" t="s">
        <v>73</v>
      </c>
      <c r="AY213" s="238" t="s">
        <v>131</v>
      </c>
    </row>
    <row r="214" s="14" customFormat="1">
      <c r="A214" s="14"/>
      <c r="B214" s="239"/>
      <c r="C214" s="240"/>
      <c r="D214" s="230" t="s">
        <v>140</v>
      </c>
      <c r="E214" s="241" t="s">
        <v>19</v>
      </c>
      <c r="F214" s="242" t="s">
        <v>317</v>
      </c>
      <c r="G214" s="240"/>
      <c r="H214" s="243">
        <v>893.24000000000001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140</v>
      </c>
      <c r="AU214" s="249" t="s">
        <v>83</v>
      </c>
      <c r="AV214" s="14" t="s">
        <v>83</v>
      </c>
      <c r="AW214" s="14" t="s">
        <v>35</v>
      </c>
      <c r="AX214" s="14" t="s">
        <v>73</v>
      </c>
      <c r="AY214" s="249" t="s">
        <v>131</v>
      </c>
    </row>
    <row r="215" s="13" customFormat="1">
      <c r="A215" s="13"/>
      <c r="B215" s="228"/>
      <c r="C215" s="229"/>
      <c r="D215" s="230" t="s">
        <v>140</v>
      </c>
      <c r="E215" s="231" t="s">
        <v>19</v>
      </c>
      <c r="F215" s="232" t="s">
        <v>308</v>
      </c>
      <c r="G215" s="229"/>
      <c r="H215" s="231" t="s">
        <v>19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140</v>
      </c>
      <c r="AU215" s="238" t="s">
        <v>83</v>
      </c>
      <c r="AV215" s="13" t="s">
        <v>81</v>
      </c>
      <c r="AW215" s="13" t="s">
        <v>35</v>
      </c>
      <c r="AX215" s="13" t="s">
        <v>73</v>
      </c>
      <c r="AY215" s="238" t="s">
        <v>131</v>
      </c>
    </row>
    <row r="216" s="14" customFormat="1">
      <c r="A216" s="14"/>
      <c r="B216" s="239"/>
      <c r="C216" s="240"/>
      <c r="D216" s="230" t="s">
        <v>140</v>
      </c>
      <c r="E216" s="241" t="s">
        <v>19</v>
      </c>
      <c r="F216" s="242" t="s">
        <v>318</v>
      </c>
      <c r="G216" s="240"/>
      <c r="H216" s="243">
        <v>56.052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140</v>
      </c>
      <c r="AU216" s="249" t="s">
        <v>83</v>
      </c>
      <c r="AV216" s="14" t="s">
        <v>83</v>
      </c>
      <c r="AW216" s="14" t="s">
        <v>35</v>
      </c>
      <c r="AX216" s="14" t="s">
        <v>73</v>
      </c>
      <c r="AY216" s="249" t="s">
        <v>131</v>
      </c>
    </row>
    <row r="217" s="13" customFormat="1">
      <c r="A217" s="13"/>
      <c r="B217" s="228"/>
      <c r="C217" s="229"/>
      <c r="D217" s="230" t="s">
        <v>140</v>
      </c>
      <c r="E217" s="231" t="s">
        <v>19</v>
      </c>
      <c r="F217" s="232" t="s">
        <v>310</v>
      </c>
      <c r="G217" s="229"/>
      <c r="H217" s="231" t="s">
        <v>19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140</v>
      </c>
      <c r="AU217" s="238" t="s">
        <v>83</v>
      </c>
      <c r="AV217" s="13" t="s">
        <v>81</v>
      </c>
      <c r="AW217" s="13" t="s">
        <v>35</v>
      </c>
      <c r="AX217" s="13" t="s">
        <v>73</v>
      </c>
      <c r="AY217" s="238" t="s">
        <v>131</v>
      </c>
    </row>
    <row r="218" s="14" customFormat="1">
      <c r="A218" s="14"/>
      <c r="B218" s="239"/>
      <c r="C218" s="240"/>
      <c r="D218" s="230" t="s">
        <v>140</v>
      </c>
      <c r="E218" s="241" t="s">
        <v>19</v>
      </c>
      <c r="F218" s="242" t="s">
        <v>319</v>
      </c>
      <c r="G218" s="240"/>
      <c r="H218" s="243">
        <v>76.224000000000004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9" t="s">
        <v>140</v>
      </c>
      <c r="AU218" s="249" t="s">
        <v>83</v>
      </c>
      <c r="AV218" s="14" t="s">
        <v>83</v>
      </c>
      <c r="AW218" s="14" t="s">
        <v>35</v>
      </c>
      <c r="AX218" s="14" t="s">
        <v>73</v>
      </c>
      <c r="AY218" s="249" t="s">
        <v>131</v>
      </c>
    </row>
    <row r="219" s="15" customFormat="1">
      <c r="A219" s="15"/>
      <c r="B219" s="250"/>
      <c r="C219" s="251"/>
      <c r="D219" s="230" t="s">
        <v>140</v>
      </c>
      <c r="E219" s="252" t="s">
        <v>19</v>
      </c>
      <c r="F219" s="253" t="s">
        <v>145</v>
      </c>
      <c r="G219" s="251"/>
      <c r="H219" s="254">
        <v>1025.5160000000001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0" t="s">
        <v>140</v>
      </c>
      <c r="AU219" s="260" t="s">
        <v>83</v>
      </c>
      <c r="AV219" s="15" t="s">
        <v>138</v>
      </c>
      <c r="AW219" s="15" t="s">
        <v>35</v>
      </c>
      <c r="AX219" s="15" t="s">
        <v>81</v>
      </c>
      <c r="AY219" s="260" t="s">
        <v>131</v>
      </c>
    </row>
    <row r="220" s="2" customFormat="1" ht="16.5" customHeight="1">
      <c r="A220" s="39"/>
      <c r="B220" s="40"/>
      <c r="C220" s="215" t="s">
        <v>320</v>
      </c>
      <c r="D220" s="215" t="s">
        <v>133</v>
      </c>
      <c r="E220" s="216" t="s">
        <v>321</v>
      </c>
      <c r="F220" s="217" t="s">
        <v>322</v>
      </c>
      <c r="G220" s="218" t="s">
        <v>136</v>
      </c>
      <c r="H220" s="219">
        <v>10.395</v>
      </c>
      <c r="I220" s="220"/>
      <c r="J220" s="221">
        <f>ROUND(I220*H220,2)</f>
        <v>0</v>
      </c>
      <c r="K220" s="217" t="s">
        <v>137</v>
      </c>
      <c r="L220" s="45"/>
      <c r="M220" s="222" t="s">
        <v>19</v>
      </c>
      <c r="N220" s="223" t="s">
        <v>44</v>
      </c>
      <c r="O220" s="85"/>
      <c r="P220" s="224">
        <f>O220*H220</f>
        <v>0</v>
      </c>
      <c r="Q220" s="224">
        <v>0.021000000000000001</v>
      </c>
      <c r="R220" s="224">
        <f>Q220*H220</f>
        <v>0.21829500000000002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138</v>
      </c>
      <c r="AT220" s="226" t="s">
        <v>133</v>
      </c>
      <c r="AU220" s="226" t="s">
        <v>83</v>
      </c>
      <c r="AY220" s="18" t="s">
        <v>131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81</v>
      </c>
      <c r="BK220" s="227">
        <f>ROUND(I220*H220,2)</f>
        <v>0</v>
      </c>
      <c r="BL220" s="18" t="s">
        <v>138</v>
      </c>
      <c r="BM220" s="226" t="s">
        <v>323</v>
      </c>
    </row>
    <row r="221" s="13" customFormat="1">
      <c r="A221" s="13"/>
      <c r="B221" s="228"/>
      <c r="C221" s="229"/>
      <c r="D221" s="230" t="s">
        <v>140</v>
      </c>
      <c r="E221" s="231" t="s">
        <v>19</v>
      </c>
      <c r="F221" s="232" t="s">
        <v>218</v>
      </c>
      <c r="G221" s="229"/>
      <c r="H221" s="231" t="s">
        <v>19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140</v>
      </c>
      <c r="AU221" s="238" t="s">
        <v>83</v>
      </c>
      <c r="AV221" s="13" t="s">
        <v>81</v>
      </c>
      <c r="AW221" s="13" t="s">
        <v>35</v>
      </c>
      <c r="AX221" s="13" t="s">
        <v>73</v>
      </c>
      <c r="AY221" s="238" t="s">
        <v>131</v>
      </c>
    </row>
    <row r="222" s="14" customFormat="1">
      <c r="A222" s="14"/>
      <c r="B222" s="239"/>
      <c r="C222" s="240"/>
      <c r="D222" s="230" t="s">
        <v>140</v>
      </c>
      <c r="E222" s="241" t="s">
        <v>19</v>
      </c>
      <c r="F222" s="242" t="s">
        <v>324</v>
      </c>
      <c r="G222" s="240"/>
      <c r="H222" s="243">
        <v>10.395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140</v>
      </c>
      <c r="AU222" s="249" t="s">
        <v>83</v>
      </c>
      <c r="AV222" s="14" t="s">
        <v>83</v>
      </c>
      <c r="AW222" s="14" t="s">
        <v>35</v>
      </c>
      <c r="AX222" s="14" t="s">
        <v>81</v>
      </c>
      <c r="AY222" s="249" t="s">
        <v>131</v>
      </c>
    </row>
    <row r="223" s="12" customFormat="1" ht="22.8" customHeight="1">
      <c r="A223" s="12"/>
      <c r="B223" s="199"/>
      <c r="C223" s="200"/>
      <c r="D223" s="201" t="s">
        <v>72</v>
      </c>
      <c r="E223" s="213" t="s">
        <v>185</v>
      </c>
      <c r="F223" s="213" t="s">
        <v>325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SUM(P224:P253)</f>
        <v>0</v>
      </c>
      <c r="Q223" s="207"/>
      <c r="R223" s="208">
        <f>SUM(R224:R253)</f>
        <v>2.19367</v>
      </c>
      <c r="S223" s="207"/>
      <c r="T223" s="209">
        <f>SUM(T224:T253)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81</v>
      </c>
      <c r="AT223" s="211" t="s">
        <v>72</v>
      </c>
      <c r="AU223" s="211" t="s">
        <v>81</v>
      </c>
      <c r="AY223" s="210" t="s">
        <v>131</v>
      </c>
      <c r="BK223" s="212">
        <f>SUM(BK224:BK253)</f>
        <v>0</v>
      </c>
    </row>
    <row r="224" s="2" customFormat="1" ht="21.75" customHeight="1">
      <c r="A224" s="39"/>
      <c r="B224" s="40"/>
      <c r="C224" s="215" t="s">
        <v>326</v>
      </c>
      <c r="D224" s="215" t="s">
        <v>133</v>
      </c>
      <c r="E224" s="216" t="s">
        <v>327</v>
      </c>
      <c r="F224" s="217" t="s">
        <v>328</v>
      </c>
      <c r="G224" s="218" t="s">
        <v>329</v>
      </c>
      <c r="H224" s="219">
        <v>4</v>
      </c>
      <c r="I224" s="220"/>
      <c r="J224" s="221">
        <f>ROUND(I224*H224,2)</f>
        <v>0</v>
      </c>
      <c r="K224" s="217" t="s">
        <v>137</v>
      </c>
      <c r="L224" s="45"/>
      <c r="M224" s="222" t="s">
        <v>19</v>
      </c>
      <c r="N224" s="223" t="s">
        <v>44</v>
      </c>
      <c r="O224" s="85"/>
      <c r="P224" s="224">
        <f>O224*H224</f>
        <v>0</v>
      </c>
      <c r="Q224" s="224">
        <v>1.0000000000000001E-05</v>
      </c>
      <c r="R224" s="224">
        <f>Q224*H224</f>
        <v>4.0000000000000003E-05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138</v>
      </c>
      <c r="AT224" s="226" t="s">
        <v>133</v>
      </c>
      <c r="AU224" s="226" t="s">
        <v>83</v>
      </c>
      <c r="AY224" s="18" t="s">
        <v>131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81</v>
      </c>
      <c r="BK224" s="227">
        <f>ROUND(I224*H224,2)</f>
        <v>0</v>
      </c>
      <c r="BL224" s="18" t="s">
        <v>138</v>
      </c>
      <c r="BM224" s="226" t="s">
        <v>330</v>
      </c>
    </row>
    <row r="225" s="13" customFormat="1">
      <c r="A225" s="13"/>
      <c r="B225" s="228"/>
      <c r="C225" s="229"/>
      <c r="D225" s="230" t="s">
        <v>140</v>
      </c>
      <c r="E225" s="231" t="s">
        <v>19</v>
      </c>
      <c r="F225" s="232" t="s">
        <v>331</v>
      </c>
      <c r="G225" s="229"/>
      <c r="H225" s="231" t="s">
        <v>19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140</v>
      </c>
      <c r="AU225" s="238" t="s">
        <v>83</v>
      </c>
      <c r="AV225" s="13" t="s">
        <v>81</v>
      </c>
      <c r="AW225" s="13" t="s">
        <v>35</v>
      </c>
      <c r="AX225" s="13" t="s">
        <v>73</v>
      </c>
      <c r="AY225" s="238" t="s">
        <v>131</v>
      </c>
    </row>
    <row r="226" s="14" customFormat="1">
      <c r="A226" s="14"/>
      <c r="B226" s="239"/>
      <c r="C226" s="240"/>
      <c r="D226" s="230" t="s">
        <v>140</v>
      </c>
      <c r="E226" s="241" t="s">
        <v>19</v>
      </c>
      <c r="F226" s="242" t="s">
        <v>138</v>
      </c>
      <c r="G226" s="240"/>
      <c r="H226" s="243">
        <v>4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140</v>
      </c>
      <c r="AU226" s="249" t="s">
        <v>83</v>
      </c>
      <c r="AV226" s="14" t="s">
        <v>83</v>
      </c>
      <c r="AW226" s="14" t="s">
        <v>35</v>
      </c>
      <c r="AX226" s="14" t="s">
        <v>81</v>
      </c>
      <c r="AY226" s="249" t="s">
        <v>131</v>
      </c>
    </row>
    <row r="227" s="2" customFormat="1" ht="21.75" customHeight="1">
      <c r="A227" s="39"/>
      <c r="B227" s="40"/>
      <c r="C227" s="215" t="s">
        <v>332</v>
      </c>
      <c r="D227" s="215" t="s">
        <v>133</v>
      </c>
      <c r="E227" s="216" t="s">
        <v>333</v>
      </c>
      <c r="F227" s="217" t="s">
        <v>334</v>
      </c>
      <c r="G227" s="218" t="s">
        <v>329</v>
      </c>
      <c r="H227" s="219">
        <v>21</v>
      </c>
      <c r="I227" s="220"/>
      <c r="J227" s="221">
        <f>ROUND(I227*H227,2)</f>
        <v>0</v>
      </c>
      <c r="K227" s="217" t="s">
        <v>137</v>
      </c>
      <c r="L227" s="45"/>
      <c r="M227" s="222" t="s">
        <v>19</v>
      </c>
      <c r="N227" s="223" t="s">
        <v>44</v>
      </c>
      <c r="O227" s="85"/>
      <c r="P227" s="224">
        <f>O227*H227</f>
        <v>0</v>
      </c>
      <c r="Q227" s="224">
        <v>1.0000000000000001E-05</v>
      </c>
      <c r="R227" s="224">
        <f>Q227*H227</f>
        <v>0.00021000000000000001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138</v>
      </c>
      <c r="AT227" s="226" t="s">
        <v>133</v>
      </c>
      <c r="AU227" s="226" t="s">
        <v>83</v>
      </c>
      <c r="AY227" s="18" t="s">
        <v>131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81</v>
      </c>
      <c r="BK227" s="227">
        <f>ROUND(I227*H227,2)</f>
        <v>0</v>
      </c>
      <c r="BL227" s="18" t="s">
        <v>138</v>
      </c>
      <c r="BM227" s="226" t="s">
        <v>335</v>
      </c>
    </row>
    <row r="228" s="13" customFormat="1">
      <c r="A228" s="13"/>
      <c r="B228" s="228"/>
      <c r="C228" s="229"/>
      <c r="D228" s="230" t="s">
        <v>140</v>
      </c>
      <c r="E228" s="231" t="s">
        <v>19</v>
      </c>
      <c r="F228" s="232" t="s">
        <v>336</v>
      </c>
      <c r="G228" s="229"/>
      <c r="H228" s="231" t="s">
        <v>19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8" t="s">
        <v>140</v>
      </c>
      <c r="AU228" s="238" t="s">
        <v>83</v>
      </c>
      <c r="AV228" s="13" t="s">
        <v>81</v>
      </c>
      <c r="AW228" s="13" t="s">
        <v>35</v>
      </c>
      <c r="AX228" s="13" t="s">
        <v>73</v>
      </c>
      <c r="AY228" s="238" t="s">
        <v>131</v>
      </c>
    </row>
    <row r="229" s="14" customFormat="1">
      <c r="A229" s="14"/>
      <c r="B229" s="239"/>
      <c r="C229" s="240"/>
      <c r="D229" s="230" t="s">
        <v>140</v>
      </c>
      <c r="E229" s="241" t="s">
        <v>19</v>
      </c>
      <c r="F229" s="242" t="s">
        <v>81</v>
      </c>
      <c r="G229" s="240"/>
      <c r="H229" s="243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140</v>
      </c>
      <c r="AU229" s="249" t="s">
        <v>83</v>
      </c>
      <c r="AV229" s="14" t="s">
        <v>83</v>
      </c>
      <c r="AW229" s="14" t="s">
        <v>35</v>
      </c>
      <c r="AX229" s="14" t="s">
        <v>73</v>
      </c>
      <c r="AY229" s="249" t="s">
        <v>131</v>
      </c>
    </row>
    <row r="230" s="13" customFormat="1">
      <c r="A230" s="13"/>
      <c r="B230" s="228"/>
      <c r="C230" s="229"/>
      <c r="D230" s="230" t="s">
        <v>140</v>
      </c>
      <c r="E230" s="231" t="s">
        <v>19</v>
      </c>
      <c r="F230" s="232" t="s">
        <v>337</v>
      </c>
      <c r="G230" s="229"/>
      <c r="H230" s="231" t="s">
        <v>19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140</v>
      </c>
      <c r="AU230" s="238" t="s">
        <v>83</v>
      </c>
      <c r="AV230" s="13" t="s">
        <v>81</v>
      </c>
      <c r="AW230" s="13" t="s">
        <v>35</v>
      </c>
      <c r="AX230" s="13" t="s">
        <v>73</v>
      </c>
      <c r="AY230" s="238" t="s">
        <v>131</v>
      </c>
    </row>
    <row r="231" s="14" customFormat="1">
      <c r="A231" s="14"/>
      <c r="B231" s="239"/>
      <c r="C231" s="240"/>
      <c r="D231" s="230" t="s">
        <v>140</v>
      </c>
      <c r="E231" s="241" t="s">
        <v>19</v>
      </c>
      <c r="F231" s="242" t="s">
        <v>338</v>
      </c>
      <c r="G231" s="240"/>
      <c r="H231" s="243">
        <v>5.7999999999999998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140</v>
      </c>
      <c r="AU231" s="249" t="s">
        <v>83</v>
      </c>
      <c r="AV231" s="14" t="s">
        <v>83</v>
      </c>
      <c r="AW231" s="14" t="s">
        <v>35</v>
      </c>
      <c r="AX231" s="14" t="s">
        <v>73</v>
      </c>
      <c r="AY231" s="249" t="s">
        <v>131</v>
      </c>
    </row>
    <row r="232" s="14" customFormat="1">
      <c r="A232" s="14"/>
      <c r="B232" s="239"/>
      <c r="C232" s="240"/>
      <c r="D232" s="230" t="s">
        <v>140</v>
      </c>
      <c r="E232" s="241" t="s">
        <v>19</v>
      </c>
      <c r="F232" s="242" t="s">
        <v>339</v>
      </c>
      <c r="G232" s="240"/>
      <c r="H232" s="243">
        <v>0.20000000000000001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9" t="s">
        <v>140</v>
      </c>
      <c r="AU232" s="249" t="s">
        <v>83</v>
      </c>
      <c r="AV232" s="14" t="s">
        <v>83</v>
      </c>
      <c r="AW232" s="14" t="s">
        <v>35</v>
      </c>
      <c r="AX232" s="14" t="s">
        <v>73</v>
      </c>
      <c r="AY232" s="249" t="s">
        <v>131</v>
      </c>
    </row>
    <row r="233" s="13" customFormat="1">
      <c r="A233" s="13"/>
      <c r="B233" s="228"/>
      <c r="C233" s="229"/>
      <c r="D233" s="230" t="s">
        <v>140</v>
      </c>
      <c r="E233" s="231" t="s">
        <v>19</v>
      </c>
      <c r="F233" s="232" t="s">
        <v>340</v>
      </c>
      <c r="G233" s="229"/>
      <c r="H233" s="231" t="s">
        <v>19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140</v>
      </c>
      <c r="AU233" s="238" t="s">
        <v>83</v>
      </c>
      <c r="AV233" s="13" t="s">
        <v>81</v>
      </c>
      <c r="AW233" s="13" t="s">
        <v>35</v>
      </c>
      <c r="AX233" s="13" t="s">
        <v>73</v>
      </c>
      <c r="AY233" s="238" t="s">
        <v>131</v>
      </c>
    </row>
    <row r="234" s="14" customFormat="1">
      <c r="A234" s="14"/>
      <c r="B234" s="239"/>
      <c r="C234" s="240"/>
      <c r="D234" s="230" t="s">
        <v>140</v>
      </c>
      <c r="E234" s="241" t="s">
        <v>19</v>
      </c>
      <c r="F234" s="242" t="s">
        <v>341</v>
      </c>
      <c r="G234" s="240"/>
      <c r="H234" s="243">
        <v>6.2380000000000004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140</v>
      </c>
      <c r="AU234" s="249" t="s">
        <v>83</v>
      </c>
      <c r="AV234" s="14" t="s">
        <v>83</v>
      </c>
      <c r="AW234" s="14" t="s">
        <v>35</v>
      </c>
      <c r="AX234" s="14" t="s">
        <v>73</v>
      </c>
      <c r="AY234" s="249" t="s">
        <v>131</v>
      </c>
    </row>
    <row r="235" s="14" customFormat="1">
      <c r="A235" s="14"/>
      <c r="B235" s="239"/>
      <c r="C235" s="240"/>
      <c r="D235" s="230" t="s">
        <v>140</v>
      </c>
      <c r="E235" s="241" t="s">
        <v>19</v>
      </c>
      <c r="F235" s="242" t="s">
        <v>342</v>
      </c>
      <c r="G235" s="240"/>
      <c r="H235" s="243">
        <v>0.76200000000000001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9" t="s">
        <v>140</v>
      </c>
      <c r="AU235" s="249" t="s">
        <v>83</v>
      </c>
      <c r="AV235" s="14" t="s">
        <v>83</v>
      </c>
      <c r="AW235" s="14" t="s">
        <v>35</v>
      </c>
      <c r="AX235" s="14" t="s">
        <v>73</v>
      </c>
      <c r="AY235" s="249" t="s">
        <v>131</v>
      </c>
    </row>
    <row r="236" s="13" customFormat="1">
      <c r="A236" s="13"/>
      <c r="B236" s="228"/>
      <c r="C236" s="229"/>
      <c r="D236" s="230" t="s">
        <v>140</v>
      </c>
      <c r="E236" s="231" t="s">
        <v>19</v>
      </c>
      <c r="F236" s="232" t="s">
        <v>343</v>
      </c>
      <c r="G236" s="229"/>
      <c r="H236" s="231" t="s">
        <v>19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140</v>
      </c>
      <c r="AU236" s="238" t="s">
        <v>83</v>
      </c>
      <c r="AV236" s="13" t="s">
        <v>81</v>
      </c>
      <c r="AW236" s="13" t="s">
        <v>35</v>
      </c>
      <c r="AX236" s="13" t="s">
        <v>73</v>
      </c>
      <c r="AY236" s="238" t="s">
        <v>131</v>
      </c>
    </row>
    <row r="237" s="14" customFormat="1">
      <c r="A237" s="14"/>
      <c r="B237" s="239"/>
      <c r="C237" s="240"/>
      <c r="D237" s="230" t="s">
        <v>140</v>
      </c>
      <c r="E237" s="241" t="s">
        <v>19</v>
      </c>
      <c r="F237" s="242" t="s">
        <v>344</v>
      </c>
      <c r="G237" s="240"/>
      <c r="H237" s="243">
        <v>6.5380000000000003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140</v>
      </c>
      <c r="AU237" s="249" t="s">
        <v>83</v>
      </c>
      <c r="AV237" s="14" t="s">
        <v>83</v>
      </c>
      <c r="AW237" s="14" t="s">
        <v>35</v>
      </c>
      <c r="AX237" s="14" t="s">
        <v>73</v>
      </c>
      <c r="AY237" s="249" t="s">
        <v>131</v>
      </c>
    </row>
    <row r="238" s="14" customFormat="1">
      <c r="A238" s="14"/>
      <c r="B238" s="239"/>
      <c r="C238" s="240"/>
      <c r="D238" s="230" t="s">
        <v>140</v>
      </c>
      <c r="E238" s="241" t="s">
        <v>19</v>
      </c>
      <c r="F238" s="242" t="s">
        <v>345</v>
      </c>
      <c r="G238" s="240"/>
      <c r="H238" s="243">
        <v>0.46200000000000002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9" t="s">
        <v>140</v>
      </c>
      <c r="AU238" s="249" t="s">
        <v>83</v>
      </c>
      <c r="AV238" s="14" t="s">
        <v>83</v>
      </c>
      <c r="AW238" s="14" t="s">
        <v>35</v>
      </c>
      <c r="AX238" s="14" t="s">
        <v>73</v>
      </c>
      <c r="AY238" s="249" t="s">
        <v>131</v>
      </c>
    </row>
    <row r="239" s="15" customFormat="1">
      <c r="A239" s="15"/>
      <c r="B239" s="250"/>
      <c r="C239" s="251"/>
      <c r="D239" s="230" t="s">
        <v>140</v>
      </c>
      <c r="E239" s="252" t="s">
        <v>19</v>
      </c>
      <c r="F239" s="253" t="s">
        <v>145</v>
      </c>
      <c r="G239" s="251"/>
      <c r="H239" s="254">
        <v>21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0" t="s">
        <v>140</v>
      </c>
      <c r="AU239" s="260" t="s">
        <v>83</v>
      </c>
      <c r="AV239" s="15" t="s">
        <v>138</v>
      </c>
      <c r="AW239" s="15" t="s">
        <v>35</v>
      </c>
      <c r="AX239" s="15" t="s">
        <v>81</v>
      </c>
      <c r="AY239" s="260" t="s">
        <v>131</v>
      </c>
    </row>
    <row r="240" s="2" customFormat="1" ht="21.75" customHeight="1">
      <c r="A240" s="39"/>
      <c r="B240" s="40"/>
      <c r="C240" s="215" t="s">
        <v>346</v>
      </c>
      <c r="D240" s="215" t="s">
        <v>133</v>
      </c>
      <c r="E240" s="216" t="s">
        <v>347</v>
      </c>
      <c r="F240" s="217" t="s">
        <v>348</v>
      </c>
      <c r="G240" s="218" t="s">
        <v>329</v>
      </c>
      <c r="H240" s="219">
        <v>8</v>
      </c>
      <c r="I240" s="220"/>
      <c r="J240" s="221">
        <f>ROUND(I240*H240,2)</f>
        <v>0</v>
      </c>
      <c r="K240" s="217" t="s">
        <v>137</v>
      </c>
      <c r="L240" s="45"/>
      <c r="M240" s="222" t="s">
        <v>19</v>
      </c>
      <c r="N240" s="223" t="s">
        <v>44</v>
      </c>
      <c r="O240" s="85"/>
      <c r="P240" s="224">
        <f>O240*H240</f>
        <v>0</v>
      </c>
      <c r="Q240" s="224">
        <v>6.9999999999999994E-05</v>
      </c>
      <c r="R240" s="224">
        <f>Q240*H240</f>
        <v>0.00055999999999999995</v>
      </c>
      <c r="S240" s="224">
        <v>0</v>
      </c>
      <c r="T240" s="22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138</v>
      </c>
      <c r="AT240" s="226" t="s">
        <v>133</v>
      </c>
      <c r="AU240" s="226" t="s">
        <v>83</v>
      </c>
      <c r="AY240" s="18" t="s">
        <v>131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81</v>
      </c>
      <c r="BK240" s="227">
        <f>ROUND(I240*H240,2)</f>
        <v>0</v>
      </c>
      <c r="BL240" s="18" t="s">
        <v>138</v>
      </c>
      <c r="BM240" s="226" t="s">
        <v>349</v>
      </c>
    </row>
    <row r="241" s="2" customFormat="1" ht="21.75" customHeight="1">
      <c r="A241" s="39"/>
      <c r="B241" s="40"/>
      <c r="C241" s="215" t="s">
        <v>219</v>
      </c>
      <c r="D241" s="215" t="s">
        <v>133</v>
      </c>
      <c r="E241" s="216" t="s">
        <v>350</v>
      </c>
      <c r="F241" s="217" t="s">
        <v>351</v>
      </c>
      <c r="G241" s="218" t="s">
        <v>329</v>
      </c>
      <c r="H241" s="219">
        <v>4</v>
      </c>
      <c r="I241" s="220"/>
      <c r="J241" s="221">
        <f>ROUND(I241*H241,2)</f>
        <v>0</v>
      </c>
      <c r="K241" s="217" t="s">
        <v>137</v>
      </c>
      <c r="L241" s="45"/>
      <c r="M241" s="222" t="s">
        <v>19</v>
      </c>
      <c r="N241" s="223" t="s">
        <v>44</v>
      </c>
      <c r="O241" s="85"/>
      <c r="P241" s="224">
        <f>O241*H241</f>
        <v>0</v>
      </c>
      <c r="Q241" s="224">
        <v>0.24034</v>
      </c>
      <c r="R241" s="224">
        <f>Q241*H241</f>
        <v>0.96135999999999999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138</v>
      </c>
      <c r="AT241" s="226" t="s">
        <v>133</v>
      </c>
      <c r="AU241" s="226" t="s">
        <v>83</v>
      </c>
      <c r="AY241" s="18" t="s">
        <v>131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81</v>
      </c>
      <c r="BK241" s="227">
        <f>ROUND(I241*H241,2)</f>
        <v>0</v>
      </c>
      <c r="BL241" s="18" t="s">
        <v>138</v>
      </c>
      <c r="BM241" s="226" t="s">
        <v>352</v>
      </c>
    </row>
    <row r="242" s="2" customFormat="1" ht="21.75" customHeight="1">
      <c r="A242" s="39"/>
      <c r="B242" s="40"/>
      <c r="C242" s="215" t="s">
        <v>353</v>
      </c>
      <c r="D242" s="215" t="s">
        <v>133</v>
      </c>
      <c r="E242" s="216" t="s">
        <v>354</v>
      </c>
      <c r="F242" s="217" t="s">
        <v>355</v>
      </c>
      <c r="G242" s="218" t="s">
        <v>329</v>
      </c>
      <c r="H242" s="219">
        <v>3</v>
      </c>
      <c r="I242" s="220"/>
      <c r="J242" s="221">
        <f>ROUND(I242*H242,2)</f>
        <v>0</v>
      </c>
      <c r="K242" s="217" t="s">
        <v>137</v>
      </c>
      <c r="L242" s="45"/>
      <c r="M242" s="222" t="s">
        <v>19</v>
      </c>
      <c r="N242" s="223" t="s">
        <v>44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138</v>
      </c>
      <c r="AT242" s="226" t="s">
        <v>133</v>
      </c>
      <c r="AU242" s="226" t="s">
        <v>83</v>
      </c>
      <c r="AY242" s="18" t="s">
        <v>131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81</v>
      </c>
      <c r="BK242" s="227">
        <f>ROUND(I242*H242,2)</f>
        <v>0</v>
      </c>
      <c r="BL242" s="18" t="s">
        <v>138</v>
      </c>
      <c r="BM242" s="226" t="s">
        <v>356</v>
      </c>
    </row>
    <row r="243" s="2" customFormat="1" ht="21.75" customHeight="1">
      <c r="A243" s="39"/>
      <c r="B243" s="40"/>
      <c r="C243" s="215" t="s">
        <v>357</v>
      </c>
      <c r="D243" s="215" t="s">
        <v>133</v>
      </c>
      <c r="E243" s="216" t="s">
        <v>358</v>
      </c>
      <c r="F243" s="217" t="s">
        <v>359</v>
      </c>
      <c r="G243" s="218" t="s">
        <v>329</v>
      </c>
      <c r="H243" s="219">
        <v>1</v>
      </c>
      <c r="I243" s="220"/>
      <c r="J243" s="221">
        <f>ROUND(I243*H243,2)</f>
        <v>0</v>
      </c>
      <c r="K243" s="217" t="s">
        <v>137</v>
      </c>
      <c r="L243" s="45"/>
      <c r="M243" s="222" t="s">
        <v>19</v>
      </c>
      <c r="N243" s="223" t="s">
        <v>44</v>
      </c>
      <c r="O243" s="85"/>
      <c r="P243" s="224">
        <f>O243*H243</f>
        <v>0</v>
      </c>
      <c r="Q243" s="224">
        <v>0.17632</v>
      </c>
      <c r="R243" s="224">
        <f>Q243*H243</f>
        <v>0.17632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138</v>
      </c>
      <c r="AT243" s="226" t="s">
        <v>133</v>
      </c>
      <c r="AU243" s="226" t="s">
        <v>83</v>
      </c>
      <c r="AY243" s="18" t="s">
        <v>131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81</v>
      </c>
      <c r="BK243" s="227">
        <f>ROUND(I243*H243,2)</f>
        <v>0</v>
      </c>
      <c r="BL243" s="18" t="s">
        <v>138</v>
      </c>
      <c r="BM243" s="226" t="s">
        <v>360</v>
      </c>
    </row>
    <row r="244" s="13" customFormat="1">
      <c r="A244" s="13"/>
      <c r="B244" s="228"/>
      <c r="C244" s="229"/>
      <c r="D244" s="230" t="s">
        <v>140</v>
      </c>
      <c r="E244" s="231" t="s">
        <v>19</v>
      </c>
      <c r="F244" s="232" t="s">
        <v>361</v>
      </c>
      <c r="G244" s="229"/>
      <c r="H244" s="231" t="s">
        <v>19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140</v>
      </c>
      <c r="AU244" s="238" t="s">
        <v>83</v>
      </c>
      <c r="AV244" s="13" t="s">
        <v>81</v>
      </c>
      <c r="AW244" s="13" t="s">
        <v>35</v>
      </c>
      <c r="AX244" s="13" t="s">
        <v>73</v>
      </c>
      <c r="AY244" s="238" t="s">
        <v>131</v>
      </c>
    </row>
    <row r="245" s="14" customFormat="1">
      <c r="A245" s="14"/>
      <c r="B245" s="239"/>
      <c r="C245" s="240"/>
      <c r="D245" s="230" t="s">
        <v>140</v>
      </c>
      <c r="E245" s="241" t="s">
        <v>19</v>
      </c>
      <c r="F245" s="242" t="s">
        <v>81</v>
      </c>
      <c r="G245" s="240"/>
      <c r="H245" s="243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140</v>
      </c>
      <c r="AU245" s="249" t="s">
        <v>83</v>
      </c>
      <c r="AV245" s="14" t="s">
        <v>83</v>
      </c>
      <c r="AW245" s="14" t="s">
        <v>35</v>
      </c>
      <c r="AX245" s="14" t="s">
        <v>81</v>
      </c>
      <c r="AY245" s="249" t="s">
        <v>131</v>
      </c>
    </row>
    <row r="246" s="2" customFormat="1" ht="21.75" customHeight="1">
      <c r="A246" s="39"/>
      <c r="B246" s="40"/>
      <c r="C246" s="215" t="s">
        <v>362</v>
      </c>
      <c r="D246" s="215" t="s">
        <v>133</v>
      </c>
      <c r="E246" s="216" t="s">
        <v>363</v>
      </c>
      <c r="F246" s="217" t="s">
        <v>364</v>
      </c>
      <c r="G246" s="218" t="s">
        <v>329</v>
      </c>
      <c r="H246" s="219">
        <v>1</v>
      </c>
      <c r="I246" s="220"/>
      <c r="J246" s="221">
        <f>ROUND(I246*H246,2)</f>
        <v>0</v>
      </c>
      <c r="K246" s="217" t="s">
        <v>137</v>
      </c>
      <c r="L246" s="45"/>
      <c r="M246" s="222" t="s">
        <v>19</v>
      </c>
      <c r="N246" s="223" t="s">
        <v>44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138</v>
      </c>
      <c r="AT246" s="226" t="s">
        <v>133</v>
      </c>
      <c r="AU246" s="226" t="s">
        <v>83</v>
      </c>
      <c r="AY246" s="18" t="s">
        <v>131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81</v>
      </c>
      <c r="BK246" s="227">
        <f>ROUND(I246*H246,2)</f>
        <v>0</v>
      </c>
      <c r="BL246" s="18" t="s">
        <v>138</v>
      </c>
      <c r="BM246" s="226" t="s">
        <v>365</v>
      </c>
    </row>
    <row r="247" s="2" customFormat="1" ht="21.75" customHeight="1">
      <c r="A247" s="39"/>
      <c r="B247" s="40"/>
      <c r="C247" s="215" t="s">
        <v>366</v>
      </c>
      <c r="D247" s="215" t="s">
        <v>133</v>
      </c>
      <c r="E247" s="216" t="s">
        <v>367</v>
      </c>
      <c r="F247" s="217" t="s">
        <v>368</v>
      </c>
      <c r="G247" s="218" t="s">
        <v>329</v>
      </c>
      <c r="H247" s="219">
        <v>1</v>
      </c>
      <c r="I247" s="220"/>
      <c r="J247" s="221">
        <f>ROUND(I247*H247,2)</f>
        <v>0</v>
      </c>
      <c r="K247" s="217" t="s">
        <v>137</v>
      </c>
      <c r="L247" s="45"/>
      <c r="M247" s="222" t="s">
        <v>19</v>
      </c>
      <c r="N247" s="223" t="s">
        <v>44</v>
      </c>
      <c r="O247" s="85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138</v>
      </c>
      <c r="AT247" s="226" t="s">
        <v>133</v>
      </c>
      <c r="AU247" s="226" t="s">
        <v>83</v>
      </c>
      <c r="AY247" s="18" t="s">
        <v>131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81</v>
      </c>
      <c r="BK247" s="227">
        <f>ROUND(I247*H247,2)</f>
        <v>0</v>
      </c>
      <c r="BL247" s="18" t="s">
        <v>138</v>
      </c>
      <c r="BM247" s="226" t="s">
        <v>369</v>
      </c>
    </row>
    <row r="248" s="2" customFormat="1" ht="21.75" customHeight="1">
      <c r="A248" s="39"/>
      <c r="B248" s="40"/>
      <c r="C248" s="215" t="s">
        <v>370</v>
      </c>
      <c r="D248" s="215" t="s">
        <v>133</v>
      </c>
      <c r="E248" s="216" t="s">
        <v>371</v>
      </c>
      <c r="F248" s="217" t="s">
        <v>372</v>
      </c>
      <c r="G248" s="218" t="s">
        <v>329</v>
      </c>
      <c r="H248" s="219">
        <v>2</v>
      </c>
      <c r="I248" s="220"/>
      <c r="J248" s="221">
        <f>ROUND(I248*H248,2)</f>
        <v>0</v>
      </c>
      <c r="K248" s="217" t="s">
        <v>137</v>
      </c>
      <c r="L248" s="45"/>
      <c r="M248" s="222" t="s">
        <v>19</v>
      </c>
      <c r="N248" s="223" t="s">
        <v>44</v>
      </c>
      <c r="O248" s="85"/>
      <c r="P248" s="224">
        <f>O248*H248</f>
        <v>0</v>
      </c>
      <c r="Q248" s="224">
        <v>0.00117</v>
      </c>
      <c r="R248" s="224">
        <f>Q248*H248</f>
        <v>0.0023400000000000001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138</v>
      </c>
      <c r="AT248" s="226" t="s">
        <v>133</v>
      </c>
      <c r="AU248" s="226" t="s">
        <v>83</v>
      </c>
      <c r="AY248" s="18" t="s">
        <v>131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81</v>
      </c>
      <c r="BK248" s="227">
        <f>ROUND(I248*H248,2)</f>
        <v>0</v>
      </c>
      <c r="BL248" s="18" t="s">
        <v>138</v>
      </c>
      <c r="BM248" s="226" t="s">
        <v>373</v>
      </c>
    </row>
    <row r="249" s="2" customFormat="1" ht="21.75" customHeight="1">
      <c r="A249" s="39"/>
      <c r="B249" s="40"/>
      <c r="C249" s="215" t="s">
        <v>374</v>
      </c>
      <c r="D249" s="215" t="s">
        <v>133</v>
      </c>
      <c r="E249" s="216" t="s">
        <v>375</v>
      </c>
      <c r="F249" s="217" t="s">
        <v>376</v>
      </c>
      <c r="G249" s="218" t="s">
        <v>329</v>
      </c>
      <c r="H249" s="219">
        <v>1</v>
      </c>
      <c r="I249" s="220"/>
      <c r="J249" s="221">
        <f>ROUND(I249*H249,2)</f>
        <v>0</v>
      </c>
      <c r="K249" s="217" t="s">
        <v>137</v>
      </c>
      <c r="L249" s="45"/>
      <c r="M249" s="222" t="s">
        <v>19</v>
      </c>
      <c r="N249" s="223" t="s">
        <v>44</v>
      </c>
      <c r="O249" s="85"/>
      <c r="P249" s="224">
        <f>O249*H249</f>
        <v>0</v>
      </c>
      <c r="Q249" s="224">
        <v>0.27400000000000002</v>
      </c>
      <c r="R249" s="224">
        <f>Q249*H249</f>
        <v>0.27400000000000002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138</v>
      </c>
      <c r="AT249" s="226" t="s">
        <v>133</v>
      </c>
      <c r="AU249" s="226" t="s">
        <v>83</v>
      </c>
      <c r="AY249" s="18" t="s">
        <v>131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81</v>
      </c>
      <c r="BK249" s="227">
        <f>ROUND(I249*H249,2)</f>
        <v>0</v>
      </c>
      <c r="BL249" s="18" t="s">
        <v>138</v>
      </c>
      <c r="BM249" s="226" t="s">
        <v>377</v>
      </c>
    </row>
    <row r="250" s="2" customFormat="1" ht="16.5" customHeight="1">
      <c r="A250" s="39"/>
      <c r="B250" s="40"/>
      <c r="C250" s="215" t="s">
        <v>378</v>
      </c>
      <c r="D250" s="215" t="s">
        <v>133</v>
      </c>
      <c r="E250" s="216" t="s">
        <v>379</v>
      </c>
      <c r="F250" s="217" t="s">
        <v>380</v>
      </c>
      <c r="G250" s="218" t="s">
        <v>329</v>
      </c>
      <c r="H250" s="219">
        <v>1</v>
      </c>
      <c r="I250" s="220"/>
      <c r="J250" s="221">
        <f>ROUND(I250*H250,2)</f>
        <v>0</v>
      </c>
      <c r="K250" s="217" t="s">
        <v>137</v>
      </c>
      <c r="L250" s="45"/>
      <c r="M250" s="222" t="s">
        <v>19</v>
      </c>
      <c r="N250" s="223" t="s">
        <v>44</v>
      </c>
      <c r="O250" s="85"/>
      <c r="P250" s="224">
        <f>O250*H250</f>
        <v>0</v>
      </c>
      <c r="Q250" s="224">
        <v>0.34089999999999998</v>
      </c>
      <c r="R250" s="224">
        <f>Q250*H250</f>
        <v>0.34089999999999998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138</v>
      </c>
      <c r="AT250" s="226" t="s">
        <v>133</v>
      </c>
      <c r="AU250" s="226" t="s">
        <v>83</v>
      </c>
      <c r="AY250" s="18" t="s">
        <v>131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81</v>
      </c>
      <c r="BK250" s="227">
        <f>ROUND(I250*H250,2)</f>
        <v>0</v>
      </c>
      <c r="BL250" s="18" t="s">
        <v>138</v>
      </c>
      <c r="BM250" s="226" t="s">
        <v>381</v>
      </c>
    </row>
    <row r="251" s="2" customFormat="1" ht="16.5" customHeight="1">
      <c r="A251" s="39"/>
      <c r="B251" s="40"/>
      <c r="C251" s="264" t="s">
        <v>382</v>
      </c>
      <c r="D251" s="264" t="s">
        <v>225</v>
      </c>
      <c r="E251" s="265" t="s">
        <v>383</v>
      </c>
      <c r="F251" s="266" t="s">
        <v>384</v>
      </c>
      <c r="G251" s="267" t="s">
        <v>329</v>
      </c>
      <c r="H251" s="268">
        <v>1</v>
      </c>
      <c r="I251" s="269"/>
      <c r="J251" s="270">
        <f>ROUND(I251*H251,2)</f>
        <v>0</v>
      </c>
      <c r="K251" s="266" t="s">
        <v>137</v>
      </c>
      <c r="L251" s="271"/>
      <c r="M251" s="272" t="s">
        <v>19</v>
      </c>
      <c r="N251" s="273" t="s">
        <v>44</v>
      </c>
      <c r="O251" s="85"/>
      <c r="P251" s="224">
        <f>O251*H251</f>
        <v>0</v>
      </c>
      <c r="Q251" s="224">
        <v>0.17000000000000001</v>
      </c>
      <c r="R251" s="224">
        <f>Q251*H251</f>
        <v>0.17000000000000001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185</v>
      </c>
      <c r="AT251" s="226" t="s">
        <v>225</v>
      </c>
      <c r="AU251" s="226" t="s">
        <v>83</v>
      </c>
      <c r="AY251" s="18" t="s">
        <v>131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81</v>
      </c>
      <c r="BK251" s="227">
        <f>ROUND(I251*H251,2)</f>
        <v>0</v>
      </c>
      <c r="BL251" s="18" t="s">
        <v>138</v>
      </c>
      <c r="BM251" s="226" t="s">
        <v>385</v>
      </c>
    </row>
    <row r="252" s="2" customFormat="1" ht="16.5" customHeight="1">
      <c r="A252" s="39"/>
      <c r="B252" s="40"/>
      <c r="C252" s="215" t="s">
        <v>386</v>
      </c>
      <c r="D252" s="215" t="s">
        <v>133</v>
      </c>
      <c r="E252" s="216" t="s">
        <v>387</v>
      </c>
      <c r="F252" s="217" t="s">
        <v>388</v>
      </c>
      <c r="G252" s="218" t="s">
        <v>329</v>
      </c>
      <c r="H252" s="219">
        <v>1</v>
      </c>
      <c r="I252" s="220"/>
      <c r="J252" s="221">
        <f>ROUND(I252*H252,2)</f>
        <v>0</v>
      </c>
      <c r="K252" s="217" t="s">
        <v>137</v>
      </c>
      <c r="L252" s="45"/>
      <c r="M252" s="222" t="s">
        <v>19</v>
      </c>
      <c r="N252" s="223" t="s">
        <v>44</v>
      </c>
      <c r="O252" s="85"/>
      <c r="P252" s="224">
        <f>O252*H252</f>
        <v>0</v>
      </c>
      <c r="Q252" s="224">
        <v>0.21734000000000001</v>
      </c>
      <c r="R252" s="224">
        <f>Q252*H252</f>
        <v>0.21734000000000001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138</v>
      </c>
      <c r="AT252" s="226" t="s">
        <v>133</v>
      </c>
      <c r="AU252" s="226" t="s">
        <v>83</v>
      </c>
      <c r="AY252" s="18" t="s">
        <v>131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81</v>
      </c>
      <c r="BK252" s="227">
        <f>ROUND(I252*H252,2)</f>
        <v>0</v>
      </c>
      <c r="BL252" s="18" t="s">
        <v>138</v>
      </c>
      <c r="BM252" s="226" t="s">
        <v>389</v>
      </c>
    </row>
    <row r="253" s="2" customFormat="1" ht="16.5" customHeight="1">
      <c r="A253" s="39"/>
      <c r="B253" s="40"/>
      <c r="C253" s="264" t="s">
        <v>390</v>
      </c>
      <c r="D253" s="264" t="s">
        <v>225</v>
      </c>
      <c r="E253" s="265" t="s">
        <v>391</v>
      </c>
      <c r="F253" s="266" t="s">
        <v>392</v>
      </c>
      <c r="G253" s="267" t="s">
        <v>329</v>
      </c>
      <c r="H253" s="268">
        <v>1</v>
      </c>
      <c r="I253" s="269"/>
      <c r="J253" s="270">
        <f>ROUND(I253*H253,2)</f>
        <v>0</v>
      </c>
      <c r="K253" s="266" t="s">
        <v>137</v>
      </c>
      <c r="L253" s="271"/>
      <c r="M253" s="272" t="s">
        <v>19</v>
      </c>
      <c r="N253" s="273" t="s">
        <v>44</v>
      </c>
      <c r="O253" s="85"/>
      <c r="P253" s="224">
        <f>O253*H253</f>
        <v>0</v>
      </c>
      <c r="Q253" s="224">
        <v>0.050599999999999999</v>
      </c>
      <c r="R253" s="224">
        <f>Q253*H253</f>
        <v>0.050599999999999999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185</v>
      </c>
      <c r="AT253" s="226" t="s">
        <v>225</v>
      </c>
      <c r="AU253" s="226" t="s">
        <v>83</v>
      </c>
      <c r="AY253" s="18" t="s">
        <v>131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81</v>
      </c>
      <c r="BK253" s="227">
        <f>ROUND(I253*H253,2)</f>
        <v>0</v>
      </c>
      <c r="BL253" s="18" t="s">
        <v>138</v>
      </c>
      <c r="BM253" s="226" t="s">
        <v>393</v>
      </c>
    </row>
    <row r="254" s="12" customFormat="1" ht="22.8" customHeight="1">
      <c r="A254" s="12"/>
      <c r="B254" s="199"/>
      <c r="C254" s="200"/>
      <c r="D254" s="201" t="s">
        <v>72</v>
      </c>
      <c r="E254" s="213" t="s">
        <v>192</v>
      </c>
      <c r="F254" s="213" t="s">
        <v>394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SUM(P255:P284)</f>
        <v>0</v>
      </c>
      <c r="Q254" s="207"/>
      <c r="R254" s="208">
        <f>SUM(R255:R284)</f>
        <v>38.286888439999998</v>
      </c>
      <c r="S254" s="207"/>
      <c r="T254" s="209">
        <f>SUM(T255:T284)</f>
        <v>7.3002919999999998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81</v>
      </c>
      <c r="AT254" s="211" t="s">
        <v>72</v>
      </c>
      <c r="AU254" s="211" t="s">
        <v>81</v>
      </c>
      <c r="AY254" s="210" t="s">
        <v>131</v>
      </c>
      <c r="BK254" s="212">
        <f>SUM(BK255:BK284)</f>
        <v>0</v>
      </c>
    </row>
    <row r="255" s="2" customFormat="1" ht="21.75" customHeight="1">
      <c r="A255" s="39"/>
      <c r="B255" s="40"/>
      <c r="C255" s="215" t="s">
        <v>395</v>
      </c>
      <c r="D255" s="215" t="s">
        <v>133</v>
      </c>
      <c r="E255" s="216" t="s">
        <v>396</v>
      </c>
      <c r="F255" s="217" t="s">
        <v>397</v>
      </c>
      <c r="G255" s="218" t="s">
        <v>154</v>
      </c>
      <c r="H255" s="219">
        <v>51.600000000000001</v>
      </c>
      <c r="I255" s="220"/>
      <c r="J255" s="221">
        <f>ROUND(I255*H255,2)</f>
        <v>0</v>
      </c>
      <c r="K255" s="217" t="s">
        <v>137</v>
      </c>
      <c r="L255" s="45"/>
      <c r="M255" s="222" t="s">
        <v>19</v>
      </c>
      <c r="N255" s="223" t="s">
        <v>44</v>
      </c>
      <c r="O255" s="85"/>
      <c r="P255" s="224">
        <f>O255*H255</f>
        <v>0</v>
      </c>
      <c r="Q255" s="224">
        <v>0.1295</v>
      </c>
      <c r="R255" s="224">
        <f>Q255*H255</f>
        <v>6.6822000000000008</v>
      </c>
      <c r="S255" s="224">
        <v>0</v>
      </c>
      <c r="T255" s="22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6" t="s">
        <v>138</v>
      </c>
      <c r="AT255" s="226" t="s">
        <v>133</v>
      </c>
      <c r="AU255" s="226" t="s">
        <v>83</v>
      </c>
      <c r="AY255" s="18" t="s">
        <v>131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8" t="s">
        <v>81</v>
      </c>
      <c r="BK255" s="227">
        <f>ROUND(I255*H255,2)</f>
        <v>0</v>
      </c>
      <c r="BL255" s="18" t="s">
        <v>138</v>
      </c>
      <c r="BM255" s="226" t="s">
        <v>398</v>
      </c>
    </row>
    <row r="256" s="13" customFormat="1">
      <c r="A256" s="13"/>
      <c r="B256" s="228"/>
      <c r="C256" s="229"/>
      <c r="D256" s="230" t="s">
        <v>140</v>
      </c>
      <c r="E256" s="231" t="s">
        <v>19</v>
      </c>
      <c r="F256" s="232" t="s">
        <v>218</v>
      </c>
      <c r="G256" s="229"/>
      <c r="H256" s="231" t="s">
        <v>19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140</v>
      </c>
      <c r="AU256" s="238" t="s">
        <v>83</v>
      </c>
      <c r="AV256" s="13" t="s">
        <v>81</v>
      </c>
      <c r="AW256" s="13" t="s">
        <v>35</v>
      </c>
      <c r="AX256" s="13" t="s">
        <v>73</v>
      </c>
      <c r="AY256" s="238" t="s">
        <v>131</v>
      </c>
    </row>
    <row r="257" s="14" customFormat="1">
      <c r="A257" s="14"/>
      <c r="B257" s="239"/>
      <c r="C257" s="240"/>
      <c r="D257" s="230" t="s">
        <v>140</v>
      </c>
      <c r="E257" s="241" t="s">
        <v>19</v>
      </c>
      <c r="F257" s="242" t="s">
        <v>399</v>
      </c>
      <c r="G257" s="240"/>
      <c r="H257" s="243">
        <v>51.600000000000001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140</v>
      </c>
      <c r="AU257" s="249" t="s">
        <v>83</v>
      </c>
      <c r="AV257" s="14" t="s">
        <v>83</v>
      </c>
      <c r="AW257" s="14" t="s">
        <v>35</v>
      </c>
      <c r="AX257" s="14" t="s">
        <v>81</v>
      </c>
      <c r="AY257" s="249" t="s">
        <v>131</v>
      </c>
    </row>
    <row r="258" s="2" customFormat="1" ht="16.5" customHeight="1">
      <c r="A258" s="39"/>
      <c r="B258" s="40"/>
      <c r="C258" s="264" t="s">
        <v>400</v>
      </c>
      <c r="D258" s="264" t="s">
        <v>225</v>
      </c>
      <c r="E258" s="265" t="s">
        <v>401</v>
      </c>
      <c r="F258" s="266" t="s">
        <v>402</v>
      </c>
      <c r="G258" s="267" t="s">
        <v>154</v>
      </c>
      <c r="H258" s="268">
        <v>52.631999999999998</v>
      </c>
      <c r="I258" s="269"/>
      <c r="J258" s="270">
        <f>ROUND(I258*H258,2)</f>
        <v>0</v>
      </c>
      <c r="K258" s="266" t="s">
        <v>137</v>
      </c>
      <c r="L258" s="271"/>
      <c r="M258" s="272" t="s">
        <v>19</v>
      </c>
      <c r="N258" s="273" t="s">
        <v>44</v>
      </c>
      <c r="O258" s="85"/>
      <c r="P258" s="224">
        <f>O258*H258</f>
        <v>0</v>
      </c>
      <c r="Q258" s="224">
        <v>0.024</v>
      </c>
      <c r="R258" s="224">
        <f>Q258*H258</f>
        <v>1.2631680000000001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185</v>
      </c>
      <c r="AT258" s="226" t="s">
        <v>225</v>
      </c>
      <c r="AU258" s="226" t="s">
        <v>83</v>
      </c>
      <c r="AY258" s="18" t="s">
        <v>131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81</v>
      </c>
      <c r="BK258" s="227">
        <f>ROUND(I258*H258,2)</f>
        <v>0</v>
      </c>
      <c r="BL258" s="18" t="s">
        <v>138</v>
      </c>
      <c r="BM258" s="226" t="s">
        <v>403</v>
      </c>
    </row>
    <row r="259" s="14" customFormat="1">
      <c r="A259" s="14"/>
      <c r="B259" s="239"/>
      <c r="C259" s="240"/>
      <c r="D259" s="230" t="s">
        <v>140</v>
      </c>
      <c r="E259" s="240"/>
      <c r="F259" s="242" t="s">
        <v>404</v>
      </c>
      <c r="G259" s="240"/>
      <c r="H259" s="243">
        <v>52.631999999999998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9" t="s">
        <v>140</v>
      </c>
      <c r="AU259" s="249" t="s">
        <v>83</v>
      </c>
      <c r="AV259" s="14" t="s">
        <v>83</v>
      </c>
      <c r="AW259" s="14" t="s">
        <v>4</v>
      </c>
      <c r="AX259" s="14" t="s">
        <v>81</v>
      </c>
      <c r="AY259" s="249" t="s">
        <v>131</v>
      </c>
    </row>
    <row r="260" s="2" customFormat="1" ht="16.5" customHeight="1">
      <c r="A260" s="39"/>
      <c r="B260" s="40"/>
      <c r="C260" s="215" t="s">
        <v>405</v>
      </c>
      <c r="D260" s="215" t="s">
        <v>133</v>
      </c>
      <c r="E260" s="216" t="s">
        <v>406</v>
      </c>
      <c r="F260" s="217" t="s">
        <v>407</v>
      </c>
      <c r="G260" s="218" t="s">
        <v>159</v>
      </c>
      <c r="H260" s="219">
        <v>8.3659999999999997</v>
      </c>
      <c r="I260" s="220"/>
      <c r="J260" s="221">
        <f>ROUND(I260*H260,2)</f>
        <v>0</v>
      </c>
      <c r="K260" s="217" t="s">
        <v>137</v>
      </c>
      <c r="L260" s="45"/>
      <c r="M260" s="222" t="s">
        <v>19</v>
      </c>
      <c r="N260" s="223" t="s">
        <v>44</v>
      </c>
      <c r="O260" s="85"/>
      <c r="P260" s="224">
        <f>O260*H260</f>
        <v>0</v>
      </c>
      <c r="Q260" s="224">
        <v>2.2563399999999998</v>
      </c>
      <c r="R260" s="224">
        <f>Q260*H260</f>
        <v>18.876540439999996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138</v>
      </c>
      <c r="AT260" s="226" t="s">
        <v>133</v>
      </c>
      <c r="AU260" s="226" t="s">
        <v>83</v>
      </c>
      <c r="AY260" s="18" t="s">
        <v>131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81</v>
      </c>
      <c r="BK260" s="227">
        <f>ROUND(I260*H260,2)</f>
        <v>0</v>
      </c>
      <c r="BL260" s="18" t="s">
        <v>138</v>
      </c>
      <c r="BM260" s="226" t="s">
        <v>408</v>
      </c>
    </row>
    <row r="261" s="13" customFormat="1">
      <c r="A261" s="13"/>
      <c r="B261" s="228"/>
      <c r="C261" s="229"/>
      <c r="D261" s="230" t="s">
        <v>140</v>
      </c>
      <c r="E261" s="231" t="s">
        <v>19</v>
      </c>
      <c r="F261" s="232" t="s">
        <v>218</v>
      </c>
      <c r="G261" s="229"/>
      <c r="H261" s="231" t="s">
        <v>19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140</v>
      </c>
      <c r="AU261" s="238" t="s">
        <v>83</v>
      </c>
      <c r="AV261" s="13" t="s">
        <v>81</v>
      </c>
      <c r="AW261" s="13" t="s">
        <v>35</v>
      </c>
      <c r="AX261" s="13" t="s">
        <v>73</v>
      </c>
      <c r="AY261" s="238" t="s">
        <v>131</v>
      </c>
    </row>
    <row r="262" s="14" customFormat="1">
      <c r="A262" s="14"/>
      <c r="B262" s="239"/>
      <c r="C262" s="240"/>
      <c r="D262" s="230" t="s">
        <v>140</v>
      </c>
      <c r="E262" s="241" t="s">
        <v>19</v>
      </c>
      <c r="F262" s="242" t="s">
        <v>409</v>
      </c>
      <c r="G262" s="240"/>
      <c r="H262" s="243">
        <v>7.5529999999999999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140</v>
      </c>
      <c r="AU262" s="249" t="s">
        <v>83</v>
      </c>
      <c r="AV262" s="14" t="s">
        <v>83</v>
      </c>
      <c r="AW262" s="14" t="s">
        <v>35</v>
      </c>
      <c r="AX262" s="14" t="s">
        <v>73</v>
      </c>
      <c r="AY262" s="249" t="s">
        <v>131</v>
      </c>
    </row>
    <row r="263" s="14" customFormat="1">
      <c r="A263" s="14"/>
      <c r="B263" s="239"/>
      <c r="C263" s="240"/>
      <c r="D263" s="230" t="s">
        <v>140</v>
      </c>
      <c r="E263" s="241" t="s">
        <v>19</v>
      </c>
      <c r="F263" s="242" t="s">
        <v>410</v>
      </c>
      <c r="G263" s="240"/>
      <c r="H263" s="243">
        <v>0.81299999999999994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9" t="s">
        <v>140</v>
      </c>
      <c r="AU263" s="249" t="s">
        <v>83</v>
      </c>
      <c r="AV263" s="14" t="s">
        <v>83</v>
      </c>
      <c r="AW263" s="14" t="s">
        <v>35</v>
      </c>
      <c r="AX263" s="14" t="s">
        <v>73</v>
      </c>
      <c r="AY263" s="249" t="s">
        <v>131</v>
      </c>
    </row>
    <row r="264" s="15" customFormat="1">
      <c r="A264" s="15"/>
      <c r="B264" s="250"/>
      <c r="C264" s="251"/>
      <c r="D264" s="230" t="s">
        <v>140</v>
      </c>
      <c r="E264" s="252" t="s">
        <v>19</v>
      </c>
      <c r="F264" s="253" t="s">
        <v>145</v>
      </c>
      <c r="G264" s="251"/>
      <c r="H264" s="254">
        <v>8.3659999999999997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0" t="s">
        <v>140</v>
      </c>
      <c r="AU264" s="260" t="s">
        <v>83</v>
      </c>
      <c r="AV264" s="15" t="s">
        <v>138</v>
      </c>
      <c r="AW264" s="15" t="s">
        <v>35</v>
      </c>
      <c r="AX264" s="15" t="s">
        <v>81</v>
      </c>
      <c r="AY264" s="260" t="s">
        <v>131</v>
      </c>
    </row>
    <row r="265" s="2" customFormat="1" ht="21.75" customHeight="1">
      <c r="A265" s="39"/>
      <c r="B265" s="40"/>
      <c r="C265" s="215" t="s">
        <v>411</v>
      </c>
      <c r="D265" s="215" t="s">
        <v>133</v>
      </c>
      <c r="E265" s="216" t="s">
        <v>412</v>
      </c>
      <c r="F265" s="217" t="s">
        <v>413</v>
      </c>
      <c r="G265" s="218" t="s">
        <v>154</v>
      </c>
      <c r="H265" s="219">
        <v>38</v>
      </c>
      <c r="I265" s="220"/>
      <c r="J265" s="221">
        <f>ROUND(I265*H265,2)</f>
        <v>0</v>
      </c>
      <c r="K265" s="217" t="s">
        <v>137</v>
      </c>
      <c r="L265" s="45"/>
      <c r="M265" s="222" t="s">
        <v>19</v>
      </c>
      <c r="N265" s="223" t="s">
        <v>44</v>
      </c>
      <c r="O265" s="85"/>
      <c r="P265" s="224">
        <f>O265*H265</f>
        <v>0</v>
      </c>
      <c r="Q265" s="224">
        <v>0.16370999999999999</v>
      </c>
      <c r="R265" s="224">
        <f>Q265*H265</f>
        <v>6.22098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138</v>
      </c>
      <c r="AT265" s="226" t="s">
        <v>133</v>
      </c>
      <c r="AU265" s="226" t="s">
        <v>83</v>
      </c>
      <c r="AY265" s="18" t="s">
        <v>131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81</v>
      </c>
      <c r="BK265" s="227">
        <f>ROUND(I265*H265,2)</f>
        <v>0</v>
      </c>
      <c r="BL265" s="18" t="s">
        <v>138</v>
      </c>
      <c r="BM265" s="226" t="s">
        <v>414</v>
      </c>
    </row>
    <row r="266" s="13" customFormat="1">
      <c r="A266" s="13"/>
      <c r="B266" s="228"/>
      <c r="C266" s="229"/>
      <c r="D266" s="230" t="s">
        <v>140</v>
      </c>
      <c r="E266" s="231" t="s">
        <v>19</v>
      </c>
      <c r="F266" s="232" t="s">
        <v>218</v>
      </c>
      <c r="G266" s="229"/>
      <c r="H266" s="231" t="s">
        <v>19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140</v>
      </c>
      <c r="AU266" s="238" t="s">
        <v>83</v>
      </c>
      <c r="AV266" s="13" t="s">
        <v>81</v>
      </c>
      <c r="AW266" s="13" t="s">
        <v>35</v>
      </c>
      <c r="AX266" s="13" t="s">
        <v>73</v>
      </c>
      <c r="AY266" s="238" t="s">
        <v>131</v>
      </c>
    </row>
    <row r="267" s="14" customFormat="1">
      <c r="A267" s="14"/>
      <c r="B267" s="239"/>
      <c r="C267" s="240"/>
      <c r="D267" s="230" t="s">
        <v>140</v>
      </c>
      <c r="E267" s="241" t="s">
        <v>19</v>
      </c>
      <c r="F267" s="242" t="s">
        <v>366</v>
      </c>
      <c r="G267" s="240"/>
      <c r="H267" s="243">
        <v>38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140</v>
      </c>
      <c r="AU267" s="249" t="s">
        <v>83</v>
      </c>
      <c r="AV267" s="14" t="s">
        <v>83</v>
      </c>
      <c r="AW267" s="14" t="s">
        <v>35</v>
      </c>
      <c r="AX267" s="14" t="s">
        <v>81</v>
      </c>
      <c r="AY267" s="249" t="s">
        <v>131</v>
      </c>
    </row>
    <row r="268" s="2" customFormat="1" ht="16.5" customHeight="1">
      <c r="A268" s="39"/>
      <c r="B268" s="40"/>
      <c r="C268" s="264" t="s">
        <v>415</v>
      </c>
      <c r="D268" s="264" t="s">
        <v>225</v>
      </c>
      <c r="E268" s="265" t="s">
        <v>416</v>
      </c>
      <c r="F268" s="266" t="s">
        <v>417</v>
      </c>
      <c r="G268" s="267" t="s">
        <v>329</v>
      </c>
      <c r="H268" s="268">
        <v>114</v>
      </c>
      <c r="I268" s="269"/>
      <c r="J268" s="270">
        <f>ROUND(I268*H268,2)</f>
        <v>0</v>
      </c>
      <c r="K268" s="266" t="s">
        <v>137</v>
      </c>
      <c r="L268" s="271"/>
      <c r="M268" s="272" t="s">
        <v>19</v>
      </c>
      <c r="N268" s="273" t="s">
        <v>44</v>
      </c>
      <c r="O268" s="85"/>
      <c r="P268" s="224">
        <f>O268*H268</f>
        <v>0</v>
      </c>
      <c r="Q268" s="224">
        <v>0.045999999999999999</v>
      </c>
      <c r="R268" s="224">
        <f>Q268*H268</f>
        <v>5.2439999999999998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185</v>
      </c>
      <c r="AT268" s="226" t="s">
        <v>225</v>
      </c>
      <c r="AU268" s="226" t="s">
        <v>83</v>
      </c>
      <c r="AY268" s="18" t="s">
        <v>131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81</v>
      </c>
      <c r="BK268" s="227">
        <f>ROUND(I268*H268,2)</f>
        <v>0</v>
      </c>
      <c r="BL268" s="18" t="s">
        <v>138</v>
      </c>
      <c r="BM268" s="226" t="s">
        <v>418</v>
      </c>
    </row>
    <row r="269" s="14" customFormat="1">
      <c r="A269" s="14"/>
      <c r="B269" s="239"/>
      <c r="C269" s="240"/>
      <c r="D269" s="230" t="s">
        <v>140</v>
      </c>
      <c r="E269" s="240"/>
      <c r="F269" s="242" t="s">
        <v>419</v>
      </c>
      <c r="G269" s="240"/>
      <c r="H269" s="243">
        <v>114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140</v>
      </c>
      <c r="AU269" s="249" t="s">
        <v>83</v>
      </c>
      <c r="AV269" s="14" t="s">
        <v>83</v>
      </c>
      <c r="AW269" s="14" t="s">
        <v>4</v>
      </c>
      <c r="AX269" s="14" t="s">
        <v>81</v>
      </c>
      <c r="AY269" s="249" t="s">
        <v>131</v>
      </c>
    </row>
    <row r="270" s="2" customFormat="1" ht="21.75" customHeight="1">
      <c r="A270" s="39"/>
      <c r="B270" s="40"/>
      <c r="C270" s="215" t="s">
        <v>420</v>
      </c>
      <c r="D270" s="215" t="s">
        <v>133</v>
      </c>
      <c r="E270" s="216" t="s">
        <v>421</v>
      </c>
      <c r="F270" s="217" t="s">
        <v>422</v>
      </c>
      <c r="G270" s="218" t="s">
        <v>136</v>
      </c>
      <c r="H270" s="219">
        <v>158.702</v>
      </c>
      <c r="I270" s="220"/>
      <c r="J270" s="221">
        <f>ROUND(I270*H270,2)</f>
        <v>0</v>
      </c>
      <c r="K270" s="217" t="s">
        <v>137</v>
      </c>
      <c r="L270" s="45"/>
      <c r="M270" s="222" t="s">
        <v>19</v>
      </c>
      <c r="N270" s="223" t="s">
        <v>44</v>
      </c>
      <c r="O270" s="85"/>
      <c r="P270" s="224">
        <f>O270*H270</f>
        <v>0</v>
      </c>
      <c r="Q270" s="224">
        <v>0</v>
      </c>
      <c r="R270" s="224">
        <f>Q270*H270</f>
        <v>0</v>
      </c>
      <c r="S270" s="224">
        <v>0.045999999999999999</v>
      </c>
      <c r="T270" s="225">
        <f>S270*H270</f>
        <v>7.3002919999999998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138</v>
      </c>
      <c r="AT270" s="226" t="s">
        <v>133</v>
      </c>
      <c r="AU270" s="226" t="s">
        <v>83</v>
      </c>
      <c r="AY270" s="18" t="s">
        <v>131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81</v>
      </c>
      <c r="BK270" s="227">
        <f>ROUND(I270*H270,2)</f>
        <v>0</v>
      </c>
      <c r="BL270" s="18" t="s">
        <v>138</v>
      </c>
      <c r="BM270" s="226" t="s">
        <v>423</v>
      </c>
    </row>
    <row r="271" s="13" customFormat="1">
      <c r="A271" s="13"/>
      <c r="B271" s="228"/>
      <c r="C271" s="229"/>
      <c r="D271" s="230" t="s">
        <v>140</v>
      </c>
      <c r="E271" s="231" t="s">
        <v>19</v>
      </c>
      <c r="F271" s="232" t="s">
        <v>300</v>
      </c>
      <c r="G271" s="229"/>
      <c r="H271" s="231" t="s">
        <v>19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140</v>
      </c>
      <c r="AU271" s="238" t="s">
        <v>83</v>
      </c>
      <c r="AV271" s="13" t="s">
        <v>81</v>
      </c>
      <c r="AW271" s="13" t="s">
        <v>35</v>
      </c>
      <c r="AX271" s="13" t="s">
        <v>73</v>
      </c>
      <c r="AY271" s="238" t="s">
        <v>131</v>
      </c>
    </row>
    <row r="272" s="14" customFormat="1">
      <c r="A272" s="14"/>
      <c r="B272" s="239"/>
      <c r="C272" s="240"/>
      <c r="D272" s="230" t="s">
        <v>140</v>
      </c>
      <c r="E272" s="241" t="s">
        <v>19</v>
      </c>
      <c r="F272" s="242" t="s">
        <v>301</v>
      </c>
      <c r="G272" s="240"/>
      <c r="H272" s="243">
        <v>158.702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140</v>
      </c>
      <c r="AU272" s="249" t="s">
        <v>83</v>
      </c>
      <c r="AV272" s="14" t="s">
        <v>83</v>
      </c>
      <c r="AW272" s="14" t="s">
        <v>35</v>
      </c>
      <c r="AX272" s="14" t="s">
        <v>81</v>
      </c>
      <c r="AY272" s="249" t="s">
        <v>131</v>
      </c>
    </row>
    <row r="273" s="2" customFormat="1" ht="16.5" customHeight="1">
      <c r="A273" s="39"/>
      <c r="B273" s="40"/>
      <c r="C273" s="215" t="s">
        <v>424</v>
      </c>
      <c r="D273" s="215" t="s">
        <v>133</v>
      </c>
      <c r="E273" s="216" t="s">
        <v>425</v>
      </c>
      <c r="F273" s="217" t="s">
        <v>426</v>
      </c>
      <c r="G273" s="218" t="s">
        <v>136</v>
      </c>
      <c r="H273" s="219">
        <v>256.37900000000002</v>
      </c>
      <c r="I273" s="220"/>
      <c r="J273" s="221">
        <f>ROUND(I273*H273,2)</f>
        <v>0</v>
      </c>
      <c r="K273" s="217" t="s">
        <v>137</v>
      </c>
      <c r="L273" s="45"/>
      <c r="M273" s="222" t="s">
        <v>19</v>
      </c>
      <c r="N273" s="223" t="s">
        <v>44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138</v>
      </c>
      <c r="AT273" s="226" t="s">
        <v>133</v>
      </c>
      <c r="AU273" s="226" t="s">
        <v>83</v>
      </c>
      <c r="AY273" s="18" t="s">
        <v>131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81</v>
      </c>
      <c r="BK273" s="227">
        <f>ROUND(I273*H273,2)</f>
        <v>0</v>
      </c>
      <c r="BL273" s="18" t="s">
        <v>138</v>
      </c>
      <c r="BM273" s="226" t="s">
        <v>427</v>
      </c>
    </row>
    <row r="274" s="13" customFormat="1">
      <c r="A274" s="13"/>
      <c r="B274" s="228"/>
      <c r="C274" s="229"/>
      <c r="D274" s="230" t="s">
        <v>140</v>
      </c>
      <c r="E274" s="231" t="s">
        <v>19</v>
      </c>
      <c r="F274" s="232" t="s">
        <v>306</v>
      </c>
      <c r="G274" s="229"/>
      <c r="H274" s="231" t="s">
        <v>19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140</v>
      </c>
      <c r="AU274" s="238" t="s">
        <v>83</v>
      </c>
      <c r="AV274" s="13" t="s">
        <v>81</v>
      </c>
      <c r="AW274" s="13" t="s">
        <v>35</v>
      </c>
      <c r="AX274" s="13" t="s">
        <v>73</v>
      </c>
      <c r="AY274" s="238" t="s">
        <v>131</v>
      </c>
    </row>
    <row r="275" s="14" customFormat="1">
      <c r="A275" s="14"/>
      <c r="B275" s="239"/>
      <c r="C275" s="240"/>
      <c r="D275" s="230" t="s">
        <v>140</v>
      </c>
      <c r="E275" s="241" t="s">
        <v>19</v>
      </c>
      <c r="F275" s="242" t="s">
        <v>307</v>
      </c>
      <c r="G275" s="240"/>
      <c r="H275" s="243">
        <v>223.31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140</v>
      </c>
      <c r="AU275" s="249" t="s">
        <v>83</v>
      </c>
      <c r="AV275" s="14" t="s">
        <v>83</v>
      </c>
      <c r="AW275" s="14" t="s">
        <v>35</v>
      </c>
      <c r="AX275" s="14" t="s">
        <v>73</v>
      </c>
      <c r="AY275" s="249" t="s">
        <v>131</v>
      </c>
    </row>
    <row r="276" s="13" customFormat="1">
      <c r="A276" s="13"/>
      <c r="B276" s="228"/>
      <c r="C276" s="229"/>
      <c r="D276" s="230" t="s">
        <v>140</v>
      </c>
      <c r="E276" s="231" t="s">
        <v>19</v>
      </c>
      <c r="F276" s="232" t="s">
        <v>308</v>
      </c>
      <c r="G276" s="229"/>
      <c r="H276" s="231" t="s">
        <v>19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8" t="s">
        <v>140</v>
      </c>
      <c r="AU276" s="238" t="s">
        <v>83</v>
      </c>
      <c r="AV276" s="13" t="s">
        <v>81</v>
      </c>
      <c r="AW276" s="13" t="s">
        <v>35</v>
      </c>
      <c r="AX276" s="13" t="s">
        <v>73</v>
      </c>
      <c r="AY276" s="238" t="s">
        <v>131</v>
      </c>
    </row>
    <row r="277" s="14" customFormat="1">
      <c r="A277" s="14"/>
      <c r="B277" s="239"/>
      <c r="C277" s="240"/>
      <c r="D277" s="230" t="s">
        <v>140</v>
      </c>
      <c r="E277" s="241" t="s">
        <v>19</v>
      </c>
      <c r="F277" s="242" t="s">
        <v>309</v>
      </c>
      <c r="G277" s="240"/>
      <c r="H277" s="243">
        <v>14.013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9" t="s">
        <v>140</v>
      </c>
      <c r="AU277" s="249" t="s">
        <v>83</v>
      </c>
      <c r="AV277" s="14" t="s">
        <v>83</v>
      </c>
      <c r="AW277" s="14" t="s">
        <v>35</v>
      </c>
      <c r="AX277" s="14" t="s">
        <v>73</v>
      </c>
      <c r="AY277" s="249" t="s">
        <v>131</v>
      </c>
    </row>
    <row r="278" s="13" customFormat="1">
      <c r="A278" s="13"/>
      <c r="B278" s="228"/>
      <c r="C278" s="229"/>
      <c r="D278" s="230" t="s">
        <v>140</v>
      </c>
      <c r="E278" s="231" t="s">
        <v>19</v>
      </c>
      <c r="F278" s="232" t="s">
        <v>310</v>
      </c>
      <c r="G278" s="229"/>
      <c r="H278" s="231" t="s">
        <v>19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140</v>
      </c>
      <c r="AU278" s="238" t="s">
        <v>83</v>
      </c>
      <c r="AV278" s="13" t="s">
        <v>81</v>
      </c>
      <c r="AW278" s="13" t="s">
        <v>35</v>
      </c>
      <c r="AX278" s="13" t="s">
        <v>73</v>
      </c>
      <c r="AY278" s="238" t="s">
        <v>131</v>
      </c>
    </row>
    <row r="279" s="14" customFormat="1">
      <c r="A279" s="14"/>
      <c r="B279" s="239"/>
      <c r="C279" s="240"/>
      <c r="D279" s="230" t="s">
        <v>140</v>
      </c>
      <c r="E279" s="241" t="s">
        <v>19</v>
      </c>
      <c r="F279" s="242" t="s">
        <v>311</v>
      </c>
      <c r="G279" s="240"/>
      <c r="H279" s="243">
        <v>19.056000000000001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9" t="s">
        <v>140</v>
      </c>
      <c r="AU279" s="249" t="s">
        <v>83</v>
      </c>
      <c r="AV279" s="14" t="s">
        <v>83</v>
      </c>
      <c r="AW279" s="14" t="s">
        <v>35</v>
      </c>
      <c r="AX279" s="14" t="s">
        <v>73</v>
      </c>
      <c r="AY279" s="249" t="s">
        <v>131</v>
      </c>
    </row>
    <row r="280" s="15" customFormat="1">
      <c r="A280" s="15"/>
      <c r="B280" s="250"/>
      <c r="C280" s="251"/>
      <c r="D280" s="230" t="s">
        <v>140</v>
      </c>
      <c r="E280" s="252" t="s">
        <v>19</v>
      </c>
      <c r="F280" s="253" t="s">
        <v>145</v>
      </c>
      <c r="G280" s="251"/>
      <c r="H280" s="254">
        <v>256.37900000000002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0" t="s">
        <v>140</v>
      </c>
      <c r="AU280" s="260" t="s">
        <v>83</v>
      </c>
      <c r="AV280" s="15" t="s">
        <v>138</v>
      </c>
      <c r="AW280" s="15" t="s">
        <v>35</v>
      </c>
      <c r="AX280" s="15" t="s">
        <v>81</v>
      </c>
      <c r="AY280" s="260" t="s">
        <v>131</v>
      </c>
    </row>
    <row r="281" s="2" customFormat="1" ht="16.5" customHeight="1">
      <c r="A281" s="39"/>
      <c r="B281" s="40"/>
      <c r="C281" s="215" t="s">
        <v>428</v>
      </c>
      <c r="D281" s="215" t="s">
        <v>133</v>
      </c>
      <c r="E281" s="216" t="s">
        <v>429</v>
      </c>
      <c r="F281" s="217" t="s">
        <v>430</v>
      </c>
      <c r="G281" s="218" t="s">
        <v>136</v>
      </c>
      <c r="H281" s="219">
        <v>256.37900000000002</v>
      </c>
      <c r="I281" s="220"/>
      <c r="J281" s="221">
        <f>ROUND(I281*H281,2)</f>
        <v>0</v>
      </c>
      <c r="K281" s="217" t="s">
        <v>137</v>
      </c>
      <c r="L281" s="45"/>
      <c r="M281" s="222" t="s">
        <v>19</v>
      </c>
      <c r="N281" s="223" t="s">
        <v>44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138</v>
      </c>
      <c r="AT281" s="226" t="s">
        <v>133</v>
      </c>
      <c r="AU281" s="226" t="s">
        <v>83</v>
      </c>
      <c r="AY281" s="18" t="s">
        <v>131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81</v>
      </c>
      <c r="BK281" s="227">
        <f>ROUND(I281*H281,2)</f>
        <v>0</v>
      </c>
      <c r="BL281" s="18" t="s">
        <v>138</v>
      </c>
      <c r="BM281" s="226" t="s">
        <v>431</v>
      </c>
    </row>
    <row r="282" s="2" customFormat="1" ht="16.5" customHeight="1">
      <c r="A282" s="39"/>
      <c r="B282" s="40"/>
      <c r="C282" s="215" t="s">
        <v>432</v>
      </c>
      <c r="D282" s="215" t="s">
        <v>133</v>
      </c>
      <c r="E282" s="216" t="s">
        <v>429</v>
      </c>
      <c r="F282" s="217" t="s">
        <v>430</v>
      </c>
      <c r="G282" s="218" t="s">
        <v>136</v>
      </c>
      <c r="H282" s="219">
        <v>158.702</v>
      </c>
      <c r="I282" s="220"/>
      <c r="J282" s="221">
        <f>ROUND(I282*H282,2)</f>
        <v>0</v>
      </c>
      <c r="K282" s="217" t="s">
        <v>137</v>
      </c>
      <c r="L282" s="45"/>
      <c r="M282" s="222" t="s">
        <v>19</v>
      </c>
      <c r="N282" s="223" t="s">
        <v>44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138</v>
      </c>
      <c r="AT282" s="226" t="s">
        <v>133</v>
      </c>
      <c r="AU282" s="226" t="s">
        <v>83</v>
      </c>
      <c r="AY282" s="18" t="s">
        <v>131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81</v>
      </c>
      <c r="BK282" s="227">
        <f>ROUND(I282*H282,2)</f>
        <v>0</v>
      </c>
      <c r="BL282" s="18" t="s">
        <v>138</v>
      </c>
      <c r="BM282" s="226" t="s">
        <v>433</v>
      </c>
    </row>
    <row r="283" s="13" customFormat="1">
      <c r="A283" s="13"/>
      <c r="B283" s="228"/>
      <c r="C283" s="229"/>
      <c r="D283" s="230" t="s">
        <v>140</v>
      </c>
      <c r="E283" s="231" t="s">
        <v>19</v>
      </c>
      <c r="F283" s="232" t="s">
        <v>434</v>
      </c>
      <c r="G283" s="229"/>
      <c r="H283" s="231" t="s">
        <v>19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140</v>
      </c>
      <c r="AU283" s="238" t="s">
        <v>83</v>
      </c>
      <c r="AV283" s="13" t="s">
        <v>81</v>
      </c>
      <c r="AW283" s="13" t="s">
        <v>35</v>
      </c>
      <c r="AX283" s="13" t="s">
        <v>73</v>
      </c>
      <c r="AY283" s="238" t="s">
        <v>131</v>
      </c>
    </row>
    <row r="284" s="14" customFormat="1">
      <c r="A284" s="14"/>
      <c r="B284" s="239"/>
      <c r="C284" s="240"/>
      <c r="D284" s="230" t="s">
        <v>140</v>
      </c>
      <c r="E284" s="241" t="s">
        <v>19</v>
      </c>
      <c r="F284" s="242" t="s">
        <v>301</v>
      </c>
      <c r="G284" s="240"/>
      <c r="H284" s="243">
        <v>158.702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140</v>
      </c>
      <c r="AU284" s="249" t="s">
        <v>83</v>
      </c>
      <c r="AV284" s="14" t="s">
        <v>83</v>
      </c>
      <c r="AW284" s="14" t="s">
        <v>35</v>
      </c>
      <c r="AX284" s="14" t="s">
        <v>81</v>
      </c>
      <c r="AY284" s="249" t="s">
        <v>131</v>
      </c>
    </row>
    <row r="285" s="12" customFormat="1" ht="22.8" customHeight="1">
      <c r="A285" s="12"/>
      <c r="B285" s="199"/>
      <c r="C285" s="200"/>
      <c r="D285" s="201" t="s">
        <v>72</v>
      </c>
      <c r="E285" s="213" t="s">
        <v>435</v>
      </c>
      <c r="F285" s="213" t="s">
        <v>436</v>
      </c>
      <c r="G285" s="200"/>
      <c r="H285" s="200"/>
      <c r="I285" s="203"/>
      <c r="J285" s="214">
        <f>BK285</f>
        <v>0</v>
      </c>
      <c r="K285" s="200"/>
      <c r="L285" s="205"/>
      <c r="M285" s="206"/>
      <c r="N285" s="207"/>
      <c r="O285" s="207"/>
      <c r="P285" s="208">
        <f>SUM(P286:P291)</f>
        <v>0</v>
      </c>
      <c r="Q285" s="207"/>
      <c r="R285" s="208">
        <f>SUM(R286:R291)</f>
        <v>0</v>
      </c>
      <c r="S285" s="207"/>
      <c r="T285" s="209">
        <f>SUM(T286:T291)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81</v>
      </c>
      <c r="AT285" s="211" t="s">
        <v>72</v>
      </c>
      <c r="AU285" s="211" t="s">
        <v>81</v>
      </c>
      <c r="AY285" s="210" t="s">
        <v>131</v>
      </c>
      <c r="BK285" s="212">
        <f>SUM(BK286:BK291)</f>
        <v>0</v>
      </c>
    </row>
    <row r="286" s="2" customFormat="1" ht="21.75" customHeight="1">
      <c r="A286" s="39"/>
      <c r="B286" s="40"/>
      <c r="C286" s="215" t="s">
        <v>437</v>
      </c>
      <c r="D286" s="215" t="s">
        <v>133</v>
      </c>
      <c r="E286" s="216" t="s">
        <v>438</v>
      </c>
      <c r="F286" s="217" t="s">
        <v>439</v>
      </c>
      <c r="G286" s="218" t="s">
        <v>199</v>
      </c>
      <c r="H286" s="219">
        <v>92.552000000000007</v>
      </c>
      <c r="I286" s="220"/>
      <c r="J286" s="221">
        <f>ROUND(I286*H286,2)</f>
        <v>0</v>
      </c>
      <c r="K286" s="217" t="s">
        <v>137</v>
      </c>
      <c r="L286" s="45"/>
      <c r="M286" s="222" t="s">
        <v>19</v>
      </c>
      <c r="N286" s="223" t="s">
        <v>44</v>
      </c>
      <c r="O286" s="85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138</v>
      </c>
      <c r="AT286" s="226" t="s">
        <v>133</v>
      </c>
      <c r="AU286" s="226" t="s">
        <v>83</v>
      </c>
      <c r="AY286" s="18" t="s">
        <v>131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81</v>
      </c>
      <c r="BK286" s="227">
        <f>ROUND(I286*H286,2)</f>
        <v>0</v>
      </c>
      <c r="BL286" s="18" t="s">
        <v>138</v>
      </c>
      <c r="BM286" s="226" t="s">
        <v>440</v>
      </c>
    </row>
    <row r="287" s="2" customFormat="1" ht="16.5" customHeight="1">
      <c r="A287" s="39"/>
      <c r="B287" s="40"/>
      <c r="C287" s="215" t="s">
        <v>441</v>
      </c>
      <c r="D287" s="215" t="s">
        <v>133</v>
      </c>
      <c r="E287" s="216" t="s">
        <v>442</v>
      </c>
      <c r="F287" s="217" t="s">
        <v>443</v>
      </c>
      <c r="G287" s="218" t="s">
        <v>199</v>
      </c>
      <c r="H287" s="219">
        <v>92.552000000000007</v>
      </c>
      <c r="I287" s="220"/>
      <c r="J287" s="221">
        <f>ROUND(I287*H287,2)</f>
        <v>0</v>
      </c>
      <c r="K287" s="217" t="s">
        <v>137</v>
      </c>
      <c r="L287" s="45"/>
      <c r="M287" s="222" t="s">
        <v>19</v>
      </c>
      <c r="N287" s="223" t="s">
        <v>44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138</v>
      </c>
      <c r="AT287" s="226" t="s">
        <v>133</v>
      </c>
      <c r="AU287" s="226" t="s">
        <v>83</v>
      </c>
      <c r="AY287" s="18" t="s">
        <v>131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81</v>
      </c>
      <c r="BK287" s="227">
        <f>ROUND(I287*H287,2)</f>
        <v>0</v>
      </c>
      <c r="BL287" s="18" t="s">
        <v>138</v>
      </c>
      <c r="BM287" s="226" t="s">
        <v>444</v>
      </c>
    </row>
    <row r="288" s="2" customFormat="1" ht="21.75" customHeight="1">
      <c r="A288" s="39"/>
      <c r="B288" s="40"/>
      <c r="C288" s="215" t="s">
        <v>445</v>
      </c>
      <c r="D288" s="215" t="s">
        <v>133</v>
      </c>
      <c r="E288" s="216" t="s">
        <v>446</v>
      </c>
      <c r="F288" s="217" t="s">
        <v>447</v>
      </c>
      <c r="G288" s="218" t="s">
        <v>199</v>
      </c>
      <c r="H288" s="219">
        <v>1758.4880000000001</v>
      </c>
      <c r="I288" s="220"/>
      <c r="J288" s="221">
        <f>ROUND(I288*H288,2)</f>
        <v>0</v>
      </c>
      <c r="K288" s="217" t="s">
        <v>137</v>
      </c>
      <c r="L288" s="45"/>
      <c r="M288" s="222" t="s">
        <v>19</v>
      </c>
      <c r="N288" s="223" t="s">
        <v>44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138</v>
      </c>
      <c r="AT288" s="226" t="s">
        <v>133</v>
      </c>
      <c r="AU288" s="226" t="s">
        <v>83</v>
      </c>
      <c r="AY288" s="18" t="s">
        <v>131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81</v>
      </c>
      <c r="BK288" s="227">
        <f>ROUND(I288*H288,2)</f>
        <v>0</v>
      </c>
      <c r="BL288" s="18" t="s">
        <v>138</v>
      </c>
      <c r="BM288" s="226" t="s">
        <v>448</v>
      </c>
    </row>
    <row r="289" s="2" customFormat="1">
      <c r="A289" s="39"/>
      <c r="B289" s="40"/>
      <c r="C289" s="41"/>
      <c r="D289" s="230" t="s">
        <v>189</v>
      </c>
      <c r="E289" s="41"/>
      <c r="F289" s="261" t="s">
        <v>190</v>
      </c>
      <c r="G289" s="41"/>
      <c r="H289" s="41"/>
      <c r="I289" s="133"/>
      <c r="J289" s="41"/>
      <c r="K289" s="41"/>
      <c r="L289" s="45"/>
      <c r="M289" s="262"/>
      <c r="N289" s="26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189</v>
      </c>
      <c r="AU289" s="18" t="s">
        <v>83</v>
      </c>
    </row>
    <row r="290" s="14" customFormat="1">
      <c r="A290" s="14"/>
      <c r="B290" s="239"/>
      <c r="C290" s="240"/>
      <c r="D290" s="230" t="s">
        <v>140</v>
      </c>
      <c r="E290" s="240"/>
      <c r="F290" s="242" t="s">
        <v>449</v>
      </c>
      <c r="G290" s="240"/>
      <c r="H290" s="243">
        <v>1758.4880000000001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140</v>
      </c>
      <c r="AU290" s="249" t="s">
        <v>83</v>
      </c>
      <c r="AV290" s="14" t="s">
        <v>83</v>
      </c>
      <c r="AW290" s="14" t="s">
        <v>4</v>
      </c>
      <c r="AX290" s="14" t="s">
        <v>81</v>
      </c>
      <c r="AY290" s="249" t="s">
        <v>131</v>
      </c>
    </row>
    <row r="291" s="2" customFormat="1" ht="21.75" customHeight="1">
      <c r="A291" s="39"/>
      <c r="B291" s="40"/>
      <c r="C291" s="215" t="s">
        <v>450</v>
      </c>
      <c r="D291" s="215" t="s">
        <v>133</v>
      </c>
      <c r="E291" s="216" t="s">
        <v>451</v>
      </c>
      <c r="F291" s="217" t="s">
        <v>452</v>
      </c>
      <c r="G291" s="218" t="s">
        <v>199</v>
      </c>
      <c r="H291" s="219">
        <v>92.552000000000007</v>
      </c>
      <c r="I291" s="220"/>
      <c r="J291" s="221">
        <f>ROUND(I291*H291,2)</f>
        <v>0</v>
      </c>
      <c r="K291" s="217" t="s">
        <v>137</v>
      </c>
      <c r="L291" s="45"/>
      <c r="M291" s="222" t="s">
        <v>19</v>
      </c>
      <c r="N291" s="223" t="s">
        <v>44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138</v>
      </c>
      <c r="AT291" s="226" t="s">
        <v>133</v>
      </c>
      <c r="AU291" s="226" t="s">
        <v>83</v>
      </c>
      <c r="AY291" s="18" t="s">
        <v>131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81</v>
      </c>
      <c r="BK291" s="227">
        <f>ROUND(I291*H291,2)</f>
        <v>0</v>
      </c>
      <c r="BL291" s="18" t="s">
        <v>138</v>
      </c>
      <c r="BM291" s="226" t="s">
        <v>453</v>
      </c>
    </row>
    <row r="292" s="12" customFormat="1" ht="25.92" customHeight="1">
      <c r="A292" s="12"/>
      <c r="B292" s="199"/>
      <c r="C292" s="200"/>
      <c r="D292" s="201" t="s">
        <v>72</v>
      </c>
      <c r="E292" s="202" t="s">
        <v>454</v>
      </c>
      <c r="F292" s="202" t="s">
        <v>455</v>
      </c>
      <c r="G292" s="200"/>
      <c r="H292" s="200"/>
      <c r="I292" s="203"/>
      <c r="J292" s="204">
        <f>BK292</f>
        <v>0</v>
      </c>
      <c r="K292" s="200"/>
      <c r="L292" s="205"/>
      <c r="M292" s="206"/>
      <c r="N292" s="207"/>
      <c r="O292" s="207"/>
      <c r="P292" s="208">
        <f>P293+P344+P369+P373+P386+P395+P399+P415+P419</f>
        <v>0</v>
      </c>
      <c r="Q292" s="207"/>
      <c r="R292" s="208">
        <f>R293+R344+R369+R373+R386+R395+R399+R415+R419</f>
        <v>6.4647105700000003</v>
      </c>
      <c r="S292" s="207"/>
      <c r="T292" s="209">
        <f>T293+T344+T369+T373+T386+T395+T399+T415+T419</f>
        <v>68.121084499999995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83</v>
      </c>
      <c r="AT292" s="211" t="s">
        <v>72</v>
      </c>
      <c r="AU292" s="211" t="s">
        <v>73</v>
      </c>
      <c r="AY292" s="210" t="s">
        <v>131</v>
      </c>
      <c r="BK292" s="212">
        <f>BK293+BK344+BK369+BK373+BK386+BK395+BK399+BK415+BK419</f>
        <v>0</v>
      </c>
    </row>
    <row r="293" s="12" customFormat="1" ht="22.8" customHeight="1">
      <c r="A293" s="12"/>
      <c r="B293" s="199"/>
      <c r="C293" s="200"/>
      <c r="D293" s="201" t="s">
        <v>72</v>
      </c>
      <c r="E293" s="213" t="s">
        <v>456</v>
      </c>
      <c r="F293" s="213" t="s">
        <v>457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SUM(P294:P343)</f>
        <v>0</v>
      </c>
      <c r="Q293" s="207"/>
      <c r="R293" s="208">
        <f>SUM(R294:R343)</f>
        <v>4.0931066600000001</v>
      </c>
      <c r="S293" s="207"/>
      <c r="T293" s="209">
        <f>SUM(T294:T343)</f>
        <v>0.96047999999999989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83</v>
      </c>
      <c r="AT293" s="211" t="s">
        <v>72</v>
      </c>
      <c r="AU293" s="211" t="s">
        <v>81</v>
      </c>
      <c r="AY293" s="210" t="s">
        <v>131</v>
      </c>
      <c r="BK293" s="212">
        <f>SUM(BK294:BK343)</f>
        <v>0</v>
      </c>
    </row>
    <row r="294" s="2" customFormat="1" ht="16.5" customHeight="1">
      <c r="A294" s="39"/>
      <c r="B294" s="40"/>
      <c r="C294" s="215" t="s">
        <v>458</v>
      </c>
      <c r="D294" s="215" t="s">
        <v>133</v>
      </c>
      <c r="E294" s="216" t="s">
        <v>459</v>
      </c>
      <c r="F294" s="217" t="s">
        <v>460</v>
      </c>
      <c r="G294" s="218" t="s">
        <v>136</v>
      </c>
      <c r="H294" s="219">
        <v>40.683999999999998</v>
      </c>
      <c r="I294" s="220"/>
      <c r="J294" s="221">
        <f>ROUND(I294*H294,2)</f>
        <v>0</v>
      </c>
      <c r="K294" s="217" t="s">
        <v>137</v>
      </c>
      <c r="L294" s="45"/>
      <c r="M294" s="222" t="s">
        <v>19</v>
      </c>
      <c r="N294" s="223" t="s">
        <v>44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237</v>
      </c>
      <c r="AT294" s="226" t="s">
        <v>133</v>
      </c>
      <c r="AU294" s="226" t="s">
        <v>83</v>
      </c>
      <c r="AY294" s="18" t="s">
        <v>131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81</v>
      </c>
      <c r="BK294" s="227">
        <f>ROUND(I294*H294,2)</f>
        <v>0</v>
      </c>
      <c r="BL294" s="18" t="s">
        <v>237</v>
      </c>
      <c r="BM294" s="226" t="s">
        <v>461</v>
      </c>
    </row>
    <row r="295" s="13" customFormat="1">
      <c r="A295" s="13"/>
      <c r="B295" s="228"/>
      <c r="C295" s="229"/>
      <c r="D295" s="230" t="s">
        <v>140</v>
      </c>
      <c r="E295" s="231" t="s">
        <v>19</v>
      </c>
      <c r="F295" s="232" t="s">
        <v>462</v>
      </c>
      <c r="G295" s="229"/>
      <c r="H295" s="231" t="s">
        <v>19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140</v>
      </c>
      <c r="AU295" s="238" t="s">
        <v>83</v>
      </c>
      <c r="AV295" s="13" t="s">
        <v>81</v>
      </c>
      <c r="AW295" s="13" t="s">
        <v>35</v>
      </c>
      <c r="AX295" s="13" t="s">
        <v>73</v>
      </c>
      <c r="AY295" s="238" t="s">
        <v>131</v>
      </c>
    </row>
    <row r="296" s="14" customFormat="1">
      <c r="A296" s="14"/>
      <c r="B296" s="239"/>
      <c r="C296" s="240"/>
      <c r="D296" s="230" t="s">
        <v>140</v>
      </c>
      <c r="E296" s="241" t="s">
        <v>19</v>
      </c>
      <c r="F296" s="242" t="s">
        <v>463</v>
      </c>
      <c r="G296" s="240"/>
      <c r="H296" s="243">
        <v>40.683999999999998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140</v>
      </c>
      <c r="AU296" s="249" t="s">
        <v>83</v>
      </c>
      <c r="AV296" s="14" t="s">
        <v>83</v>
      </c>
      <c r="AW296" s="14" t="s">
        <v>35</v>
      </c>
      <c r="AX296" s="14" t="s">
        <v>81</v>
      </c>
      <c r="AY296" s="249" t="s">
        <v>131</v>
      </c>
    </row>
    <row r="297" s="2" customFormat="1" ht="16.5" customHeight="1">
      <c r="A297" s="39"/>
      <c r="B297" s="40"/>
      <c r="C297" s="264" t="s">
        <v>464</v>
      </c>
      <c r="D297" s="264" t="s">
        <v>225</v>
      </c>
      <c r="E297" s="265" t="s">
        <v>465</v>
      </c>
      <c r="F297" s="266" t="s">
        <v>466</v>
      </c>
      <c r="G297" s="267" t="s">
        <v>467</v>
      </c>
      <c r="H297" s="268">
        <v>12.205</v>
      </c>
      <c r="I297" s="269"/>
      <c r="J297" s="270">
        <f>ROUND(I297*H297,2)</f>
        <v>0</v>
      </c>
      <c r="K297" s="266" t="s">
        <v>137</v>
      </c>
      <c r="L297" s="271"/>
      <c r="M297" s="272" t="s">
        <v>19</v>
      </c>
      <c r="N297" s="273" t="s">
        <v>44</v>
      </c>
      <c r="O297" s="85"/>
      <c r="P297" s="224">
        <f>O297*H297</f>
        <v>0</v>
      </c>
      <c r="Q297" s="224">
        <v>0.001</v>
      </c>
      <c r="R297" s="224">
        <f>Q297*H297</f>
        <v>0.012205000000000001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332</v>
      </c>
      <c r="AT297" s="226" t="s">
        <v>225</v>
      </c>
      <c r="AU297" s="226" t="s">
        <v>83</v>
      </c>
      <c r="AY297" s="18" t="s">
        <v>131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81</v>
      </c>
      <c r="BK297" s="227">
        <f>ROUND(I297*H297,2)</f>
        <v>0</v>
      </c>
      <c r="BL297" s="18" t="s">
        <v>237</v>
      </c>
      <c r="BM297" s="226" t="s">
        <v>468</v>
      </c>
    </row>
    <row r="298" s="14" customFormat="1">
      <c r="A298" s="14"/>
      <c r="B298" s="239"/>
      <c r="C298" s="240"/>
      <c r="D298" s="230" t="s">
        <v>140</v>
      </c>
      <c r="E298" s="240"/>
      <c r="F298" s="242" t="s">
        <v>469</v>
      </c>
      <c r="G298" s="240"/>
      <c r="H298" s="243">
        <v>12.205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140</v>
      </c>
      <c r="AU298" s="249" t="s">
        <v>83</v>
      </c>
      <c r="AV298" s="14" t="s">
        <v>83</v>
      </c>
      <c r="AW298" s="14" t="s">
        <v>4</v>
      </c>
      <c r="AX298" s="14" t="s">
        <v>81</v>
      </c>
      <c r="AY298" s="249" t="s">
        <v>131</v>
      </c>
    </row>
    <row r="299" s="2" customFormat="1" ht="16.5" customHeight="1">
      <c r="A299" s="39"/>
      <c r="B299" s="40"/>
      <c r="C299" s="215" t="s">
        <v>470</v>
      </c>
      <c r="D299" s="215" t="s">
        <v>133</v>
      </c>
      <c r="E299" s="216" t="s">
        <v>471</v>
      </c>
      <c r="F299" s="217" t="s">
        <v>472</v>
      </c>
      <c r="G299" s="218" t="s">
        <v>136</v>
      </c>
      <c r="H299" s="219">
        <v>261.11900000000003</v>
      </c>
      <c r="I299" s="220"/>
      <c r="J299" s="221">
        <f>ROUND(I299*H299,2)</f>
        <v>0</v>
      </c>
      <c r="K299" s="217" t="s">
        <v>137</v>
      </c>
      <c r="L299" s="45"/>
      <c r="M299" s="222" t="s">
        <v>19</v>
      </c>
      <c r="N299" s="223" t="s">
        <v>44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237</v>
      </c>
      <c r="AT299" s="226" t="s">
        <v>133</v>
      </c>
      <c r="AU299" s="226" t="s">
        <v>83</v>
      </c>
      <c r="AY299" s="18" t="s">
        <v>131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81</v>
      </c>
      <c r="BK299" s="227">
        <f>ROUND(I299*H299,2)</f>
        <v>0</v>
      </c>
      <c r="BL299" s="18" t="s">
        <v>237</v>
      </c>
      <c r="BM299" s="226" t="s">
        <v>473</v>
      </c>
    </row>
    <row r="300" s="13" customFormat="1">
      <c r="A300" s="13"/>
      <c r="B300" s="228"/>
      <c r="C300" s="229"/>
      <c r="D300" s="230" t="s">
        <v>140</v>
      </c>
      <c r="E300" s="231" t="s">
        <v>19</v>
      </c>
      <c r="F300" s="232" t="s">
        <v>306</v>
      </c>
      <c r="G300" s="229"/>
      <c r="H300" s="231" t="s">
        <v>19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140</v>
      </c>
      <c r="AU300" s="238" t="s">
        <v>83</v>
      </c>
      <c r="AV300" s="13" t="s">
        <v>81</v>
      </c>
      <c r="AW300" s="13" t="s">
        <v>35</v>
      </c>
      <c r="AX300" s="13" t="s">
        <v>73</v>
      </c>
      <c r="AY300" s="238" t="s">
        <v>131</v>
      </c>
    </row>
    <row r="301" s="14" customFormat="1">
      <c r="A301" s="14"/>
      <c r="B301" s="239"/>
      <c r="C301" s="240"/>
      <c r="D301" s="230" t="s">
        <v>140</v>
      </c>
      <c r="E301" s="241" t="s">
        <v>19</v>
      </c>
      <c r="F301" s="242" t="s">
        <v>307</v>
      </c>
      <c r="G301" s="240"/>
      <c r="H301" s="243">
        <v>223.31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140</v>
      </c>
      <c r="AU301" s="249" t="s">
        <v>83</v>
      </c>
      <c r="AV301" s="14" t="s">
        <v>83</v>
      </c>
      <c r="AW301" s="14" t="s">
        <v>35</v>
      </c>
      <c r="AX301" s="14" t="s">
        <v>73</v>
      </c>
      <c r="AY301" s="249" t="s">
        <v>131</v>
      </c>
    </row>
    <row r="302" s="13" customFormat="1">
      <c r="A302" s="13"/>
      <c r="B302" s="228"/>
      <c r="C302" s="229"/>
      <c r="D302" s="230" t="s">
        <v>140</v>
      </c>
      <c r="E302" s="231" t="s">
        <v>19</v>
      </c>
      <c r="F302" s="232" t="s">
        <v>308</v>
      </c>
      <c r="G302" s="229"/>
      <c r="H302" s="231" t="s">
        <v>19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140</v>
      </c>
      <c r="AU302" s="238" t="s">
        <v>83</v>
      </c>
      <c r="AV302" s="13" t="s">
        <v>81</v>
      </c>
      <c r="AW302" s="13" t="s">
        <v>35</v>
      </c>
      <c r="AX302" s="13" t="s">
        <v>73</v>
      </c>
      <c r="AY302" s="238" t="s">
        <v>131</v>
      </c>
    </row>
    <row r="303" s="14" customFormat="1">
      <c r="A303" s="14"/>
      <c r="B303" s="239"/>
      <c r="C303" s="240"/>
      <c r="D303" s="230" t="s">
        <v>140</v>
      </c>
      <c r="E303" s="241" t="s">
        <v>19</v>
      </c>
      <c r="F303" s="242" t="s">
        <v>474</v>
      </c>
      <c r="G303" s="240"/>
      <c r="H303" s="243">
        <v>18.753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140</v>
      </c>
      <c r="AU303" s="249" t="s">
        <v>83</v>
      </c>
      <c r="AV303" s="14" t="s">
        <v>83</v>
      </c>
      <c r="AW303" s="14" t="s">
        <v>35</v>
      </c>
      <c r="AX303" s="14" t="s">
        <v>73</v>
      </c>
      <c r="AY303" s="249" t="s">
        <v>131</v>
      </c>
    </row>
    <row r="304" s="13" customFormat="1">
      <c r="A304" s="13"/>
      <c r="B304" s="228"/>
      <c r="C304" s="229"/>
      <c r="D304" s="230" t="s">
        <v>140</v>
      </c>
      <c r="E304" s="231" t="s">
        <v>19</v>
      </c>
      <c r="F304" s="232" t="s">
        <v>310</v>
      </c>
      <c r="G304" s="229"/>
      <c r="H304" s="231" t="s">
        <v>19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140</v>
      </c>
      <c r="AU304" s="238" t="s">
        <v>83</v>
      </c>
      <c r="AV304" s="13" t="s">
        <v>81</v>
      </c>
      <c r="AW304" s="13" t="s">
        <v>35</v>
      </c>
      <c r="AX304" s="13" t="s">
        <v>73</v>
      </c>
      <c r="AY304" s="238" t="s">
        <v>131</v>
      </c>
    </row>
    <row r="305" s="14" customFormat="1">
      <c r="A305" s="14"/>
      <c r="B305" s="239"/>
      <c r="C305" s="240"/>
      <c r="D305" s="230" t="s">
        <v>140</v>
      </c>
      <c r="E305" s="241" t="s">
        <v>19</v>
      </c>
      <c r="F305" s="242" t="s">
        <v>311</v>
      </c>
      <c r="G305" s="240"/>
      <c r="H305" s="243">
        <v>19.056000000000001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140</v>
      </c>
      <c r="AU305" s="249" t="s">
        <v>83</v>
      </c>
      <c r="AV305" s="14" t="s">
        <v>83</v>
      </c>
      <c r="AW305" s="14" t="s">
        <v>35</v>
      </c>
      <c r="AX305" s="14" t="s">
        <v>73</v>
      </c>
      <c r="AY305" s="249" t="s">
        <v>131</v>
      </c>
    </row>
    <row r="306" s="15" customFormat="1">
      <c r="A306" s="15"/>
      <c r="B306" s="250"/>
      <c r="C306" s="251"/>
      <c r="D306" s="230" t="s">
        <v>140</v>
      </c>
      <c r="E306" s="252" t="s">
        <v>19</v>
      </c>
      <c r="F306" s="253" t="s">
        <v>145</v>
      </c>
      <c r="G306" s="251"/>
      <c r="H306" s="254">
        <v>261.11899999999997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0" t="s">
        <v>140</v>
      </c>
      <c r="AU306" s="260" t="s">
        <v>83</v>
      </c>
      <c r="AV306" s="15" t="s">
        <v>138</v>
      </c>
      <c r="AW306" s="15" t="s">
        <v>35</v>
      </c>
      <c r="AX306" s="15" t="s">
        <v>81</v>
      </c>
      <c r="AY306" s="260" t="s">
        <v>131</v>
      </c>
    </row>
    <row r="307" s="2" customFormat="1" ht="16.5" customHeight="1">
      <c r="A307" s="39"/>
      <c r="B307" s="40"/>
      <c r="C307" s="264" t="s">
        <v>475</v>
      </c>
      <c r="D307" s="264" t="s">
        <v>225</v>
      </c>
      <c r="E307" s="265" t="s">
        <v>465</v>
      </c>
      <c r="F307" s="266" t="s">
        <v>466</v>
      </c>
      <c r="G307" s="267" t="s">
        <v>467</v>
      </c>
      <c r="H307" s="268">
        <v>91.391999999999996</v>
      </c>
      <c r="I307" s="269"/>
      <c r="J307" s="270">
        <f>ROUND(I307*H307,2)</f>
        <v>0</v>
      </c>
      <c r="K307" s="266" t="s">
        <v>137</v>
      </c>
      <c r="L307" s="271"/>
      <c r="M307" s="272" t="s">
        <v>19</v>
      </c>
      <c r="N307" s="273" t="s">
        <v>44</v>
      </c>
      <c r="O307" s="85"/>
      <c r="P307" s="224">
        <f>O307*H307</f>
        <v>0</v>
      </c>
      <c r="Q307" s="224">
        <v>0.001</v>
      </c>
      <c r="R307" s="224">
        <f>Q307*H307</f>
        <v>0.091392000000000001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332</v>
      </c>
      <c r="AT307" s="226" t="s">
        <v>225</v>
      </c>
      <c r="AU307" s="226" t="s">
        <v>83</v>
      </c>
      <c r="AY307" s="18" t="s">
        <v>131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81</v>
      </c>
      <c r="BK307" s="227">
        <f>ROUND(I307*H307,2)</f>
        <v>0</v>
      </c>
      <c r="BL307" s="18" t="s">
        <v>237</v>
      </c>
      <c r="BM307" s="226" t="s">
        <v>476</v>
      </c>
    </row>
    <row r="308" s="14" customFormat="1">
      <c r="A308" s="14"/>
      <c r="B308" s="239"/>
      <c r="C308" s="240"/>
      <c r="D308" s="230" t="s">
        <v>140</v>
      </c>
      <c r="E308" s="240"/>
      <c r="F308" s="242" t="s">
        <v>477</v>
      </c>
      <c r="G308" s="240"/>
      <c r="H308" s="243">
        <v>91.391999999999996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140</v>
      </c>
      <c r="AU308" s="249" t="s">
        <v>83</v>
      </c>
      <c r="AV308" s="14" t="s">
        <v>83</v>
      </c>
      <c r="AW308" s="14" t="s">
        <v>4</v>
      </c>
      <c r="AX308" s="14" t="s">
        <v>81</v>
      </c>
      <c r="AY308" s="249" t="s">
        <v>131</v>
      </c>
    </row>
    <row r="309" s="2" customFormat="1" ht="16.5" customHeight="1">
      <c r="A309" s="39"/>
      <c r="B309" s="40"/>
      <c r="C309" s="215" t="s">
        <v>478</v>
      </c>
      <c r="D309" s="215" t="s">
        <v>133</v>
      </c>
      <c r="E309" s="216" t="s">
        <v>479</v>
      </c>
      <c r="F309" s="217" t="s">
        <v>480</v>
      </c>
      <c r="G309" s="218" t="s">
        <v>136</v>
      </c>
      <c r="H309" s="219">
        <v>213.44</v>
      </c>
      <c r="I309" s="220"/>
      <c r="J309" s="221">
        <f>ROUND(I309*H309,2)</f>
        <v>0</v>
      </c>
      <c r="K309" s="217" t="s">
        <v>137</v>
      </c>
      <c r="L309" s="45"/>
      <c r="M309" s="222" t="s">
        <v>19</v>
      </c>
      <c r="N309" s="223" t="s">
        <v>44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0.0044999999999999997</v>
      </c>
      <c r="T309" s="225">
        <f>S309*H309</f>
        <v>0.96047999999999989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237</v>
      </c>
      <c r="AT309" s="226" t="s">
        <v>133</v>
      </c>
      <c r="AU309" s="226" t="s">
        <v>83</v>
      </c>
      <c r="AY309" s="18" t="s">
        <v>131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81</v>
      </c>
      <c r="BK309" s="227">
        <f>ROUND(I309*H309,2)</f>
        <v>0</v>
      </c>
      <c r="BL309" s="18" t="s">
        <v>237</v>
      </c>
      <c r="BM309" s="226" t="s">
        <v>481</v>
      </c>
    </row>
    <row r="310" s="13" customFormat="1">
      <c r="A310" s="13"/>
      <c r="B310" s="228"/>
      <c r="C310" s="229"/>
      <c r="D310" s="230" t="s">
        <v>140</v>
      </c>
      <c r="E310" s="231" t="s">
        <v>19</v>
      </c>
      <c r="F310" s="232" t="s">
        <v>482</v>
      </c>
      <c r="G310" s="229"/>
      <c r="H310" s="231" t="s">
        <v>19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8" t="s">
        <v>140</v>
      </c>
      <c r="AU310" s="238" t="s">
        <v>83</v>
      </c>
      <c r="AV310" s="13" t="s">
        <v>81</v>
      </c>
      <c r="AW310" s="13" t="s">
        <v>35</v>
      </c>
      <c r="AX310" s="13" t="s">
        <v>73</v>
      </c>
      <c r="AY310" s="238" t="s">
        <v>131</v>
      </c>
    </row>
    <row r="311" s="14" customFormat="1">
      <c r="A311" s="14"/>
      <c r="B311" s="239"/>
      <c r="C311" s="240"/>
      <c r="D311" s="230" t="s">
        <v>140</v>
      </c>
      <c r="E311" s="241" t="s">
        <v>19</v>
      </c>
      <c r="F311" s="242" t="s">
        <v>483</v>
      </c>
      <c r="G311" s="240"/>
      <c r="H311" s="243">
        <v>213.44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140</v>
      </c>
      <c r="AU311" s="249" t="s">
        <v>83</v>
      </c>
      <c r="AV311" s="14" t="s">
        <v>83</v>
      </c>
      <c r="AW311" s="14" t="s">
        <v>35</v>
      </c>
      <c r="AX311" s="14" t="s">
        <v>81</v>
      </c>
      <c r="AY311" s="249" t="s">
        <v>131</v>
      </c>
    </row>
    <row r="312" s="2" customFormat="1" ht="16.5" customHeight="1">
      <c r="A312" s="39"/>
      <c r="B312" s="40"/>
      <c r="C312" s="215" t="s">
        <v>484</v>
      </c>
      <c r="D312" s="215" t="s">
        <v>133</v>
      </c>
      <c r="E312" s="216" t="s">
        <v>485</v>
      </c>
      <c r="F312" s="217" t="s">
        <v>486</v>
      </c>
      <c r="G312" s="218" t="s">
        <v>136</v>
      </c>
      <c r="H312" s="219">
        <v>40.683999999999998</v>
      </c>
      <c r="I312" s="220"/>
      <c r="J312" s="221">
        <f>ROUND(I312*H312,2)</f>
        <v>0</v>
      </c>
      <c r="K312" s="217" t="s">
        <v>137</v>
      </c>
      <c r="L312" s="45"/>
      <c r="M312" s="222" t="s">
        <v>19</v>
      </c>
      <c r="N312" s="223" t="s">
        <v>44</v>
      </c>
      <c r="O312" s="85"/>
      <c r="P312" s="224">
        <f>O312*H312</f>
        <v>0</v>
      </c>
      <c r="Q312" s="224">
        <v>0.00040000000000000002</v>
      </c>
      <c r="R312" s="224">
        <f>Q312*H312</f>
        <v>0.016273599999999999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237</v>
      </c>
      <c r="AT312" s="226" t="s">
        <v>133</v>
      </c>
      <c r="AU312" s="226" t="s">
        <v>83</v>
      </c>
      <c r="AY312" s="18" t="s">
        <v>131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81</v>
      </c>
      <c r="BK312" s="227">
        <f>ROUND(I312*H312,2)</f>
        <v>0</v>
      </c>
      <c r="BL312" s="18" t="s">
        <v>237</v>
      </c>
      <c r="BM312" s="226" t="s">
        <v>487</v>
      </c>
    </row>
    <row r="313" s="13" customFormat="1">
      <c r="A313" s="13"/>
      <c r="B313" s="228"/>
      <c r="C313" s="229"/>
      <c r="D313" s="230" t="s">
        <v>140</v>
      </c>
      <c r="E313" s="231" t="s">
        <v>19</v>
      </c>
      <c r="F313" s="232" t="s">
        <v>462</v>
      </c>
      <c r="G313" s="229"/>
      <c r="H313" s="231" t="s">
        <v>19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8" t="s">
        <v>140</v>
      </c>
      <c r="AU313" s="238" t="s">
        <v>83</v>
      </c>
      <c r="AV313" s="13" t="s">
        <v>81</v>
      </c>
      <c r="AW313" s="13" t="s">
        <v>35</v>
      </c>
      <c r="AX313" s="13" t="s">
        <v>73</v>
      </c>
      <c r="AY313" s="238" t="s">
        <v>131</v>
      </c>
    </row>
    <row r="314" s="14" customFormat="1">
      <c r="A314" s="14"/>
      <c r="B314" s="239"/>
      <c r="C314" s="240"/>
      <c r="D314" s="230" t="s">
        <v>140</v>
      </c>
      <c r="E314" s="241" t="s">
        <v>19</v>
      </c>
      <c r="F314" s="242" t="s">
        <v>463</v>
      </c>
      <c r="G314" s="240"/>
      <c r="H314" s="243">
        <v>40.683999999999998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9" t="s">
        <v>140</v>
      </c>
      <c r="AU314" s="249" t="s">
        <v>83</v>
      </c>
      <c r="AV314" s="14" t="s">
        <v>83</v>
      </c>
      <c r="AW314" s="14" t="s">
        <v>35</v>
      </c>
      <c r="AX314" s="14" t="s">
        <v>81</v>
      </c>
      <c r="AY314" s="249" t="s">
        <v>131</v>
      </c>
    </row>
    <row r="315" s="2" customFormat="1" ht="21.75" customHeight="1">
      <c r="A315" s="39"/>
      <c r="B315" s="40"/>
      <c r="C315" s="264" t="s">
        <v>488</v>
      </c>
      <c r="D315" s="264" t="s">
        <v>225</v>
      </c>
      <c r="E315" s="265" t="s">
        <v>489</v>
      </c>
      <c r="F315" s="266" t="s">
        <v>490</v>
      </c>
      <c r="G315" s="267" t="s">
        <v>136</v>
      </c>
      <c r="H315" s="268">
        <v>46.786999999999999</v>
      </c>
      <c r="I315" s="269"/>
      <c r="J315" s="270">
        <f>ROUND(I315*H315,2)</f>
        <v>0</v>
      </c>
      <c r="K315" s="266" t="s">
        <v>137</v>
      </c>
      <c r="L315" s="271"/>
      <c r="M315" s="272" t="s">
        <v>19</v>
      </c>
      <c r="N315" s="273" t="s">
        <v>44</v>
      </c>
      <c r="O315" s="85"/>
      <c r="P315" s="224">
        <f>O315*H315</f>
        <v>0</v>
      </c>
      <c r="Q315" s="224">
        <v>0.0054000000000000003</v>
      </c>
      <c r="R315" s="224">
        <f>Q315*H315</f>
        <v>0.25264980000000004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332</v>
      </c>
      <c r="AT315" s="226" t="s">
        <v>225</v>
      </c>
      <c r="AU315" s="226" t="s">
        <v>83</v>
      </c>
      <c r="AY315" s="18" t="s">
        <v>131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81</v>
      </c>
      <c r="BK315" s="227">
        <f>ROUND(I315*H315,2)</f>
        <v>0</v>
      </c>
      <c r="BL315" s="18" t="s">
        <v>237</v>
      </c>
      <c r="BM315" s="226" t="s">
        <v>491</v>
      </c>
    </row>
    <row r="316" s="14" customFormat="1">
      <c r="A316" s="14"/>
      <c r="B316" s="239"/>
      <c r="C316" s="240"/>
      <c r="D316" s="230" t="s">
        <v>140</v>
      </c>
      <c r="E316" s="240"/>
      <c r="F316" s="242" t="s">
        <v>492</v>
      </c>
      <c r="G316" s="240"/>
      <c r="H316" s="243">
        <v>46.786999999999999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9" t="s">
        <v>140</v>
      </c>
      <c r="AU316" s="249" t="s">
        <v>83</v>
      </c>
      <c r="AV316" s="14" t="s">
        <v>83</v>
      </c>
      <c r="AW316" s="14" t="s">
        <v>4</v>
      </c>
      <c r="AX316" s="14" t="s">
        <v>81</v>
      </c>
      <c r="AY316" s="249" t="s">
        <v>131</v>
      </c>
    </row>
    <row r="317" s="2" customFormat="1" ht="16.5" customHeight="1">
      <c r="A317" s="39"/>
      <c r="B317" s="40"/>
      <c r="C317" s="215" t="s">
        <v>493</v>
      </c>
      <c r="D317" s="215" t="s">
        <v>133</v>
      </c>
      <c r="E317" s="216" t="s">
        <v>494</v>
      </c>
      <c r="F317" s="217" t="s">
        <v>495</v>
      </c>
      <c r="G317" s="218" t="s">
        <v>136</v>
      </c>
      <c r="H317" s="219">
        <v>261.11900000000003</v>
      </c>
      <c r="I317" s="220"/>
      <c r="J317" s="221">
        <f>ROUND(I317*H317,2)</f>
        <v>0</v>
      </c>
      <c r="K317" s="217" t="s">
        <v>137</v>
      </c>
      <c r="L317" s="45"/>
      <c r="M317" s="222" t="s">
        <v>19</v>
      </c>
      <c r="N317" s="223" t="s">
        <v>44</v>
      </c>
      <c r="O317" s="85"/>
      <c r="P317" s="224">
        <f>O317*H317</f>
        <v>0</v>
      </c>
      <c r="Q317" s="224">
        <v>0.00040000000000000002</v>
      </c>
      <c r="R317" s="224">
        <f>Q317*H317</f>
        <v>0.10444760000000002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237</v>
      </c>
      <c r="AT317" s="226" t="s">
        <v>133</v>
      </c>
      <c r="AU317" s="226" t="s">
        <v>83</v>
      </c>
      <c r="AY317" s="18" t="s">
        <v>131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81</v>
      </c>
      <c r="BK317" s="227">
        <f>ROUND(I317*H317,2)</f>
        <v>0</v>
      </c>
      <c r="BL317" s="18" t="s">
        <v>237</v>
      </c>
      <c r="BM317" s="226" t="s">
        <v>496</v>
      </c>
    </row>
    <row r="318" s="13" customFormat="1">
      <c r="A318" s="13"/>
      <c r="B318" s="228"/>
      <c r="C318" s="229"/>
      <c r="D318" s="230" t="s">
        <v>140</v>
      </c>
      <c r="E318" s="231" t="s">
        <v>19</v>
      </c>
      <c r="F318" s="232" t="s">
        <v>306</v>
      </c>
      <c r="G318" s="229"/>
      <c r="H318" s="231" t="s">
        <v>19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140</v>
      </c>
      <c r="AU318" s="238" t="s">
        <v>83</v>
      </c>
      <c r="AV318" s="13" t="s">
        <v>81</v>
      </c>
      <c r="AW318" s="13" t="s">
        <v>35</v>
      </c>
      <c r="AX318" s="13" t="s">
        <v>73</v>
      </c>
      <c r="AY318" s="238" t="s">
        <v>131</v>
      </c>
    </row>
    <row r="319" s="14" customFormat="1">
      <c r="A319" s="14"/>
      <c r="B319" s="239"/>
      <c r="C319" s="240"/>
      <c r="D319" s="230" t="s">
        <v>140</v>
      </c>
      <c r="E319" s="241" t="s">
        <v>19</v>
      </c>
      <c r="F319" s="242" t="s">
        <v>307</v>
      </c>
      <c r="G319" s="240"/>
      <c r="H319" s="243">
        <v>223.31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140</v>
      </c>
      <c r="AU319" s="249" t="s">
        <v>83</v>
      </c>
      <c r="AV319" s="14" t="s">
        <v>83</v>
      </c>
      <c r="AW319" s="14" t="s">
        <v>35</v>
      </c>
      <c r="AX319" s="14" t="s">
        <v>73</v>
      </c>
      <c r="AY319" s="249" t="s">
        <v>131</v>
      </c>
    </row>
    <row r="320" s="13" customFormat="1">
      <c r="A320" s="13"/>
      <c r="B320" s="228"/>
      <c r="C320" s="229"/>
      <c r="D320" s="230" t="s">
        <v>140</v>
      </c>
      <c r="E320" s="231" t="s">
        <v>19</v>
      </c>
      <c r="F320" s="232" t="s">
        <v>308</v>
      </c>
      <c r="G320" s="229"/>
      <c r="H320" s="231" t="s">
        <v>19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8" t="s">
        <v>140</v>
      </c>
      <c r="AU320" s="238" t="s">
        <v>83</v>
      </c>
      <c r="AV320" s="13" t="s">
        <v>81</v>
      </c>
      <c r="AW320" s="13" t="s">
        <v>35</v>
      </c>
      <c r="AX320" s="13" t="s">
        <v>73</v>
      </c>
      <c r="AY320" s="238" t="s">
        <v>131</v>
      </c>
    </row>
    <row r="321" s="14" customFormat="1">
      <c r="A321" s="14"/>
      <c r="B321" s="239"/>
      <c r="C321" s="240"/>
      <c r="D321" s="230" t="s">
        <v>140</v>
      </c>
      <c r="E321" s="241" t="s">
        <v>19</v>
      </c>
      <c r="F321" s="242" t="s">
        <v>474</v>
      </c>
      <c r="G321" s="240"/>
      <c r="H321" s="243">
        <v>18.753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9" t="s">
        <v>140</v>
      </c>
      <c r="AU321" s="249" t="s">
        <v>83</v>
      </c>
      <c r="AV321" s="14" t="s">
        <v>83</v>
      </c>
      <c r="AW321" s="14" t="s">
        <v>35</v>
      </c>
      <c r="AX321" s="14" t="s">
        <v>73</v>
      </c>
      <c r="AY321" s="249" t="s">
        <v>131</v>
      </c>
    </row>
    <row r="322" s="13" customFormat="1">
      <c r="A322" s="13"/>
      <c r="B322" s="228"/>
      <c r="C322" s="229"/>
      <c r="D322" s="230" t="s">
        <v>140</v>
      </c>
      <c r="E322" s="231" t="s">
        <v>19</v>
      </c>
      <c r="F322" s="232" t="s">
        <v>310</v>
      </c>
      <c r="G322" s="229"/>
      <c r="H322" s="231" t="s">
        <v>19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140</v>
      </c>
      <c r="AU322" s="238" t="s">
        <v>83</v>
      </c>
      <c r="AV322" s="13" t="s">
        <v>81</v>
      </c>
      <c r="AW322" s="13" t="s">
        <v>35</v>
      </c>
      <c r="AX322" s="13" t="s">
        <v>73</v>
      </c>
      <c r="AY322" s="238" t="s">
        <v>131</v>
      </c>
    </row>
    <row r="323" s="14" customFormat="1">
      <c r="A323" s="14"/>
      <c r="B323" s="239"/>
      <c r="C323" s="240"/>
      <c r="D323" s="230" t="s">
        <v>140</v>
      </c>
      <c r="E323" s="241" t="s">
        <v>19</v>
      </c>
      <c r="F323" s="242" t="s">
        <v>311</v>
      </c>
      <c r="G323" s="240"/>
      <c r="H323" s="243">
        <v>19.056000000000001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140</v>
      </c>
      <c r="AU323" s="249" t="s">
        <v>83</v>
      </c>
      <c r="AV323" s="14" t="s">
        <v>83</v>
      </c>
      <c r="AW323" s="14" t="s">
        <v>35</v>
      </c>
      <c r="AX323" s="14" t="s">
        <v>73</v>
      </c>
      <c r="AY323" s="249" t="s">
        <v>131</v>
      </c>
    </row>
    <row r="324" s="15" customFormat="1">
      <c r="A324" s="15"/>
      <c r="B324" s="250"/>
      <c r="C324" s="251"/>
      <c r="D324" s="230" t="s">
        <v>140</v>
      </c>
      <c r="E324" s="252" t="s">
        <v>19</v>
      </c>
      <c r="F324" s="253" t="s">
        <v>145</v>
      </c>
      <c r="G324" s="251"/>
      <c r="H324" s="254">
        <v>261.11899999999997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0" t="s">
        <v>140</v>
      </c>
      <c r="AU324" s="260" t="s">
        <v>83</v>
      </c>
      <c r="AV324" s="15" t="s">
        <v>138</v>
      </c>
      <c r="AW324" s="15" t="s">
        <v>35</v>
      </c>
      <c r="AX324" s="15" t="s">
        <v>81</v>
      </c>
      <c r="AY324" s="260" t="s">
        <v>131</v>
      </c>
    </row>
    <row r="325" s="2" customFormat="1" ht="21.75" customHeight="1">
      <c r="A325" s="39"/>
      <c r="B325" s="40"/>
      <c r="C325" s="264" t="s">
        <v>497</v>
      </c>
      <c r="D325" s="264" t="s">
        <v>225</v>
      </c>
      <c r="E325" s="265" t="s">
        <v>489</v>
      </c>
      <c r="F325" s="266" t="s">
        <v>490</v>
      </c>
      <c r="G325" s="267" t="s">
        <v>136</v>
      </c>
      <c r="H325" s="268">
        <v>313.34300000000002</v>
      </c>
      <c r="I325" s="269"/>
      <c r="J325" s="270">
        <f>ROUND(I325*H325,2)</f>
        <v>0</v>
      </c>
      <c r="K325" s="266" t="s">
        <v>137</v>
      </c>
      <c r="L325" s="271"/>
      <c r="M325" s="272" t="s">
        <v>19</v>
      </c>
      <c r="N325" s="273" t="s">
        <v>44</v>
      </c>
      <c r="O325" s="85"/>
      <c r="P325" s="224">
        <f>O325*H325</f>
        <v>0</v>
      </c>
      <c r="Q325" s="224">
        <v>0.0054000000000000003</v>
      </c>
      <c r="R325" s="224">
        <f>Q325*H325</f>
        <v>1.6920522000000002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332</v>
      </c>
      <c r="AT325" s="226" t="s">
        <v>225</v>
      </c>
      <c r="AU325" s="226" t="s">
        <v>83</v>
      </c>
      <c r="AY325" s="18" t="s">
        <v>131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81</v>
      </c>
      <c r="BK325" s="227">
        <f>ROUND(I325*H325,2)</f>
        <v>0</v>
      </c>
      <c r="BL325" s="18" t="s">
        <v>237</v>
      </c>
      <c r="BM325" s="226" t="s">
        <v>498</v>
      </c>
    </row>
    <row r="326" s="14" customFormat="1">
      <c r="A326" s="14"/>
      <c r="B326" s="239"/>
      <c r="C326" s="240"/>
      <c r="D326" s="230" t="s">
        <v>140</v>
      </c>
      <c r="E326" s="240"/>
      <c r="F326" s="242" t="s">
        <v>499</v>
      </c>
      <c r="G326" s="240"/>
      <c r="H326" s="243">
        <v>313.34300000000002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9" t="s">
        <v>140</v>
      </c>
      <c r="AU326" s="249" t="s">
        <v>83</v>
      </c>
      <c r="AV326" s="14" t="s">
        <v>83</v>
      </c>
      <c r="AW326" s="14" t="s">
        <v>4</v>
      </c>
      <c r="AX326" s="14" t="s">
        <v>81</v>
      </c>
      <c r="AY326" s="249" t="s">
        <v>131</v>
      </c>
    </row>
    <row r="327" s="2" customFormat="1" ht="16.5" customHeight="1">
      <c r="A327" s="39"/>
      <c r="B327" s="40"/>
      <c r="C327" s="215" t="s">
        <v>500</v>
      </c>
      <c r="D327" s="215" t="s">
        <v>133</v>
      </c>
      <c r="E327" s="216" t="s">
        <v>494</v>
      </c>
      <c r="F327" s="217" t="s">
        <v>495</v>
      </c>
      <c r="G327" s="218" t="s">
        <v>136</v>
      </c>
      <c r="H327" s="219">
        <v>261.11900000000003</v>
      </c>
      <c r="I327" s="220"/>
      <c r="J327" s="221">
        <f>ROUND(I327*H327,2)</f>
        <v>0</v>
      </c>
      <c r="K327" s="217" t="s">
        <v>137</v>
      </c>
      <c r="L327" s="45"/>
      <c r="M327" s="222" t="s">
        <v>19</v>
      </c>
      <c r="N327" s="223" t="s">
        <v>44</v>
      </c>
      <c r="O327" s="85"/>
      <c r="P327" s="224">
        <f>O327*H327</f>
        <v>0</v>
      </c>
      <c r="Q327" s="224">
        <v>0.00040000000000000002</v>
      </c>
      <c r="R327" s="224">
        <f>Q327*H327</f>
        <v>0.10444760000000002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237</v>
      </c>
      <c r="AT327" s="226" t="s">
        <v>133</v>
      </c>
      <c r="AU327" s="226" t="s">
        <v>83</v>
      </c>
      <c r="AY327" s="18" t="s">
        <v>131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81</v>
      </c>
      <c r="BK327" s="227">
        <f>ROUND(I327*H327,2)</f>
        <v>0</v>
      </c>
      <c r="BL327" s="18" t="s">
        <v>237</v>
      </c>
      <c r="BM327" s="226" t="s">
        <v>501</v>
      </c>
    </row>
    <row r="328" s="13" customFormat="1">
      <c r="A328" s="13"/>
      <c r="B328" s="228"/>
      <c r="C328" s="229"/>
      <c r="D328" s="230" t="s">
        <v>140</v>
      </c>
      <c r="E328" s="231" t="s">
        <v>19</v>
      </c>
      <c r="F328" s="232" t="s">
        <v>306</v>
      </c>
      <c r="G328" s="229"/>
      <c r="H328" s="231" t="s">
        <v>19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8" t="s">
        <v>140</v>
      </c>
      <c r="AU328" s="238" t="s">
        <v>83</v>
      </c>
      <c r="AV328" s="13" t="s">
        <v>81</v>
      </c>
      <c r="AW328" s="13" t="s">
        <v>35</v>
      </c>
      <c r="AX328" s="13" t="s">
        <v>73</v>
      </c>
      <c r="AY328" s="238" t="s">
        <v>131</v>
      </c>
    </row>
    <row r="329" s="14" customFormat="1">
      <c r="A329" s="14"/>
      <c r="B329" s="239"/>
      <c r="C329" s="240"/>
      <c r="D329" s="230" t="s">
        <v>140</v>
      </c>
      <c r="E329" s="241" t="s">
        <v>19</v>
      </c>
      <c r="F329" s="242" t="s">
        <v>307</v>
      </c>
      <c r="G329" s="240"/>
      <c r="H329" s="243">
        <v>223.31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9" t="s">
        <v>140</v>
      </c>
      <c r="AU329" s="249" t="s">
        <v>83</v>
      </c>
      <c r="AV329" s="14" t="s">
        <v>83</v>
      </c>
      <c r="AW329" s="14" t="s">
        <v>35</v>
      </c>
      <c r="AX329" s="14" t="s">
        <v>73</v>
      </c>
      <c r="AY329" s="249" t="s">
        <v>131</v>
      </c>
    </row>
    <row r="330" s="13" customFormat="1">
      <c r="A330" s="13"/>
      <c r="B330" s="228"/>
      <c r="C330" s="229"/>
      <c r="D330" s="230" t="s">
        <v>140</v>
      </c>
      <c r="E330" s="231" t="s">
        <v>19</v>
      </c>
      <c r="F330" s="232" t="s">
        <v>308</v>
      </c>
      <c r="G330" s="229"/>
      <c r="H330" s="231" t="s">
        <v>19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8" t="s">
        <v>140</v>
      </c>
      <c r="AU330" s="238" t="s">
        <v>83</v>
      </c>
      <c r="AV330" s="13" t="s">
        <v>81</v>
      </c>
      <c r="AW330" s="13" t="s">
        <v>35</v>
      </c>
      <c r="AX330" s="13" t="s">
        <v>73</v>
      </c>
      <c r="AY330" s="238" t="s">
        <v>131</v>
      </c>
    </row>
    <row r="331" s="14" customFormat="1">
      <c r="A331" s="14"/>
      <c r="B331" s="239"/>
      <c r="C331" s="240"/>
      <c r="D331" s="230" t="s">
        <v>140</v>
      </c>
      <c r="E331" s="241" t="s">
        <v>19</v>
      </c>
      <c r="F331" s="242" t="s">
        <v>474</v>
      </c>
      <c r="G331" s="240"/>
      <c r="H331" s="243">
        <v>18.753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9" t="s">
        <v>140</v>
      </c>
      <c r="AU331" s="249" t="s">
        <v>83</v>
      </c>
      <c r="AV331" s="14" t="s">
        <v>83</v>
      </c>
      <c r="AW331" s="14" t="s">
        <v>35</v>
      </c>
      <c r="AX331" s="14" t="s">
        <v>73</v>
      </c>
      <c r="AY331" s="249" t="s">
        <v>131</v>
      </c>
    </row>
    <row r="332" s="13" customFormat="1">
      <c r="A332" s="13"/>
      <c r="B332" s="228"/>
      <c r="C332" s="229"/>
      <c r="D332" s="230" t="s">
        <v>140</v>
      </c>
      <c r="E332" s="231" t="s">
        <v>19</v>
      </c>
      <c r="F332" s="232" t="s">
        <v>310</v>
      </c>
      <c r="G332" s="229"/>
      <c r="H332" s="231" t="s">
        <v>19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140</v>
      </c>
      <c r="AU332" s="238" t="s">
        <v>83</v>
      </c>
      <c r="AV332" s="13" t="s">
        <v>81</v>
      </c>
      <c r="AW332" s="13" t="s">
        <v>35</v>
      </c>
      <c r="AX332" s="13" t="s">
        <v>73</v>
      </c>
      <c r="AY332" s="238" t="s">
        <v>131</v>
      </c>
    </row>
    <row r="333" s="14" customFormat="1">
      <c r="A333" s="14"/>
      <c r="B333" s="239"/>
      <c r="C333" s="240"/>
      <c r="D333" s="230" t="s">
        <v>140</v>
      </c>
      <c r="E333" s="241" t="s">
        <v>19</v>
      </c>
      <c r="F333" s="242" t="s">
        <v>311</v>
      </c>
      <c r="G333" s="240"/>
      <c r="H333" s="243">
        <v>19.056000000000001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140</v>
      </c>
      <c r="AU333" s="249" t="s">
        <v>83</v>
      </c>
      <c r="AV333" s="14" t="s">
        <v>83</v>
      </c>
      <c r="AW333" s="14" t="s">
        <v>35</v>
      </c>
      <c r="AX333" s="14" t="s">
        <v>73</v>
      </c>
      <c r="AY333" s="249" t="s">
        <v>131</v>
      </c>
    </row>
    <row r="334" s="15" customFormat="1">
      <c r="A334" s="15"/>
      <c r="B334" s="250"/>
      <c r="C334" s="251"/>
      <c r="D334" s="230" t="s">
        <v>140</v>
      </c>
      <c r="E334" s="252" t="s">
        <v>19</v>
      </c>
      <c r="F334" s="253" t="s">
        <v>145</v>
      </c>
      <c r="G334" s="251"/>
      <c r="H334" s="254">
        <v>261.11899999999997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0" t="s">
        <v>140</v>
      </c>
      <c r="AU334" s="260" t="s">
        <v>83</v>
      </c>
      <c r="AV334" s="15" t="s">
        <v>138</v>
      </c>
      <c r="AW334" s="15" t="s">
        <v>35</v>
      </c>
      <c r="AX334" s="15" t="s">
        <v>81</v>
      </c>
      <c r="AY334" s="260" t="s">
        <v>131</v>
      </c>
    </row>
    <row r="335" s="2" customFormat="1" ht="21.75" customHeight="1">
      <c r="A335" s="39"/>
      <c r="B335" s="40"/>
      <c r="C335" s="264" t="s">
        <v>502</v>
      </c>
      <c r="D335" s="264" t="s">
        <v>225</v>
      </c>
      <c r="E335" s="265" t="s">
        <v>503</v>
      </c>
      <c r="F335" s="266" t="s">
        <v>504</v>
      </c>
      <c r="G335" s="267" t="s">
        <v>136</v>
      </c>
      <c r="H335" s="268">
        <v>313.34300000000002</v>
      </c>
      <c r="I335" s="269"/>
      <c r="J335" s="270">
        <f>ROUND(I335*H335,2)</f>
        <v>0</v>
      </c>
      <c r="K335" s="266" t="s">
        <v>137</v>
      </c>
      <c r="L335" s="271"/>
      <c r="M335" s="272" t="s">
        <v>19</v>
      </c>
      <c r="N335" s="273" t="s">
        <v>44</v>
      </c>
      <c r="O335" s="85"/>
      <c r="P335" s="224">
        <f>O335*H335</f>
        <v>0</v>
      </c>
      <c r="Q335" s="224">
        <v>0.0053</v>
      </c>
      <c r="R335" s="224">
        <f>Q335*H335</f>
        <v>1.6607179000000001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332</v>
      </c>
      <c r="AT335" s="226" t="s">
        <v>225</v>
      </c>
      <c r="AU335" s="226" t="s">
        <v>83</v>
      </c>
      <c r="AY335" s="18" t="s">
        <v>131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81</v>
      </c>
      <c r="BK335" s="227">
        <f>ROUND(I335*H335,2)</f>
        <v>0</v>
      </c>
      <c r="BL335" s="18" t="s">
        <v>237</v>
      </c>
      <c r="BM335" s="226" t="s">
        <v>505</v>
      </c>
    </row>
    <row r="336" s="14" customFormat="1">
      <c r="A336" s="14"/>
      <c r="B336" s="239"/>
      <c r="C336" s="240"/>
      <c r="D336" s="230" t="s">
        <v>140</v>
      </c>
      <c r="E336" s="240"/>
      <c r="F336" s="242" t="s">
        <v>499</v>
      </c>
      <c r="G336" s="240"/>
      <c r="H336" s="243">
        <v>313.34300000000002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9" t="s">
        <v>140</v>
      </c>
      <c r="AU336" s="249" t="s">
        <v>83</v>
      </c>
      <c r="AV336" s="14" t="s">
        <v>83</v>
      </c>
      <c r="AW336" s="14" t="s">
        <v>4</v>
      </c>
      <c r="AX336" s="14" t="s">
        <v>81</v>
      </c>
      <c r="AY336" s="249" t="s">
        <v>131</v>
      </c>
    </row>
    <row r="337" s="2" customFormat="1" ht="21.75" customHeight="1">
      <c r="A337" s="39"/>
      <c r="B337" s="40"/>
      <c r="C337" s="215" t="s">
        <v>506</v>
      </c>
      <c r="D337" s="215" t="s">
        <v>133</v>
      </c>
      <c r="E337" s="216" t="s">
        <v>507</v>
      </c>
      <c r="F337" s="217" t="s">
        <v>508</v>
      </c>
      <c r="G337" s="218" t="s">
        <v>136</v>
      </c>
      <c r="H337" s="219">
        <v>248.31399999999999</v>
      </c>
      <c r="I337" s="220"/>
      <c r="J337" s="221">
        <f>ROUND(I337*H337,2)</f>
        <v>0</v>
      </c>
      <c r="K337" s="217" t="s">
        <v>137</v>
      </c>
      <c r="L337" s="45"/>
      <c r="M337" s="222" t="s">
        <v>19</v>
      </c>
      <c r="N337" s="223" t="s">
        <v>44</v>
      </c>
      <c r="O337" s="85"/>
      <c r="P337" s="224">
        <f>O337*H337</f>
        <v>0</v>
      </c>
      <c r="Q337" s="224">
        <v>0.00064000000000000005</v>
      </c>
      <c r="R337" s="224">
        <f>Q337*H337</f>
        <v>0.15892096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237</v>
      </c>
      <c r="AT337" s="226" t="s">
        <v>133</v>
      </c>
      <c r="AU337" s="226" t="s">
        <v>83</v>
      </c>
      <c r="AY337" s="18" t="s">
        <v>131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81</v>
      </c>
      <c r="BK337" s="227">
        <f>ROUND(I337*H337,2)</f>
        <v>0</v>
      </c>
      <c r="BL337" s="18" t="s">
        <v>237</v>
      </c>
      <c r="BM337" s="226" t="s">
        <v>509</v>
      </c>
    </row>
    <row r="338" s="13" customFormat="1">
      <c r="A338" s="13"/>
      <c r="B338" s="228"/>
      <c r="C338" s="229"/>
      <c r="D338" s="230" t="s">
        <v>140</v>
      </c>
      <c r="E338" s="231" t="s">
        <v>19</v>
      </c>
      <c r="F338" s="232" t="s">
        <v>306</v>
      </c>
      <c r="G338" s="229"/>
      <c r="H338" s="231" t="s">
        <v>19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8" t="s">
        <v>140</v>
      </c>
      <c r="AU338" s="238" t="s">
        <v>83</v>
      </c>
      <c r="AV338" s="13" t="s">
        <v>81</v>
      </c>
      <c r="AW338" s="13" t="s">
        <v>35</v>
      </c>
      <c r="AX338" s="13" t="s">
        <v>73</v>
      </c>
      <c r="AY338" s="238" t="s">
        <v>131</v>
      </c>
    </row>
    <row r="339" s="14" customFormat="1">
      <c r="A339" s="14"/>
      <c r="B339" s="239"/>
      <c r="C339" s="240"/>
      <c r="D339" s="230" t="s">
        <v>140</v>
      </c>
      <c r="E339" s="241" t="s">
        <v>19</v>
      </c>
      <c r="F339" s="242" t="s">
        <v>307</v>
      </c>
      <c r="G339" s="240"/>
      <c r="H339" s="243">
        <v>223.31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9" t="s">
        <v>140</v>
      </c>
      <c r="AU339" s="249" t="s">
        <v>83</v>
      </c>
      <c r="AV339" s="14" t="s">
        <v>83</v>
      </c>
      <c r="AW339" s="14" t="s">
        <v>35</v>
      </c>
      <c r="AX339" s="14" t="s">
        <v>73</v>
      </c>
      <c r="AY339" s="249" t="s">
        <v>131</v>
      </c>
    </row>
    <row r="340" s="13" customFormat="1">
      <c r="A340" s="13"/>
      <c r="B340" s="228"/>
      <c r="C340" s="229"/>
      <c r="D340" s="230" t="s">
        <v>140</v>
      </c>
      <c r="E340" s="231" t="s">
        <v>19</v>
      </c>
      <c r="F340" s="232" t="s">
        <v>308</v>
      </c>
      <c r="G340" s="229"/>
      <c r="H340" s="231" t="s">
        <v>19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8" t="s">
        <v>140</v>
      </c>
      <c r="AU340" s="238" t="s">
        <v>83</v>
      </c>
      <c r="AV340" s="13" t="s">
        <v>81</v>
      </c>
      <c r="AW340" s="13" t="s">
        <v>35</v>
      </c>
      <c r="AX340" s="13" t="s">
        <v>73</v>
      </c>
      <c r="AY340" s="238" t="s">
        <v>131</v>
      </c>
    </row>
    <row r="341" s="14" customFormat="1">
      <c r="A341" s="14"/>
      <c r="B341" s="239"/>
      <c r="C341" s="240"/>
      <c r="D341" s="230" t="s">
        <v>140</v>
      </c>
      <c r="E341" s="241" t="s">
        <v>19</v>
      </c>
      <c r="F341" s="242" t="s">
        <v>510</v>
      </c>
      <c r="G341" s="240"/>
      <c r="H341" s="243">
        <v>25.004000000000001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140</v>
      </c>
      <c r="AU341" s="249" t="s">
        <v>83</v>
      </c>
      <c r="AV341" s="14" t="s">
        <v>83</v>
      </c>
      <c r="AW341" s="14" t="s">
        <v>35</v>
      </c>
      <c r="AX341" s="14" t="s">
        <v>73</v>
      </c>
      <c r="AY341" s="249" t="s">
        <v>131</v>
      </c>
    </row>
    <row r="342" s="15" customFormat="1">
      <c r="A342" s="15"/>
      <c r="B342" s="250"/>
      <c r="C342" s="251"/>
      <c r="D342" s="230" t="s">
        <v>140</v>
      </c>
      <c r="E342" s="252" t="s">
        <v>19</v>
      </c>
      <c r="F342" s="253" t="s">
        <v>145</v>
      </c>
      <c r="G342" s="251"/>
      <c r="H342" s="254">
        <v>248.31399999999999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0" t="s">
        <v>140</v>
      </c>
      <c r="AU342" s="260" t="s">
        <v>83</v>
      </c>
      <c r="AV342" s="15" t="s">
        <v>138</v>
      </c>
      <c r="AW342" s="15" t="s">
        <v>35</v>
      </c>
      <c r="AX342" s="15" t="s">
        <v>81</v>
      </c>
      <c r="AY342" s="260" t="s">
        <v>131</v>
      </c>
    </row>
    <row r="343" s="2" customFormat="1" ht="21.75" customHeight="1">
      <c r="A343" s="39"/>
      <c r="B343" s="40"/>
      <c r="C343" s="215" t="s">
        <v>511</v>
      </c>
      <c r="D343" s="215" t="s">
        <v>133</v>
      </c>
      <c r="E343" s="216" t="s">
        <v>512</v>
      </c>
      <c r="F343" s="217" t="s">
        <v>513</v>
      </c>
      <c r="G343" s="218" t="s">
        <v>514</v>
      </c>
      <c r="H343" s="274"/>
      <c r="I343" s="220"/>
      <c r="J343" s="221">
        <f>ROUND(I343*H343,2)</f>
        <v>0</v>
      </c>
      <c r="K343" s="217" t="s">
        <v>137</v>
      </c>
      <c r="L343" s="45"/>
      <c r="M343" s="222" t="s">
        <v>19</v>
      </c>
      <c r="N343" s="223" t="s">
        <v>44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237</v>
      </c>
      <c r="AT343" s="226" t="s">
        <v>133</v>
      </c>
      <c r="AU343" s="226" t="s">
        <v>83</v>
      </c>
      <c r="AY343" s="18" t="s">
        <v>131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81</v>
      </c>
      <c r="BK343" s="227">
        <f>ROUND(I343*H343,2)</f>
        <v>0</v>
      </c>
      <c r="BL343" s="18" t="s">
        <v>237</v>
      </c>
      <c r="BM343" s="226" t="s">
        <v>515</v>
      </c>
    </row>
    <row r="344" s="12" customFormat="1" ht="22.8" customHeight="1">
      <c r="A344" s="12"/>
      <c r="B344" s="199"/>
      <c r="C344" s="200"/>
      <c r="D344" s="201" t="s">
        <v>72</v>
      </c>
      <c r="E344" s="213" t="s">
        <v>516</v>
      </c>
      <c r="F344" s="213" t="s">
        <v>517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SUM(P345:P368)</f>
        <v>0</v>
      </c>
      <c r="Q344" s="207"/>
      <c r="R344" s="208">
        <f>SUM(R345:R368)</f>
        <v>0.39926229000000002</v>
      </c>
      <c r="S344" s="207"/>
      <c r="T344" s="209">
        <f>SUM(T345:T368)</f>
        <v>0.17324999999999999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83</v>
      </c>
      <c r="AT344" s="211" t="s">
        <v>72</v>
      </c>
      <c r="AU344" s="211" t="s">
        <v>81</v>
      </c>
      <c r="AY344" s="210" t="s">
        <v>131</v>
      </c>
      <c r="BK344" s="212">
        <f>SUM(BK345:BK368)</f>
        <v>0</v>
      </c>
    </row>
    <row r="345" s="2" customFormat="1" ht="16.5" customHeight="1">
      <c r="A345" s="39"/>
      <c r="B345" s="40"/>
      <c r="C345" s="215" t="s">
        <v>518</v>
      </c>
      <c r="D345" s="215" t="s">
        <v>133</v>
      </c>
      <c r="E345" s="216" t="s">
        <v>519</v>
      </c>
      <c r="F345" s="217" t="s">
        <v>520</v>
      </c>
      <c r="G345" s="218" t="s">
        <v>136</v>
      </c>
      <c r="H345" s="219">
        <v>17.324999999999999</v>
      </c>
      <c r="I345" s="220"/>
      <c r="J345" s="221">
        <f>ROUND(I345*H345,2)</f>
        <v>0</v>
      </c>
      <c r="K345" s="217" t="s">
        <v>137</v>
      </c>
      <c r="L345" s="45"/>
      <c r="M345" s="222" t="s">
        <v>19</v>
      </c>
      <c r="N345" s="223" t="s">
        <v>44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0.01</v>
      </c>
      <c r="T345" s="225">
        <f>S345*H345</f>
        <v>0.17324999999999999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237</v>
      </c>
      <c r="AT345" s="226" t="s">
        <v>133</v>
      </c>
      <c r="AU345" s="226" t="s">
        <v>83</v>
      </c>
      <c r="AY345" s="18" t="s">
        <v>131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81</v>
      </c>
      <c r="BK345" s="227">
        <f>ROUND(I345*H345,2)</f>
        <v>0</v>
      </c>
      <c r="BL345" s="18" t="s">
        <v>237</v>
      </c>
      <c r="BM345" s="226" t="s">
        <v>521</v>
      </c>
    </row>
    <row r="346" s="13" customFormat="1">
      <c r="A346" s="13"/>
      <c r="B346" s="228"/>
      <c r="C346" s="229"/>
      <c r="D346" s="230" t="s">
        <v>140</v>
      </c>
      <c r="E346" s="231" t="s">
        <v>19</v>
      </c>
      <c r="F346" s="232" t="s">
        <v>218</v>
      </c>
      <c r="G346" s="229"/>
      <c r="H346" s="231" t="s">
        <v>19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8" t="s">
        <v>140</v>
      </c>
      <c r="AU346" s="238" t="s">
        <v>83</v>
      </c>
      <c r="AV346" s="13" t="s">
        <v>81</v>
      </c>
      <c r="AW346" s="13" t="s">
        <v>35</v>
      </c>
      <c r="AX346" s="13" t="s">
        <v>73</v>
      </c>
      <c r="AY346" s="238" t="s">
        <v>131</v>
      </c>
    </row>
    <row r="347" s="14" customFormat="1">
      <c r="A347" s="14"/>
      <c r="B347" s="239"/>
      <c r="C347" s="240"/>
      <c r="D347" s="230" t="s">
        <v>140</v>
      </c>
      <c r="E347" s="241" t="s">
        <v>19</v>
      </c>
      <c r="F347" s="242" t="s">
        <v>522</v>
      </c>
      <c r="G347" s="240"/>
      <c r="H347" s="243">
        <v>17.324999999999999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140</v>
      </c>
      <c r="AU347" s="249" t="s">
        <v>83</v>
      </c>
      <c r="AV347" s="14" t="s">
        <v>83</v>
      </c>
      <c r="AW347" s="14" t="s">
        <v>35</v>
      </c>
      <c r="AX347" s="14" t="s">
        <v>81</v>
      </c>
      <c r="AY347" s="249" t="s">
        <v>131</v>
      </c>
    </row>
    <row r="348" s="2" customFormat="1" ht="21.75" customHeight="1">
      <c r="A348" s="39"/>
      <c r="B348" s="40"/>
      <c r="C348" s="215" t="s">
        <v>523</v>
      </c>
      <c r="D348" s="215" t="s">
        <v>133</v>
      </c>
      <c r="E348" s="216" t="s">
        <v>524</v>
      </c>
      <c r="F348" s="217" t="s">
        <v>525</v>
      </c>
      <c r="G348" s="218" t="s">
        <v>136</v>
      </c>
      <c r="H348" s="219">
        <v>17.324999999999999</v>
      </c>
      <c r="I348" s="220"/>
      <c r="J348" s="221">
        <f>ROUND(I348*H348,2)</f>
        <v>0</v>
      </c>
      <c r="K348" s="217" t="s">
        <v>137</v>
      </c>
      <c r="L348" s="45"/>
      <c r="M348" s="222" t="s">
        <v>19</v>
      </c>
      <c r="N348" s="223" t="s">
        <v>44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237</v>
      </c>
      <c r="AT348" s="226" t="s">
        <v>133</v>
      </c>
      <c r="AU348" s="226" t="s">
        <v>83</v>
      </c>
      <c r="AY348" s="18" t="s">
        <v>131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81</v>
      </c>
      <c r="BK348" s="227">
        <f>ROUND(I348*H348,2)</f>
        <v>0</v>
      </c>
      <c r="BL348" s="18" t="s">
        <v>237</v>
      </c>
      <c r="BM348" s="226" t="s">
        <v>526</v>
      </c>
    </row>
    <row r="349" s="13" customFormat="1">
      <c r="A349" s="13"/>
      <c r="B349" s="228"/>
      <c r="C349" s="229"/>
      <c r="D349" s="230" t="s">
        <v>140</v>
      </c>
      <c r="E349" s="231" t="s">
        <v>19</v>
      </c>
      <c r="F349" s="232" t="s">
        <v>218</v>
      </c>
      <c r="G349" s="229"/>
      <c r="H349" s="231" t="s">
        <v>19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8" t="s">
        <v>140</v>
      </c>
      <c r="AU349" s="238" t="s">
        <v>83</v>
      </c>
      <c r="AV349" s="13" t="s">
        <v>81</v>
      </c>
      <c r="AW349" s="13" t="s">
        <v>35</v>
      </c>
      <c r="AX349" s="13" t="s">
        <v>73</v>
      </c>
      <c r="AY349" s="238" t="s">
        <v>131</v>
      </c>
    </row>
    <row r="350" s="14" customFormat="1">
      <c r="A350" s="14"/>
      <c r="B350" s="239"/>
      <c r="C350" s="240"/>
      <c r="D350" s="230" t="s">
        <v>140</v>
      </c>
      <c r="E350" s="241" t="s">
        <v>19</v>
      </c>
      <c r="F350" s="242" t="s">
        <v>522</v>
      </c>
      <c r="G350" s="240"/>
      <c r="H350" s="243">
        <v>17.324999999999999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9" t="s">
        <v>140</v>
      </c>
      <c r="AU350" s="249" t="s">
        <v>83</v>
      </c>
      <c r="AV350" s="14" t="s">
        <v>83</v>
      </c>
      <c r="AW350" s="14" t="s">
        <v>35</v>
      </c>
      <c r="AX350" s="14" t="s">
        <v>81</v>
      </c>
      <c r="AY350" s="249" t="s">
        <v>131</v>
      </c>
    </row>
    <row r="351" s="2" customFormat="1" ht="16.5" customHeight="1">
      <c r="A351" s="39"/>
      <c r="B351" s="40"/>
      <c r="C351" s="264" t="s">
        <v>527</v>
      </c>
      <c r="D351" s="264" t="s">
        <v>225</v>
      </c>
      <c r="E351" s="265" t="s">
        <v>465</v>
      </c>
      <c r="F351" s="266" t="s">
        <v>466</v>
      </c>
      <c r="G351" s="267" t="s">
        <v>467</v>
      </c>
      <c r="H351" s="268">
        <v>5.1980000000000004</v>
      </c>
      <c r="I351" s="269"/>
      <c r="J351" s="270">
        <f>ROUND(I351*H351,2)</f>
        <v>0</v>
      </c>
      <c r="K351" s="266" t="s">
        <v>137</v>
      </c>
      <c r="L351" s="271"/>
      <c r="M351" s="272" t="s">
        <v>19</v>
      </c>
      <c r="N351" s="273" t="s">
        <v>44</v>
      </c>
      <c r="O351" s="85"/>
      <c r="P351" s="224">
        <f>O351*H351</f>
        <v>0</v>
      </c>
      <c r="Q351" s="224">
        <v>0.001</v>
      </c>
      <c r="R351" s="224">
        <f>Q351*H351</f>
        <v>0.0051980000000000004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332</v>
      </c>
      <c r="AT351" s="226" t="s">
        <v>225</v>
      </c>
      <c r="AU351" s="226" t="s">
        <v>83</v>
      </c>
      <c r="AY351" s="18" t="s">
        <v>131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81</v>
      </c>
      <c r="BK351" s="227">
        <f>ROUND(I351*H351,2)</f>
        <v>0</v>
      </c>
      <c r="BL351" s="18" t="s">
        <v>237</v>
      </c>
      <c r="BM351" s="226" t="s">
        <v>528</v>
      </c>
    </row>
    <row r="352" s="14" customFormat="1">
      <c r="A352" s="14"/>
      <c r="B352" s="239"/>
      <c r="C352" s="240"/>
      <c r="D352" s="230" t="s">
        <v>140</v>
      </c>
      <c r="E352" s="240"/>
      <c r="F352" s="242" t="s">
        <v>529</v>
      </c>
      <c r="G352" s="240"/>
      <c r="H352" s="243">
        <v>5.1980000000000004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9" t="s">
        <v>140</v>
      </c>
      <c r="AU352" s="249" t="s">
        <v>83</v>
      </c>
      <c r="AV352" s="14" t="s">
        <v>83</v>
      </c>
      <c r="AW352" s="14" t="s">
        <v>4</v>
      </c>
      <c r="AX352" s="14" t="s">
        <v>81</v>
      </c>
      <c r="AY352" s="249" t="s">
        <v>131</v>
      </c>
    </row>
    <row r="353" s="2" customFormat="1" ht="16.5" customHeight="1">
      <c r="A353" s="39"/>
      <c r="B353" s="40"/>
      <c r="C353" s="215" t="s">
        <v>530</v>
      </c>
      <c r="D353" s="215" t="s">
        <v>133</v>
      </c>
      <c r="E353" s="216" t="s">
        <v>531</v>
      </c>
      <c r="F353" s="217" t="s">
        <v>532</v>
      </c>
      <c r="G353" s="218" t="s">
        <v>136</v>
      </c>
      <c r="H353" s="219">
        <v>20.789999999999999</v>
      </c>
      <c r="I353" s="220"/>
      <c r="J353" s="221">
        <f>ROUND(I353*H353,2)</f>
        <v>0</v>
      </c>
      <c r="K353" s="217" t="s">
        <v>137</v>
      </c>
      <c r="L353" s="45"/>
      <c r="M353" s="222" t="s">
        <v>19</v>
      </c>
      <c r="N353" s="223" t="s">
        <v>44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237</v>
      </c>
      <c r="AT353" s="226" t="s">
        <v>133</v>
      </c>
      <c r="AU353" s="226" t="s">
        <v>83</v>
      </c>
      <c r="AY353" s="18" t="s">
        <v>131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81</v>
      </c>
      <c r="BK353" s="227">
        <f>ROUND(I353*H353,2)</f>
        <v>0</v>
      </c>
      <c r="BL353" s="18" t="s">
        <v>237</v>
      </c>
      <c r="BM353" s="226" t="s">
        <v>533</v>
      </c>
    </row>
    <row r="354" s="13" customFormat="1">
      <c r="A354" s="13"/>
      <c r="B354" s="228"/>
      <c r="C354" s="229"/>
      <c r="D354" s="230" t="s">
        <v>140</v>
      </c>
      <c r="E354" s="231" t="s">
        <v>19</v>
      </c>
      <c r="F354" s="232" t="s">
        <v>218</v>
      </c>
      <c r="G354" s="229"/>
      <c r="H354" s="231" t="s">
        <v>19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8" t="s">
        <v>140</v>
      </c>
      <c r="AU354" s="238" t="s">
        <v>83</v>
      </c>
      <c r="AV354" s="13" t="s">
        <v>81</v>
      </c>
      <c r="AW354" s="13" t="s">
        <v>35</v>
      </c>
      <c r="AX354" s="13" t="s">
        <v>73</v>
      </c>
      <c r="AY354" s="238" t="s">
        <v>131</v>
      </c>
    </row>
    <row r="355" s="14" customFormat="1">
      <c r="A355" s="14"/>
      <c r="B355" s="239"/>
      <c r="C355" s="240"/>
      <c r="D355" s="230" t="s">
        <v>140</v>
      </c>
      <c r="E355" s="241" t="s">
        <v>19</v>
      </c>
      <c r="F355" s="242" t="s">
        <v>534</v>
      </c>
      <c r="G355" s="240"/>
      <c r="H355" s="243">
        <v>20.789999999999999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9" t="s">
        <v>140</v>
      </c>
      <c r="AU355" s="249" t="s">
        <v>83</v>
      </c>
      <c r="AV355" s="14" t="s">
        <v>83</v>
      </c>
      <c r="AW355" s="14" t="s">
        <v>35</v>
      </c>
      <c r="AX355" s="14" t="s">
        <v>81</v>
      </c>
      <c r="AY355" s="249" t="s">
        <v>131</v>
      </c>
    </row>
    <row r="356" s="2" customFormat="1" ht="21.75" customHeight="1">
      <c r="A356" s="39"/>
      <c r="B356" s="40"/>
      <c r="C356" s="264" t="s">
        <v>535</v>
      </c>
      <c r="D356" s="264" t="s">
        <v>225</v>
      </c>
      <c r="E356" s="265" t="s">
        <v>536</v>
      </c>
      <c r="F356" s="266" t="s">
        <v>537</v>
      </c>
      <c r="G356" s="267" t="s">
        <v>136</v>
      </c>
      <c r="H356" s="268">
        <v>23.908999999999999</v>
      </c>
      <c r="I356" s="269"/>
      <c r="J356" s="270">
        <f>ROUND(I356*H356,2)</f>
        <v>0</v>
      </c>
      <c r="K356" s="266" t="s">
        <v>137</v>
      </c>
      <c r="L356" s="271"/>
      <c r="M356" s="272" t="s">
        <v>19</v>
      </c>
      <c r="N356" s="273" t="s">
        <v>44</v>
      </c>
      <c r="O356" s="85"/>
      <c r="P356" s="224">
        <f>O356*H356</f>
        <v>0</v>
      </c>
      <c r="Q356" s="224">
        <v>0.0040000000000000001</v>
      </c>
      <c r="R356" s="224">
        <f>Q356*H356</f>
        <v>0.095635999999999999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332</v>
      </c>
      <c r="AT356" s="226" t="s">
        <v>225</v>
      </c>
      <c r="AU356" s="226" t="s">
        <v>83</v>
      </c>
      <c r="AY356" s="18" t="s">
        <v>131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81</v>
      </c>
      <c r="BK356" s="227">
        <f>ROUND(I356*H356,2)</f>
        <v>0</v>
      </c>
      <c r="BL356" s="18" t="s">
        <v>237</v>
      </c>
      <c r="BM356" s="226" t="s">
        <v>538</v>
      </c>
    </row>
    <row r="357" s="14" customFormat="1">
      <c r="A357" s="14"/>
      <c r="B357" s="239"/>
      <c r="C357" s="240"/>
      <c r="D357" s="230" t="s">
        <v>140</v>
      </c>
      <c r="E357" s="240"/>
      <c r="F357" s="242" t="s">
        <v>539</v>
      </c>
      <c r="G357" s="240"/>
      <c r="H357" s="243">
        <v>23.908999999999999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140</v>
      </c>
      <c r="AU357" s="249" t="s">
        <v>83</v>
      </c>
      <c r="AV357" s="14" t="s">
        <v>83</v>
      </c>
      <c r="AW357" s="14" t="s">
        <v>4</v>
      </c>
      <c r="AX357" s="14" t="s">
        <v>81</v>
      </c>
      <c r="AY357" s="249" t="s">
        <v>131</v>
      </c>
    </row>
    <row r="358" s="2" customFormat="1" ht="16.5" customHeight="1">
      <c r="A358" s="39"/>
      <c r="B358" s="40"/>
      <c r="C358" s="215" t="s">
        <v>540</v>
      </c>
      <c r="D358" s="215" t="s">
        <v>133</v>
      </c>
      <c r="E358" s="216" t="s">
        <v>541</v>
      </c>
      <c r="F358" s="217" t="s">
        <v>542</v>
      </c>
      <c r="G358" s="218" t="s">
        <v>136</v>
      </c>
      <c r="H358" s="219">
        <v>17.324999999999999</v>
      </c>
      <c r="I358" s="220"/>
      <c r="J358" s="221">
        <f>ROUND(I358*H358,2)</f>
        <v>0</v>
      </c>
      <c r="K358" s="217" t="s">
        <v>137</v>
      </c>
      <c r="L358" s="45"/>
      <c r="M358" s="222" t="s">
        <v>19</v>
      </c>
      <c r="N358" s="223" t="s">
        <v>44</v>
      </c>
      <c r="O358" s="85"/>
      <c r="P358" s="224">
        <f>O358*H358</f>
        <v>0</v>
      </c>
      <c r="Q358" s="224">
        <v>0.00088000000000000003</v>
      </c>
      <c r="R358" s="224">
        <f>Q358*H358</f>
        <v>0.015245999999999999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237</v>
      </c>
      <c r="AT358" s="226" t="s">
        <v>133</v>
      </c>
      <c r="AU358" s="226" t="s">
        <v>83</v>
      </c>
      <c r="AY358" s="18" t="s">
        <v>131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81</v>
      </c>
      <c r="BK358" s="227">
        <f>ROUND(I358*H358,2)</f>
        <v>0</v>
      </c>
      <c r="BL358" s="18" t="s">
        <v>237</v>
      </c>
      <c r="BM358" s="226" t="s">
        <v>543</v>
      </c>
    </row>
    <row r="359" s="13" customFormat="1">
      <c r="A359" s="13"/>
      <c r="B359" s="228"/>
      <c r="C359" s="229"/>
      <c r="D359" s="230" t="s">
        <v>140</v>
      </c>
      <c r="E359" s="231" t="s">
        <v>19</v>
      </c>
      <c r="F359" s="232" t="s">
        <v>218</v>
      </c>
      <c r="G359" s="229"/>
      <c r="H359" s="231" t="s">
        <v>19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8" t="s">
        <v>140</v>
      </c>
      <c r="AU359" s="238" t="s">
        <v>83</v>
      </c>
      <c r="AV359" s="13" t="s">
        <v>81</v>
      </c>
      <c r="AW359" s="13" t="s">
        <v>35</v>
      </c>
      <c r="AX359" s="13" t="s">
        <v>73</v>
      </c>
      <c r="AY359" s="238" t="s">
        <v>131</v>
      </c>
    </row>
    <row r="360" s="14" customFormat="1">
      <c r="A360" s="14"/>
      <c r="B360" s="239"/>
      <c r="C360" s="240"/>
      <c r="D360" s="230" t="s">
        <v>140</v>
      </c>
      <c r="E360" s="241" t="s">
        <v>19</v>
      </c>
      <c r="F360" s="242" t="s">
        <v>522</v>
      </c>
      <c r="G360" s="240"/>
      <c r="H360" s="243">
        <v>17.324999999999999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140</v>
      </c>
      <c r="AU360" s="249" t="s">
        <v>83</v>
      </c>
      <c r="AV360" s="14" t="s">
        <v>83</v>
      </c>
      <c r="AW360" s="14" t="s">
        <v>35</v>
      </c>
      <c r="AX360" s="14" t="s">
        <v>81</v>
      </c>
      <c r="AY360" s="249" t="s">
        <v>131</v>
      </c>
    </row>
    <row r="361" s="2" customFormat="1" ht="21.75" customHeight="1">
      <c r="A361" s="39"/>
      <c r="B361" s="40"/>
      <c r="C361" s="264" t="s">
        <v>544</v>
      </c>
      <c r="D361" s="264" t="s">
        <v>225</v>
      </c>
      <c r="E361" s="265" t="s">
        <v>489</v>
      </c>
      <c r="F361" s="266" t="s">
        <v>490</v>
      </c>
      <c r="G361" s="267" t="s">
        <v>136</v>
      </c>
      <c r="H361" s="268">
        <v>19.923999999999999</v>
      </c>
      <c r="I361" s="269"/>
      <c r="J361" s="270">
        <f>ROUND(I361*H361,2)</f>
        <v>0</v>
      </c>
      <c r="K361" s="266" t="s">
        <v>137</v>
      </c>
      <c r="L361" s="271"/>
      <c r="M361" s="272" t="s">
        <v>19</v>
      </c>
      <c r="N361" s="273" t="s">
        <v>44</v>
      </c>
      <c r="O361" s="85"/>
      <c r="P361" s="224">
        <f>O361*H361</f>
        <v>0</v>
      </c>
      <c r="Q361" s="224">
        <v>0.0054000000000000003</v>
      </c>
      <c r="R361" s="224">
        <f>Q361*H361</f>
        <v>0.10758960000000001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332</v>
      </c>
      <c r="AT361" s="226" t="s">
        <v>225</v>
      </c>
      <c r="AU361" s="226" t="s">
        <v>83</v>
      </c>
      <c r="AY361" s="18" t="s">
        <v>131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81</v>
      </c>
      <c r="BK361" s="227">
        <f>ROUND(I361*H361,2)</f>
        <v>0</v>
      </c>
      <c r="BL361" s="18" t="s">
        <v>237</v>
      </c>
      <c r="BM361" s="226" t="s">
        <v>545</v>
      </c>
    </row>
    <row r="362" s="14" customFormat="1">
      <c r="A362" s="14"/>
      <c r="B362" s="239"/>
      <c r="C362" s="240"/>
      <c r="D362" s="230" t="s">
        <v>140</v>
      </c>
      <c r="E362" s="240"/>
      <c r="F362" s="242" t="s">
        <v>546</v>
      </c>
      <c r="G362" s="240"/>
      <c r="H362" s="243">
        <v>19.923999999999999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9" t="s">
        <v>140</v>
      </c>
      <c r="AU362" s="249" t="s">
        <v>83</v>
      </c>
      <c r="AV362" s="14" t="s">
        <v>83</v>
      </c>
      <c r="AW362" s="14" t="s">
        <v>4</v>
      </c>
      <c r="AX362" s="14" t="s">
        <v>81</v>
      </c>
      <c r="AY362" s="249" t="s">
        <v>131</v>
      </c>
    </row>
    <row r="363" s="2" customFormat="1" ht="16.5" customHeight="1">
      <c r="A363" s="39"/>
      <c r="B363" s="40"/>
      <c r="C363" s="215" t="s">
        <v>547</v>
      </c>
      <c r="D363" s="215" t="s">
        <v>133</v>
      </c>
      <c r="E363" s="216" t="s">
        <v>541</v>
      </c>
      <c r="F363" s="217" t="s">
        <v>542</v>
      </c>
      <c r="G363" s="218" t="s">
        <v>136</v>
      </c>
      <c r="H363" s="219">
        <v>24.254999999999999</v>
      </c>
      <c r="I363" s="220"/>
      <c r="J363" s="221">
        <f>ROUND(I363*H363,2)</f>
        <v>0</v>
      </c>
      <c r="K363" s="217" t="s">
        <v>137</v>
      </c>
      <c r="L363" s="45"/>
      <c r="M363" s="222" t="s">
        <v>19</v>
      </c>
      <c r="N363" s="223" t="s">
        <v>44</v>
      </c>
      <c r="O363" s="85"/>
      <c r="P363" s="224">
        <f>O363*H363</f>
        <v>0</v>
      </c>
      <c r="Q363" s="224">
        <v>0.00088000000000000003</v>
      </c>
      <c r="R363" s="224">
        <f>Q363*H363</f>
        <v>0.021344399999999999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237</v>
      </c>
      <c r="AT363" s="226" t="s">
        <v>133</v>
      </c>
      <c r="AU363" s="226" t="s">
        <v>83</v>
      </c>
      <c r="AY363" s="18" t="s">
        <v>131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81</v>
      </c>
      <c r="BK363" s="227">
        <f>ROUND(I363*H363,2)</f>
        <v>0</v>
      </c>
      <c r="BL363" s="18" t="s">
        <v>237</v>
      </c>
      <c r="BM363" s="226" t="s">
        <v>548</v>
      </c>
    </row>
    <row r="364" s="13" customFormat="1">
      <c r="A364" s="13"/>
      <c r="B364" s="228"/>
      <c r="C364" s="229"/>
      <c r="D364" s="230" t="s">
        <v>140</v>
      </c>
      <c r="E364" s="231" t="s">
        <v>19</v>
      </c>
      <c r="F364" s="232" t="s">
        <v>218</v>
      </c>
      <c r="G364" s="229"/>
      <c r="H364" s="231" t="s">
        <v>19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8" t="s">
        <v>140</v>
      </c>
      <c r="AU364" s="238" t="s">
        <v>83</v>
      </c>
      <c r="AV364" s="13" t="s">
        <v>81</v>
      </c>
      <c r="AW364" s="13" t="s">
        <v>35</v>
      </c>
      <c r="AX364" s="13" t="s">
        <v>73</v>
      </c>
      <c r="AY364" s="238" t="s">
        <v>131</v>
      </c>
    </row>
    <row r="365" s="14" customFormat="1">
      <c r="A365" s="14"/>
      <c r="B365" s="239"/>
      <c r="C365" s="240"/>
      <c r="D365" s="230" t="s">
        <v>140</v>
      </c>
      <c r="E365" s="241" t="s">
        <v>19</v>
      </c>
      <c r="F365" s="242" t="s">
        <v>549</v>
      </c>
      <c r="G365" s="240"/>
      <c r="H365" s="243">
        <v>24.254999999999999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9" t="s">
        <v>140</v>
      </c>
      <c r="AU365" s="249" t="s">
        <v>83</v>
      </c>
      <c r="AV365" s="14" t="s">
        <v>83</v>
      </c>
      <c r="AW365" s="14" t="s">
        <v>35</v>
      </c>
      <c r="AX365" s="14" t="s">
        <v>81</v>
      </c>
      <c r="AY365" s="249" t="s">
        <v>131</v>
      </c>
    </row>
    <row r="366" s="2" customFormat="1" ht="21.75" customHeight="1">
      <c r="A366" s="39"/>
      <c r="B366" s="40"/>
      <c r="C366" s="264" t="s">
        <v>550</v>
      </c>
      <c r="D366" s="264" t="s">
        <v>225</v>
      </c>
      <c r="E366" s="265" t="s">
        <v>551</v>
      </c>
      <c r="F366" s="266" t="s">
        <v>552</v>
      </c>
      <c r="G366" s="267" t="s">
        <v>136</v>
      </c>
      <c r="H366" s="268">
        <v>27.893000000000001</v>
      </c>
      <c r="I366" s="269"/>
      <c r="J366" s="270">
        <f>ROUND(I366*H366,2)</f>
        <v>0</v>
      </c>
      <c r="K366" s="266" t="s">
        <v>137</v>
      </c>
      <c r="L366" s="271"/>
      <c r="M366" s="272" t="s">
        <v>19</v>
      </c>
      <c r="N366" s="273" t="s">
        <v>44</v>
      </c>
      <c r="O366" s="85"/>
      <c r="P366" s="224">
        <f>O366*H366</f>
        <v>0</v>
      </c>
      <c r="Q366" s="224">
        <v>0.0055300000000000002</v>
      </c>
      <c r="R366" s="224">
        <f>Q366*H366</f>
        <v>0.15424829000000001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332</v>
      </c>
      <c r="AT366" s="226" t="s">
        <v>225</v>
      </c>
      <c r="AU366" s="226" t="s">
        <v>83</v>
      </c>
      <c r="AY366" s="18" t="s">
        <v>131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81</v>
      </c>
      <c r="BK366" s="227">
        <f>ROUND(I366*H366,2)</f>
        <v>0</v>
      </c>
      <c r="BL366" s="18" t="s">
        <v>237</v>
      </c>
      <c r="BM366" s="226" t="s">
        <v>553</v>
      </c>
    </row>
    <row r="367" s="14" customFormat="1">
      <c r="A367" s="14"/>
      <c r="B367" s="239"/>
      <c r="C367" s="240"/>
      <c r="D367" s="230" t="s">
        <v>140</v>
      </c>
      <c r="E367" s="240"/>
      <c r="F367" s="242" t="s">
        <v>554</v>
      </c>
      <c r="G367" s="240"/>
      <c r="H367" s="243">
        <v>27.893000000000001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9" t="s">
        <v>140</v>
      </c>
      <c r="AU367" s="249" t="s">
        <v>83</v>
      </c>
      <c r="AV367" s="14" t="s">
        <v>83</v>
      </c>
      <c r="AW367" s="14" t="s">
        <v>4</v>
      </c>
      <c r="AX367" s="14" t="s">
        <v>81</v>
      </c>
      <c r="AY367" s="249" t="s">
        <v>131</v>
      </c>
    </row>
    <row r="368" s="2" customFormat="1" ht="21.75" customHeight="1">
      <c r="A368" s="39"/>
      <c r="B368" s="40"/>
      <c r="C368" s="215" t="s">
        <v>555</v>
      </c>
      <c r="D368" s="215" t="s">
        <v>133</v>
      </c>
      <c r="E368" s="216" t="s">
        <v>556</v>
      </c>
      <c r="F368" s="217" t="s">
        <v>557</v>
      </c>
      <c r="G368" s="218" t="s">
        <v>514</v>
      </c>
      <c r="H368" s="274"/>
      <c r="I368" s="220"/>
      <c r="J368" s="221">
        <f>ROUND(I368*H368,2)</f>
        <v>0</v>
      </c>
      <c r="K368" s="217" t="s">
        <v>137</v>
      </c>
      <c r="L368" s="45"/>
      <c r="M368" s="222" t="s">
        <v>19</v>
      </c>
      <c r="N368" s="223" t="s">
        <v>44</v>
      </c>
      <c r="O368" s="85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237</v>
      </c>
      <c r="AT368" s="226" t="s">
        <v>133</v>
      </c>
      <c r="AU368" s="226" t="s">
        <v>83</v>
      </c>
      <c r="AY368" s="18" t="s">
        <v>131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81</v>
      </c>
      <c r="BK368" s="227">
        <f>ROUND(I368*H368,2)</f>
        <v>0</v>
      </c>
      <c r="BL368" s="18" t="s">
        <v>237</v>
      </c>
      <c r="BM368" s="226" t="s">
        <v>558</v>
      </c>
    </row>
    <row r="369" s="12" customFormat="1" ht="22.8" customHeight="1">
      <c r="A369" s="12"/>
      <c r="B369" s="199"/>
      <c r="C369" s="200"/>
      <c r="D369" s="201" t="s">
        <v>72</v>
      </c>
      <c r="E369" s="213" t="s">
        <v>559</v>
      </c>
      <c r="F369" s="213" t="s">
        <v>560</v>
      </c>
      <c r="G369" s="200"/>
      <c r="H369" s="200"/>
      <c r="I369" s="203"/>
      <c r="J369" s="214">
        <f>BK369</f>
        <v>0</v>
      </c>
      <c r="K369" s="200"/>
      <c r="L369" s="205"/>
      <c r="M369" s="206"/>
      <c r="N369" s="207"/>
      <c r="O369" s="207"/>
      <c r="P369" s="208">
        <f>SUM(P370:P372)</f>
        <v>0</v>
      </c>
      <c r="Q369" s="207"/>
      <c r="R369" s="208">
        <f>SUM(R370:R372)</f>
        <v>0</v>
      </c>
      <c r="S369" s="207"/>
      <c r="T369" s="209">
        <f>SUM(T370:T372)</f>
        <v>64.031999999999996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0" t="s">
        <v>83</v>
      </c>
      <c r="AT369" s="211" t="s">
        <v>72</v>
      </c>
      <c r="AU369" s="211" t="s">
        <v>81</v>
      </c>
      <c r="AY369" s="210" t="s">
        <v>131</v>
      </c>
      <c r="BK369" s="212">
        <f>SUM(BK370:BK372)</f>
        <v>0</v>
      </c>
    </row>
    <row r="370" s="2" customFormat="1" ht="16.5" customHeight="1">
      <c r="A370" s="39"/>
      <c r="B370" s="40"/>
      <c r="C370" s="215" t="s">
        <v>561</v>
      </c>
      <c r="D370" s="215" t="s">
        <v>133</v>
      </c>
      <c r="E370" s="216" t="s">
        <v>562</v>
      </c>
      <c r="F370" s="217" t="s">
        <v>563</v>
      </c>
      <c r="G370" s="218" t="s">
        <v>136</v>
      </c>
      <c r="H370" s="219">
        <v>213.44</v>
      </c>
      <c r="I370" s="220"/>
      <c r="J370" s="221">
        <f>ROUND(I370*H370,2)</f>
        <v>0</v>
      </c>
      <c r="K370" s="217" t="s">
        <v>137</v>
      </c>
      <c r="L370" s="45"/>
      <c r="M370" s="222" t="s">
        <v>19</v>
      </c>
      <c r="N370" s="223" t="s">
        <v>44</v>
      </c>
      <c r="O370" s="85"/>
      <c r="P370" s="224">
        <f>O370*H370</f>
        <v>0</v>
      </c>
      <c r="Q370" s="224">
        <v>0</v>
      </c>
      <c r="R370" s="224">
        <f>Q370*H370</f>
        <v>0</v>
      </c>
      <c r="S370" s="224">
        <v>0.29999999999999999</v>
      </c>
      <c r="T370" s="225">
        <f>S370*H370</f>
        <v>64.031999999999996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237</v>
      </c>
      <c r="AT370" s="226" t="s">
        <v>133</v>
      </c>
      <c r="AU370" s="226" t="s">
        <v>83</v>
      </c>
      <c r="AY370" s="18" t="s">
        <v>131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81</v>
      </c>
      <c r="BK370" s="227">
        <f>ROUND(I370*H370,2)</f>
        <v>0</v>
      </c>
      <c r="BL370" s="18" t="s">
        <v>237</v>
      </c>
      <c r="BM370" s="226" t="s">
        <v>564</v>
      </c>
    </row>
    <row r="371" s="13" customFormat="1">
      <c r="A371" s="13"/>
      <c r="B371" s="228"/>
      <c r="C371" s="229"/>
      <c r="D371" s="230" t="s">
        <v>140</v>
      </c>
      <c r="E371" s="231" t="s">
        <v>19</v>
      </c>
      <c r="F371" s="232" t="s">
        <v>565</v>
      </c>
      <c r="G371" s="229"/>
      <c r="H371" s="231" t="s">
        <v>19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140</v>
      </c>
      <c r="AU371" s="238" t="s">
        <v>83</v>
      </c>
      <c r="AV371" s="13" t="s">
        <v>81</v>
      </c>
      <c r="AW371" s="13" t="s">
        <v>35</v>
      </c>
      <c r="AX371" s="13" t="s">
        <v>73</v>
      </c>
      <c r="AY371" s="238" t="s">
        <v>131</v>
      </c>
    </row>
    <row r="372" s="14" customFormat="1">
      <c r="A372" s="14"/>
      <c r="B372" s="239"/>
      <c r="C372" s="240"/>
      <c r="D372" s="230" t="s">
        <v>140</v>
      </c>
      <c r="E372" s="241" t="s">
        <v>19</v>
      </c>
      <c r="F372" s="242" t="s">
        <v>483</v>
      </c>
      <c r="G372" s="240"/>
      <c r="H372" s="243">
        <v>213.44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140</v>
      </c>
      <c r="AU372" s="249" t="s">
        <v>83</v>
      </c>
      <c r="AV372" s="14" t="s">
        <v>83</v>
      </c>
      <c r="AW372" s="14" t="s">
        <v>35</v>
      </c>
      <c r="AX372" s="14" t="s">
        <v>81</v>
      </c>
      <c r="AY372" s="249" t="s">
        <v>131</v>
      </c>
    </row>
    <row r="373" s="12" customFormat="1" ht="22.8" customHeight="1">
      <c r="A373" s="12"/>
      <c r="B373" s="199"/>
      <c r="C373" s="200"/>
      <c r="D373" s="201" t="s">
        <v>72</v>
      </c>
      <c r="E373" s="213" t="s">
        <v>566</v>
      </c>
      <c r="F373" s="213" t="s">
        <v>567</v>
      </c>
      <c r="G373" s="200"/>
      <c r="H373" s="200"/>
      <c r="I373" s="203"/>
      <c r="J373" s="214">
        <f>BK373</f>
        <v>0</v>
      </c>
      <c r="K373" s="200"/>
      <c r="L373" s="205"/>
      <c r="M373" s="206"/>
      <c r="N373" s="207"/>
      <c r="O373" s="207"/>
      <c r="P373" s="208">
        <f>SUM(P374:P385)</f>
        <v>0</v>
      </c>
      <c r="Q373" s="207"/>
      <c r="R373" s="208">
        <f>SUM(R374:R385)</f>
        <v>0.033059999999999999</v>
      </c>
      <c r="S373" s="207"/>
      <c r="T373" s="209">
        <f>SUM(T374:T385)</f>
        <v>0.021129999999999999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0" t="s">
        <v>83</v>
      </c>
      <c r="AT373" s="211" t="s">
        <v>72</v>
      </c>
      <c r="AU373" s="211" t="s">
        <v>81</v>
      </c>
      <c r="AY373" s="210" t="s">
        <v>131</v>
      </c>
      <c r="BK373" s="212">
        <f>SUM(BK374:BK385)</f>
        <v>0</v>
      </c>
    </row>
    <row r="374" s="2" customFormat="1" ht="16.5" customHeight="1">
      <c r="A374" s="39"/>
      <c r="B374" s="40"/>
      <c r="C374" s="215" t="s">
        <v>568</v>
      </c>
      <c r="D374" s="215" t="s">
        <v>133</v>
      </c>
      <c r="E374" s="216" t="s">
        <v>569</v>
      </c>
      <c r="F374" s="217" t="s">
        <v>570</v>
      </c>
      <c r="G374" s="218" t="s">
        <v>154</v>
      </c>
      <c r="H374" s="219">
        <v>14</v>
      </c>
      <c r="I374" s="220"/>
      <c r="J374" s="221">
        <f>ROUND(I374*H374,2)</f>
        <v>0</v>
      </c>
      <c r="K374" s="217" t="s">
        <v>137</v>
      </c>
      <c r="L374" s="45"/>
      <c r="M374" s="222" t="s">
        <v>19</v>
      </c>
      <c r="N374" s="223" t="s">
        <v>44</v>
      </c>
      <c r="O374" s="85"/>
      <c r="P374" s="224">
        <f>O374*H374</f>
        <v>0</v>
      </c>
      <c r="Q374" s="224">
        <v>0.0016800000000000001</v>
      </c>
      <c r="R374" s="224">
        <f>Q374*H374</f>
        <v>0.023519999999999999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237</v>
      </c>
      <c r="AT374" s="226" t="s">
        <v>133</v>
      </c>
      <c r="AU374" s="226" t="s">
        <v>83</v>
      </c>
      <c r="AY374" s="18" t="s">
        <v>131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81</v>
      </c>
      <c r="BK374" s="227">
        <f>ROUND(I374*H374,2)</f>
        <v>0</v>
      </c>
      <c r="BL374" s="18" t="s">
        <v>237</v>
      </c>
      <c r="BM374" s="226" t="s">
        <v>571</v>
      </c>
    </row>
    <row r="375" s="13" customFormat="1">
      <c r="A375" s="13"/>
      <c r="B375" s="228"/>
      <c r="C375" s="229"/>
      <c r="D375" s="230" t="s">
        <v>140</v>
      </c>
      <c r="E375" s="231" t="s">
        <v>19</v>
      </c>
      <c r="F375" s="232" t="s">
        <v>572</v>
      </c>
      <c r="G375" s="229"/>
      <c r="H375" s="231" t="s">
        <v>19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8" t="s">
        <v>140</v>
      </c>
      <c r="AU375" s="238" t="s">
        <v>83</v>
      </c>
      <c r="AV375" s="13" t="s">
        <v>81</v>
      </c>
      <c r="AW375" s="13" t="s">
        <v>35</v>
      </c>
      <c r="AX375" s="13" t="s">
        <v>73</v>
      </c>
      <c r="AY375" s="238" t="s">
        <v>131</v>
      </c>
    </row>
    <row r="376" s="14" customFormat="1">
      <c r="A376" s="14"/>
      <c r="B376" s="239"/>
      <c r="C376" s="240"/>
      <c r="D376" s="230" t="s">
        <v>140</v>
      </c>
      <c r="E376" s="241" t="s">
        <v>19</v>
      </c>
      <c r="F376" s="242" t="s">
        <v>224</v>
      </c>
      <c r="G376" s="240"/>
      <c r="H376" s="243">
        <v>14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9" t="s">
        <v>140</v>
      </c>
      <c r="AU376" s="249" t="s">
        <v>83</v>
      </c>
      <c r="AV376" s="14" t="s">
        <v>83</v>
      </c>
      <c r="AW376" s="14" t="s">
        <v>35</v>
      </c>
      <c r="AX376" s="14" t="s">
        <v>81</v>
      </c>
      <c r="AY376" s="249" t="s">
        <v>131</v>
      </c>
    </row>
    <row r="377" s="2" customFormat="1" ht="16.5" customHeight="1">
      <c r="A377" s="39"/>
      <c r="B377" s="40"/>
      <c r="C377" s="215" t="s">
        <v>573</v>
      </c>
      <c r="D377" s="215" t="s">
        <v>133</v>
      </c>
      <c r="E377" s="216" t="s">
        <v>574</v>
      </c>
      <c r="F377" s="217" t="s">
        <v>575</v>
      </c>
      <c r="G377" s="218" t="s">
        <v>329</v>
      </c>
      <c r="H377" s="219">
        <v>1</v>
      </c>
      <c r="I377" s="220"/>
      <c r="J377" s="221">
        <f>ROUND(I377*H377,2)</f>
        <v>0</v>
      </c>
      <c r="K377" s="217" t="s">
        <v>137</v>
      </c>
      <c r="L377" s="45"/>
      <c r="M377" s="222" t="s">
        <v>19</v>
      </c>
      <c r="N377" s="223" t="s">
        <v>44</v>
      </c>
      <c r="O377" s="85"/>
      <c r="P377" s="224">
        <f>O377*H377</f>
        <v>0</v>
      </c>
      <c r="Q377" s="224">
        <v>0.0015</v>
      </c>
      <c r="R377" s="224">
        <f>Q377*H377</f>
        <v>0.0015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237</v>
      </c>
      <c r="AT377" s="226" t="s">
        <v>133</v>
      </c>
      <c r="AU377" s="226" t="s">
        <v>83</v>
      </c>
      <c r="AY377" s="18" t="s">
        <v>131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81</v>
      </c>
      <c r="BK377" s="227">
        <f>ROUND(I377*H377,2)</f>
        <v>0</v>
      </c>
      <c r="BL377" s="18" t="s">
        <v>237</v>
      </c>
      <c r="BM377" s="226" t="s">
        <v>576</v>
      </c>
    </row>
    <row r="378" s="2" customFormat="1" ht="16.5" customHeight="1">
      <c r="A378" s="39"/>
      <c r="B378" s="40"/>
      <c r="C378" s="215" t="s">
        <v>577</v>
      </c>
      <c r="D378" s="215" t="s">
        <v>133</v>
      </c>
      <c r="E378" s="216" t="s">
        <v>578</v>
      </c>
      <c r="F378" s="217" t="s">
        <v>579</v>
      </c>
      <c r="G378" s="218" t="s">
        <v>329</v>
      </c>
      <c r="H378" s="219">
        <v>1</v>
      </c>
      <c r="I378" s="220"/>
      <c r="J378" s="221">
        <f>ROUND(I378*H378,2)</f>
        <v>0</v>
      </c>
      <c r="K378" s="217" t="s">
        <v>137</v>
      </c>
      <c r="L378" s="45"/>
      <c r="M378" s="222" t="s">
        <v>19</v>
      </c>
      <c r="N378" s="223" t="s">
        <v>44</v>
      </c>
      <c r="O378" s="85"/>
      <c r="P378" s="224">
        <f>O378*H378</f>
        <v>0</v>
      </c>
      <c r="Q378" s="224">
        <v>0</v>
      </c>
      <c r="R378" s="224">
        <f>Q378*H378</f>
        <v>0</v>
      </c>
      <c r="S378" s="224">
        <v>0.021129999999999999</v>
      </c>
      <c r="T378" s="225">
        <f>S378*H378</f>
        <v>0.021129999999999999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237</v>
      </c>
      <c r="AT378" s="226" t="s">
        <v>133</v>
      </c>
      <c r="AU378" s="226" t="s">
        <v>83</v>
      </c>
      <c r="AY378" s="18" t="s">
        <v>131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81</v>
      </c>
      <c r="BK378" s="227">
        <f>ROUND(I378*H378,2)</f>
        <v>0</v>
      </c>
      <c r="BL378" s="18" t="s">
        <v>237</v>
      </c>
      <c r="BM378" s="226" t="s">
        <v>580</v>
      </c>
    </row>
    <row r="379" s="2" customFormat="1" ht="16.5" customHeight="1">
      <c r="A379" s="39"/>
      <c r="B379" s="40"/>
      <c r="C379" s="215" t="s">
        <v>581</v>
      </c>
      <c r="D379" s="215" t="s">
        <v>133</v>
      </c>
      <c r="E379" s="216" t="s">
        <v>582</v>
      </c>
      <c r="F379" s="217" t="s">
        <v>583</v>
      </c>
      <c r="G379" s="218" t="s">
        <v>329</v>
      </c>
      <c r="H379" s="219">
        <v>2</v>
      </c>
      <c r="I379" s="220"/>
      <c r="J379" s="221">
        <f>ROUND(I379*H379,2)</f>
        <v>0</v>
      </c>
      <c r="K379" s="217" t="s">
        <v>137</v>
      </c>
      <c r="L379" s="45"/>
      <c r="M379" s="222" t="s">
        <v>19</v>
      </c>
      <c r="N379" s="223" t="s">
        <v>44</v>
      </c>
      <c r="O379" s="85"/>
      <c r="P379" s="224">
        <f>O379*H379</f>
        <v>0</v>
      </c>
      <c r="Q379" s="224">
        <v>0.0021199999999999999</v>
      </c>
      <c r="R379" s="224">
        <f>Q379*H379</f>
        <v>0.0042399999999999998</v>
      </c>
      <c r="S379" s="224">
        <v>0</v>
      </c>
      <c r="T379" s="22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6" t="s">
        <v>237</v>
      </c>
      <c r="AT379" s="226" t="s">
        <v>133</v>
      </c>
      <c r="AU379" s="226" t="s">
        <v>83</v>
      </c>
      <c r="AY379" s="18" t="s">
        <v>131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8" t="s">
        <v>81</v>
      </c>
      <c r="BK379" s="227">
        <f>ROUND(I379*H379,2)</f>
        <v>0</v>
      </c>
      <c r="BL379" s="18" t="s">
        <v>237</v>
      </c>
      <c r="BM379" s="226" t="s">
        <v>584</v>
      </c>
    </row>
    <row r="380" s="13" customFormat="1">
      <c r="A380" s="13"/>
      <c r="B380" s="228"/>
      <c r="C380" s="229"/>
      <c r="D380" s="230" t="s">
        <v>140</v>
      </c>
      <c r="E380" s="231" t="s">
        <v>19</v>
      </c>
      <c r="F380" s="232" t="s">
        <v>585</v>
      </c>
      <c r="G380" s="229"/>
      <c r="H380" s="231" t="s">
        <v>19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8" t="s">
        <v>140</v>
      </c>
      <c r="AU380" s="238" t="s">
        <v>83</v>
      </c>
      <c r="AV380" s="13" t="s">
        <v>81</v>
      </c>
      <c r="AW380" s="13" t="s">
        <v>35</v>
      </c>
      <c r="AX380" s="13" t="s">
        <v>73</v>
      </c>
      <c r="AY380" s="238" t="s">
        <v>131</v>
      </c>
    </row>
    <row r="381" s="14" customFormat="1">
      <c r="A381" s="14"/>
      <c r="B381" s="239"/>
      <c r="C381" s="240"/>
      <c r="D381" s="230" t="s">
        <v>140</v>
      </c>
      <c r="E381" s="241" t="s">
        <v>19</v>
      </c>
      <c r="F381" s="242" t="s">
        <v>83</v>
      </c>
      <c r="G381" s="240"/>
      <c r="H381" s="243">
        <v>2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9" t="s">
        <v>140</v>
      </c>
      <c r="AU381" s="249" t="s">
        <v>83</v>
      </c>
      <c r="AV381" s="14" t="s">
        <v>83</v>
      </c>
      <c r="AW381" s="14" t="s">
        <v>35</v>
      </c>
      <c r="AX381" s="14" t="s">
        <v>81</v>
      </c>
      <c r="AY381" s="249" t="s">
        <v>131</v>
      </c>
    </row>
    <row r="382" s="2" customFormat="1" ht="16.5" customHeight="1">
      <c r="A382" s="39"/>
      <c r="B382" s="40"/>
      <c r="C382" s="215" t="s">
        <v>586</v>
      </c>
      <c r="D382" s="215" t="s">
        <v>133</v>
      </c>
      <c r="E382" s="216" t="s">
        <v>587</v>
      </c>
      <c r="F382" s="217" t="s">
        <v>588</v>
      </c>
      <c r="G382" s="218" t="s">
        <v>329</v>
      </c>
      <c r="H382" s="219">
        <v>1</v>
      </c>
      <c r="I382" s="220"/>
      <c r="J382" s="221">
        <f>ROUND(I382*H382,2)</f>
        <v>0</v>
      </c>
      <c r="K382" s="217" t="s">
        <v>137</v>
      </c>
      <c r="L382" s="45"/>
      <c r="M382" s="222" t="s">
        <v>19</v>
      </c>
      <c r="N382" s="223" t="s">
        <v>44</v>
      </c>
      <c r="O382" s="85"/>
      <c r="P382" s="224">
        <f>O382*H382</f>
        <v>0</v>
      </c>
      <c r="Q382" s="224">
        <v>0.0038</v>
      </c>
      <c r="R382" s="224">
        <f>Q382*H382</f>
        <v>0.0038</v>
      </c>
      <c r="S382" s="224">
        <v>0</v>
      </c>
      <c r="T382" s="22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6" t="s">
        <v>237</v>
      </c>
      <c r="AT382" s="226" t="s">
        <v>133</v>
      </c>
      <c r="AU382" s="226" t="s">
        <v>83</v>
      </c>
      <c r="AY382" s="18" t="s">
        <v>131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8" t="s">
        <v>81</v>
      </c>
      <c r="BK382" s="227">
        <f>ROUND(I382*H382,2)</f>
        <v>0</v>
      </c>
      <c r="BL382" s="18" t="s">
        <v>237</v>
      </c>
      <c r="BM382" s="226" t="s">
        <v>589</v>
      </c>
    </row>
    <row r="383" s="13" customFormat="1">
      <c r="A383" s="13"/>
      <c r="B383" s="228"/>
      <c r="C383" s="229"/>
      <c r="D383" s="230" t="s">
        <v>140</v>
      </c>
      <c r="E383" s="231" t="s">
        <v>19</v>
      </c>
      <c r="F383" s="232" t="s">
        <v>590</v>
      </c>
      <c r="G383" s="229"/>
      <c r="H383" s="231" t="s">
        <v>19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8" t="s">
        <v>140</v>
      </c>
      <c r="AU383" s="238" t="s">
        <v>83</v>
      </c>
      <c r="AV383" s="13" t="s">
        <v>81</v>
      </c>
      <c r="AW383" s="13" t="s">
        <v>35</v>
      </c>
      <c r="AX383" s="13" t="s">
        <v>73</v>
      </c>
      <c r="AY383" s="238" t="s">
        <v>131</v>
      </c>
    </row>
    <row r="384" s="14" customFormat="1">
      <c r="A384" s="14"/>
      <c r="B384" s="239"/>
      <c r="C384" s="240"/>
      <c r="D384" s="230" t="s">
        <v>140</v>
      </c>
      <c r="E384" s="241" t="s">
        <v>19</v>
      </c>
      <c r="F384" s="242" t="s">
        <v>81</v>
      </c>
      <c r="G384" s="240"/>
      <c r="H384" s="243">
        <v>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9" t="s">
        <v>140</v>
      </c>
      <c r="AU384" s="249" t="s">
        <v>83</v>
      </c>
      <c r="AV384" s="14" t="s">
        <v>83</v>
      </c>
      <c r="AW384" s="14" t="s">
        <v>35</v>
      </c>
      <c r="AX384" s="14" t="s">
        <v>81</v>
      </c>
      <c r="AY384" s="249" t="s">
        <v>131</v>
      </c>
    </row>
    <row r="385" s="2" customFormat="1" ht="21.75" customHeight="1">
      <c r="A385" s="39"/>
      <c r="B385" s="40"/>
      <c r="C385" s="215" t="s">
        <v>591</v>
      </c>
      <c r="D385" s="215" t="s">
        <v>133</v>
      </c>
      <c r="E385" s="216" t="s">
        <v>592</v>
      </c>
      <c r="F385" s="217" t="s">
        <v>593</v>
      </c>
      <c r="G385" s="218" t="s">
        <v>514</v>
      </c>
      <c r="H385" s="274"/>
      <c r="I385" s="220"/>
      <c r="J385" s="221">
        <f>ROUND(I385*H385,2)</f>
        <v>0</v>
      </c>
      <c r="K385" s="217" t="s">
        <v>137</v>
      </c>
      <c r="L385" s="45"/>
      <c r="M385" s="222" t="s">
        <v>19</v>
      </c>
      <c r="N385" s="223" t="s">
        <v>44</v>
      </c>
      <c r="O385" s="85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6" t="s">
        <v>237</v>
      </c>
      <c r="AT385" s="226" t="s">
        <v>133</v>
      </c>
      <c r="AU385" s="226" t="s">
        <v>83</v>
      </c>
      <c r="AY385" s="18" t="s">
        <v>131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8" t="s">
        <v>81</v>
      </c>
      <c r="BK385" s="227">
        <f>ROUND(I385*H385,2)</f>
        <v>0</v>
      </c>
      <c r="BL385" s="18" t="s">
        <v>237</v>
      </c>
      <c r="BM385" s="226" t="s">
        <v>594</v>
      </c>
    </row>
    <row r="386" s="12" customFormat="1" ht="22.8" customHeight="1">
      <c r="A386" s="12"/>
      <c r="B386" s="199"/>
      <c r="C386" s="200"/>
      <c r="D386" s="201" t="s">
        <v>72</v>
      </c>
      <c r="E386" s="213" t="s">
        <v>595</v>
      </c>
      <c r="F386" s="213" t="s">
        <v>596</v>
      </c>
      <c r="G386" s="200"/>
      <c r="H386" s="200"/>
      <c r="I386" s="203"/>
      <c r="J386" s="214">
        <f>BK386</f>
        <v>0</v>
      </c>
      <c r="K386" s="200"/>
      <c r="L386" s="205"/>
      <c r="M386" s="206"/>
      <c r="N386" s="207"/>
      <c r="O386" s="207"/>
      <c r="P386" s="208">
        <f>SUM(P387:P394)</f>
        <v>0</v>
      </c>
      <c r="Q386" s="207"/>
      <c r="R386" s="208">
        <f>SUM(R387:R394)</f>
        <v>1.5068028299999998</v>
      </c>
      <c r="S386" s="207"/>
      <c r="T386" s="209">
        <f>SUM(T387:T394)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0" t="s">
        <v>83</v>
      </c>
      <c r="AT386" s="211" t="s">
        <v>72</v>
      </c>
      <c r="AU386" s="211" t="s">
        <v>81</v>
      </c>
      <c r="AY386" s="210" t="s">
        <v>131</v>
      </c>
      <c r="BK386" s="212">
        <f>SUM(BK387:BK394)</f>
        <v>0</v>
      </c>
    </row>
    <row r="387" s="2" customFormat="1" ht="16.5" customHeight="1">
      <c r="A387" s="39"/>
      <c r="B387" s="40"/>
      <c r="C387" s="215" t="s">
        <v>597</v>
      </c>
      <c r="D387" s="215" t="s">
        <v>133</v>
      </c>
      <c r="E387" s="216" t="s">
        <v>598</v>
      </c>
      <c r="F387" s="217" t="s">
        <v>599</v>
      </c>
      <c r="G387" s="218" t="s">
        <v>136</v>
      </c>
      <c r="H387" s="219">
        <v>198.00299999999999</v>
      </c>
      <c r="I387" s="220"/>
      <c r="J387" s="221">
        <f>ROUND(I387*H387,2)</f>
        <v>0</v>
      </c>
      <c r="K387" s="217" t="s">
        <v>137</v>
      </c>
      <c r="L387" s="45"/>
      <c r="M387" s="222" t="s">
        <v>19</v>
      </c>
      <c r="N387" s="223" t="s">
        <v>44</v>
      </c>
      <c r="O387" s="85"/>
      <c r="P387" s="224">
        <f>O387*H387</f>
        <v>0</v>
      </c>
      <c r="Q387" s="224">
        <v>0.0076099999999999996</v>
      </c>
      <c r="R387" s="224">
        <f>Q387*H387</f>
        <v>1.5068028299999998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237</v>
      </c>
      <c r="AT387" s="226" t="s">
        <v>133</v>
      </c>
      <c r="AU387" s="226" t="s">
        <v>83</v>
      </c>
      <c r="AY387" s="18" t="s">
        <v>131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81</v>
      </c>
      <c r="BK387" s="227">
        <f>ROUND(I387*H387,2)</f>
        <v>0</v>
      </c>
      <c r="BL387" s="18" t="s">
        <v>237</v>
      </c>
      <c r="BM387" s="226" t="s">
        <v>600</v>
      </c>
    </row>
    <row r="388" s="13" customFormat="1">
      <c r="A388" s="13"/>
      <c r="B388" s="228"/>
      <c r="C388" s="229"/>
      <c r="D388" s="230" t="s">
        <v>140</v>
      </c>
      <c r="E388" s="231" t="s">
        <v>19</v>
      </c>
      <c r="F388" s="232" t="s">
        <v>306</v>
      </c>
      <c r="G388" s="229"/>
      <c r="H388" s="231" t="s">
        <v>19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8" t="s">
        <v>140</v>
      </c>
      <c r="AU388" s="238" t="s">
        <v>83</v>
      </c>
      <c r="AV388" s="13" t="s">
        <v>81</v>
      </c>
      <c r="AW388" s="13" t="s">
        <v>35</v>
      </c>
      <c r="AX388" s="13" t="s">
        <v>73</v>
      </c>
      <c r="AY388" s="238" t="s">
        <v>131</v>
      </c>
    </row>
    <row r="389" s="14" customFormat="1">
      <c r="A389" s="14"/>
      <c r="B389" s="239"/>
      <c r="C389" s="240"/>
      <c r="D389" s="230" t="s">
        <v>140</v>
      </c>
      <c r="E389" s="241" t="s">
        <v>19</v>
      </c>
      <c r="F389" s="242" t="s">
        <v>307</v>
      </c>
      <c r="G389" s="240"/>
      <c r="H389" s="243">
        <v>223.31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9" t="s">
        <v>140</v>
      </c>
      <c r="AU389" s="249" t="s">
        <v>83</v>
      </c>
      <c r="AV389" s="14" t="s">
        <v>83</v>
      </c>
      <c r="AW389" s="14" t="s">
        <v>35</v>
      </c>
      <c r="AX389" s="14" t="s">
        <v>73</v>
      </c>
      <c r="AY389" s="249" t="s">
        <v>131</v>
      </c>
    </row>
    <row r="390" s="13" customFormat="1">
      <c r="A390" s="13"/>
      <c r="B390" s="228"/>
      <c r="C390" s="229"/>
      <c r="D390" s="230" t="s">
        <v>140</v>
      </c>
      <c r="E390" s="231" t="s">
        <v>19</v>
      </c>
      <c r="F390" s="232" t="s">
        <v>601</v>
      </c>
      <c r="G390" s="229"/>
      <c r="H390" s="231" t="s">
        <v>19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8" t="s">
        <v>140</v>
      </c>
      <c r="AU390" s="238" t="s">
        <v>83</v>
      </c>
      <c r="AV390" s="13" t="s">
        <v>81</v>
      </c>
      <c r="AW390" s="13" t="s">
        <v>35</v>
      </c>
      <c r="AX390" s="13" t="s">
        <v>73</v>
      </c>
      <c r="AY390" s="238" t="s">
        <v>131</v>
      </c>
    </row>
    <row r="391" s="14" customFormat="1">
      <c r="A391" s="14"/>
      <c r="B391" s="239"/>
      <c r="C391" s="240"/>
      <c r="D391" s="230" t="s">
        <v>140</v>
      </c>
      <c r="E391" s="241" t="s">
        <v>19</v>
      </c>
      <c r="F391" s="242" t="s">
        <v>602</v>
      </c>
      <c r="G391" s="240"/>
      <c r="H391" s="243">
        <v>-6.2510000000000003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140</v>
      </c>
      <c r="AU391" s="249" t="s">
        <v>83</v>
      </c>
      <c r="AV391" s="14" t="s">
        <v>83</v>
      </c>
      <c r="AW391" s="14" t="s">
        <v>35</v>
      </c>
      <c r="AX391" s="14" t="s">
        <v>73</v>
      </c>
      <c r="AY391" s="249" t="s">
        <v>131</v>
      </c>
    </row>
    <row r="392" s="13" customFormat="1">
      <c r="A392" s="13"/>
      <c r="B392" s="228"/>
      <c r="C392" s="229"/>
      <c r="D392" s="230" t="s">
        <v>140</v>
      </c>
      <c r="E392" s="231" t="s">
        <v>19</v>
      </c>
      <c r="F392" s="232" t="s">
        <v>603</v>
      </c>
      <c r="G392" s="229"/>
      <c r="H392" s="231" t="s">
        <v>19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8" t="s">
        <v>140</v>
      </c>
      <c r="AU392" s="238" t="s">
        <v>83</v>
      </c>
      <c r="AV392" s="13" t="s">
        <v>81</v>
      </c>
      <c r="AW392" s="13" t="s">
        <v>35</v>
      </c>
      <c r="AX392" s="13" t="s">
        <v>73</v>
      </c>
      <c r="AY392" s="238" t="s">
        <v>131</v>
      </c>
    </row>
    <row r="393" s="14" customFormat="1">
      <c r="A393" s="14"/>
      <c r="B393" s="239"/>
      <c r="C393" s="240"/>
      <c r="D393" s="230" t="s">
        <v>140</v>
      </c>
      <c r="E393" s="241" t="s">
        <v>19</v>
      </c>
      <c r="F393" s="242" t="s">
        <v>604</v>
      </c>
      <c r="G393" s="240"/>
      <c r="H393" s="243">
        <v>-19.056000000000001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9" t="s">
        <v>140</v>
      </c>
      <c r="AU393" s="249" t="s">
        <v>83</v>
      </c>
      <c r="AV393" s="14" t="s">
        <v>83</v>
      </c>
      <c r="AW393" s="14" t="s">
        <v>35</v>
      </c>
      <c r="AX393" s="14" t="s">
        <v>73</v>
      </c>
      <c r="AY393" s="249" t="s">
        <v>131</v>
      </c>
    </row>
    <row r="394" s="15" customFormat="1">
      <c r="A394" s="15"/>
      <c r="B394" s="250"/>
      <c r="C394" s="251"/>
      <c r="D394" s="230" t="s">
        <v>140</v>
      </c>
      <c r="E394" s="252" t="s">
        <v>19</v>
      </c>
      <c r="F394" s="253" t="s">
        <v>145</v>
      </c>
      <c r="G394" s="251"/>
      <c r="H394" s="254">
        <v>198.00299999999999</v>
      </c>
      <c r="I394" s="255"/>
      <c r="J394" s="251"/>
      <c r="K394" s="251"/>
      <c r="L394" s="256"/>
      <c r="M394" s="257"/>
      <c r="N394" s="258"/>
      <c r="O394" s="258"/>
      <c r="P394" s="258"/>
      <c r="Q394" s="258"/>
      <c r="R394" s="258"/>
      <c r="S394" s="258"/>
      <c r="T394" s="25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0" t="s">
        <v>140</v>
      </c>
      <c r="AU394" s="260" t="s">
        <v>83</v>
      </c>
      <c r="AV394" s="15" t="s">
        <v>138</v>
      </c>
      <c r="AW394" s="15" t="s">
        <v>35</v>
      </c>
      <c r="AX394" s="15" t="s">
        <v>81</v>
      </c>
      <c r="AY394" s="260" t="s">
        <v>131</v>
      </c>
    </row>
    <row r="395" s="12" customFormat="1" ht="22.8" customHeight="1">
      <c r="A395" s="12"/>
      <c r="B395" s="199"/>
      <c r="C395" s="200"/>
      <c r="D395" s="201" t="s">
        <v>72</v>
      </c>
      <c r="E395" s="213" t="s">
        <v>605</v>
      </c>
      <c r="F395" s="213" t="s">
        <v>606</v>
      </c>
      <c r="G395" s="200"/>
      <c r="H395" s="200"/>
      <c r="I395" s="203"/>
      <c r="J395" s="214">
        <f>BK395</f>
        <v>0</v>
      </c>
      <c r="K395" s="200"/>
      <c r="L395" s="205"/>
      <c r="M395" s="206"/>
      <c r="N395" s="207"/>
      <c r="O395" s="207"/>
      <c r="P395" s="208">
        <f>SUM(P396:P398)</f>
        <v>0</v>
      </c>
      <c r="Q395" s="207"/>
      <c r="R395" s="208">
        <f>SUM(R396:R398)</f>
        <v>0</v>
      </c>
      <c r="S395" s="207"/>
      <c r="T395" s="209">
        <f>SUM(T396:T398)</f>
        <v>1.5525000000000002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0" t="s">
        <v>83</v>
      </c>
      <c r="AT395" s="211" t="s">
        <v>72</v>
      </c>
      <c r="AU395" s="211" t="s">
        <v>81</v>
      </c>
      <c r="AY395" s="210" t="s">
        <v>131</v>
      </c>
      <c r="BK395" s="212">
        <f>SUM(BK396:BK398)</f>
        <v>0</v>
      </c>
    </row>
    <row r="396" s="2" customFormat="1" ht="21.75" customHeight="1">
      <c r="A396" s="39"/>
      <c r="B396" s="40"/>
      <c r="C396" s="215" t="s">
        <v>607</v>
      </c>
      <c r="D396" s="215" t="s">
        <v>133</v>
      </c>
      <c r="E396" s="216" t="s">
        <v>608</v>
      </c>
      <c r="F396" s="217" t="s">
        <v>609</v>
      </c>
      <c r="G396" s="218" t="s">
        <v>136</v>
      </c>
      <c r="H396" s="219">
        <v>90</v>
      </c>
      <c r="I396" s="220"/>
      <c r="J396" s="221">
        <f>ROUND(I396*H396,2)</f>
        <v>0</v>
      </c>
      <c r="K396" s="217" t="s">
        <v>137</v>
      </c>
      <c r="L396" s="45"/>
      <c r="M396" s="222" t="s">
        <v>19</v>
      </c>
      <c r="N396" s="223" t="s">
        <v>44</v>
      </c>
      <c r="O396" s="85"/>
      <c r="P396" s="224">
        <f>O396*H396</f>
        <v>0</v>
      </c>
      <c r="Q396" s="224">
        <v>0</v>
      </c>
      <c r="R396" s="224">
        <f>Q396*H396</f>
        <v>0</v>
      </c>
      <c r="S396" s="224">
        <v>0.017250000000000001</v>
      </c>
      <c r="T396" s="225">
        <f>S396*H396</f>
        <v>1.5525000000000002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6" t="s">
        <v>237</v>
      </c>
      <c r="AT396" s="226" t="s">
        <v>133</v>
      </c>
      <c r="AU396" s="226" t="s">
        <v>83</v>
      </c>
      <c r="AY396" s="18" t="s">
        <v>131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8" t="s">
        <v>81</v>
      </c>
      <c r="BK396" s="227">
        <f>ROUND(I396*H396,2)</f>
        <v>0</v>
      </c>
      <c r="BL396" s="18" t="s">
        <v>237</v>
      </c>
      <c r="BM396" s="226" t="s">
        <v>610</v>
      </c>
    </row>
    <row r="397" s="13" customFormat="1">
      <c r="A397" s="13"/>
      <c r="B397" s="228"/>
      <c r="C397" s="229"/>
      <c r="D397" s="230" t="s">
        <v>140</v>
      </c>
      <c r="E397" s="231" t="s">
        <v>19</v>
      </c>
      <c r="F397" s="232" t="s">
        <v>611</v>
      </c>
      <c r="G397" s="229"/>
      <c r="H397" s="231" t="s">
        <v>19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8" t="s">
        <v>140</v>
      </c>
      <c r="AU397" s="238" t="s">
        <v>83</v>
      </c>
      <c r="AV397" s="13" t="s">
        <v>81</v>
      </c>
      <c r="AW397" s="13" t="s">
        <v>35</v>
      </c>
      <c r="AX397" s="13" t="s">
        <v>73</v>
      </c>
      <c r="AY397" s="238" t="s">
        <v>131</v>
      </c>
    </row>
    <row r="398" s="14" customFormat="1">
      <c r="A398" s="14"/>
      <c r="B398" s="239"/>
      <c r="C398" s="240"/>
      <c r="D398" s="230" t="s">
        <v>140</v>
      </c>
      <c r="E398" s="241" t="s">
        <v>19</v>
      </c>
      <c r="F398" s="242" t="s">
        <v>612</v>
      </c>
      <c r="G398" s="240"/>
      <c r="H398" s="243">
        <v>90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9" t="s">
        <v>140</v>
      </c>
      <c r="AU398" s="249" t="s">
        <v>83</v>
      </c>
      <c r="AV398" s="14" t="s">
        <v>83</v>
      </c>
      <c r="AW398" s="14" t="s">
        <v>35</v>
      </c>
      <c r="AX398" s="14" t="s">
        <v>81</v>
      </c>
      <c r="AY398" s="249" t="s">
        <v>131</v>
      </c>
    </row>
    <row r="399" s="12" customFormat="1" ht="22.8" customHeight="1">
      <c r="A399" s="12"/>
      <c r="B399" s="199"/>
      <c r="C399" s="200"/>
      <c r="D399" s="201" t="s">
        <v>72</v>
      </c>
      <c r="E399" s="213" t="s">
        <v>613</v>
      </c>
      <c r="F399" s="213" t="s">
        <v>614</v>
      </c>
      <c r="G399" s="200"/>
      <c r="H399" s="200"/>
      <c r="I399" s="203"/>
      <c r="J399" s="214">
        <f>BK399</f>
        <v>0</v>
      </c>
      <c r="K399" s="200"/>
      <c r="L399" s="205"/>
      <c r="M399" s="206"/>
      <c r="N399" s="207"/>
      <c r="O399" s="207"/>
      <c r="P399" s="208">
        <f>SUM(P400:P414)</f>
        <v>0</v>
      </c>
      <c r="Q399" s="207"/>
      <c r="R399" s="208">
        <f>SUM(R400:R414)</f>
        <v>0.32143950000000004</v>
      </c>
      <c r="S399" s="207"/>
      <c r="T399" s="209">
        <f>SUM(T400:T414)</f>
        <v>0.15772449999999999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0" t="s">
        <v>83</v>
      </c>
      <c r="AT399" s="211" t="s">
        <v>72</v>
      </c>
      <c r="AU399" s="211" t="s">
        <v>81</v>
      </c>
      <c r="AY399" s="210" t="s">
        <v>131</v>
      </c>
      <c r="BK399" s="212">
        <f>SUM(BK400:BK414)</f>
        <v>0</v>
      </c>
    </row>
    <row r="400" s="2" customFormat="1" ht="16.5" customHeight="1">
      <c r="A400" s="39"/>
      <c r="B400" s="40"/>
      <c r="C400" s="215" t="s">
        <v>612</v>
      </c>
      <c r="D400" s="215" t="s">
        <v>133</v>
      </c>
      <c r="E400" s="216" t="s">
        <v>615</v>
      </c>
      <c r="F400" s="217" t="s">
        <v>616</v>
      </c>
      <c r="G400" s="218" t="s">
        <v>154</v>
      </c>
      <c r="H400" s="219">
        <v>63.520000000000003</v>
      </c>
      <c r="I400" s="220"/>
      <c r="J400" s="221">
        <f>ROUND(I400*H400,2)</f>
        <v>0</v>
      </c>
      <c r="K400" s="217" t="s">
        <v>137</v>
      </c>
      <c r="L400" s="45"/>
      <c r="M400" s="222" t="s">
        <v>19</v>
      </c>
      <c r="N400" s="223" t="s">
        <v>44</v>
      </c>
      <c r="O400" s="85"/>
      <c r="P400" s="224">
        <f>O400*H400</f>
        <v>0</v>
      </c>
      <c r="Q400" s="224">
        <v>0.0035000000000000001</v>
      </c>
      <c r="R400" s="224">
        <f>Q400*H400</f>
        <v>0.22232000000000002</v>
      </c>
      <c r="S400" s="224">
        <v>0</v>
      </c>
      <c r="T400" s="22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6" t="s">
        <v>237</v>
      </c>
      <c r="AT400" s="226" t="s">
        <v>133</v>
      </c>
      <c r="AU400" s="226" t="s">
        <v>83</v>
      </c>
      <c r="AY400" s="18" t="s">
        <v>131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8" t="s">
        <v>81</v>
      </c>
      <c r="BK400" s="227">
        <f>ROUND(I400*H400,2)</f>
        <v>0</v>
      </c>
      <c r="BL400" s="18" t="s">
        <v>237</v>
      </c>
      <c r="BM400" s="226" t="s">
        <v>617</v>
      </c>
    </row>
    <row r="401" s="13" customFormat="1">
      <c r="A401" s="13"/>
      <c r="B401" s="228"/>
      <c r="C401" s="229"/>
      <c r="D401" s="230" t="s">
        <v>140</v>
      </c>
      <c r="E401" s="231" t="s">
        <v>19</v>
      </c>
      <c r="F401" s="232" t="s">
        <v>618</v>
      </c>
      <c r="G401" s="229"/>
      <c r="H401" s="231" t="s">
        <v>19</v>
      </c>
      <c r="I401" s="233"/>
      <c r="J401" s="229"/>
      <c r="K401" s="229"/>
      <c r="L401" s="234"/>
      <c r="M401" s="235"/>
      <c r="N401" s="236"/>
      <c r="O401" s="236"/>
      <c r="P401" s="236"/>
      <c r="Q401" s="236"/>
      <c r="R401" s="236"/>
      <c r="S401" s="236"/>
      <c r="T401" s="23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8" t="s">
        <v>140</v>
      </c>
      <c r="AU401" s="238" t="s">
        <v>83</v>
      </c>
      <c r="AV401" s="13" t="s">
        <v>81</v>
      </c>
      <c r="AW401" s="13" t="s">
        <v>35</v>
      </c>
      <c r="AX401" s="13" t="s">
        <v>73</v>
      </c>
      <c r="AY401" s="238" t="s">
        <v>131</v>
      </c>
    </row>
    <row r="402" s="14" customFormat="1">
      <c r="A402" s="14"/>
      <c r="B402" s="239"/>
      <c r="C402" s="240"/>
      <c r="D402" s="230" t="s">
        <v>140</v>
      </c>
      <c r="E402" s="241" t="s">
        <v>19</v>
      </c>
      <c r="F402" s="242" t="s">
        <v>619</v>
      </c>
      <c r="G402" s="240"/>
      <c r="H402" s="243">
        <v>63.520000000000003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9" t="s">
        <v>140</v>
      </c>
      <c r="AU402" s="249" t="s">
        <v>83</v>
      </c>
      <c r="AV402" s="14" t="s">
        <v>83</v>
      </c>
      <c r="AW402" s="14" t="s">
        <v>35</v>
      </c>
      <c r="AX402" s="14" t="s">
        <v>81</v>
      </c>
      <c r="AY402" s="249" t="s">
        <v>131</v>
      </c>
    </row>
    <row r="403" s="2" customFormat="1" ht="16.5" customHeight="1">
      <c r="A403" s="39"/>
      <c r="B403" s="40"/>
      <c r="C403" s="215" t="s">
        <v>620</v>
      </c>
      <c r="D403" s="215" t="s">
        <v>133</v>
      </c>
      <c r="E403" s="216" t="s">
        <v>621</v>
      </c>
      <c r="F403" s="217" t="s">
        <v>622</v>
      </c>
      <c r="G403" s="218" t="s">
        <v>154</v>
      </c>
      <c r="H403" s="219">
        <v>34.649999999999999</v>
      </c>
      <c r="I403" s="220"/>
      <c r="J403" s="221">
        <f>ROUND(I403*H403,2)</f>
        <v>0</v>
      </c>
      <c r="K403" s="217" t="s">
        <v>137</v>
      </c>
      <c r="L403" s="45"/>
      <c r="M403" s="222" t="s">
        <v>19</v>
      </c>
      <c r="N403" s="223" t="s">
        <v>44</v>
      </c>
      <c r="O403" s="85"/>
      <c r="P403" s="224">
        <f>O403*H403</f>
        <v>0</v>
      </c>
      <c r="Q403" s="224">
        <v>0</v>
      </c>
      <c r="R403" s="224">
        <f>Q403*H403</f>
        <v>0</v>
      </c>
      <c r="S403" s="224">
        <v>0.0017700000000000001</v>
      </c>
      <c r="T403" s="225">
        <f>S403*H403</f>
        <v>0.061330500000000003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6" t="s">
        <v>237</v>
      </c>
      <c r="AT403" s="226" t="s">
        <v>133</v>
      </c>
      <c r="AU403" s="226" t="s">
        <v>83</v>
      </c>
      <c r="AY403" s="18" t="s">
        <v>131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8" t="s">
        <v>81</v>
      </c>
      <c r="BK403" s="227">
        <f>ROUND(I403*H403,2)</f>
        <v>0</v>
      </c>
      <c r="BL403" s="18" t="s">
        <v>237</v>
      </c>
      <c r="BM403" s="226" t="s">
        <v>623</v>
      </c>
    </row>
    <row r="404" s="2" customFormat="1" ht="16.5" customHeight="1">
      <c r="A404" s="39"/>
      <c r="B404" s="40"/>
      <c r="C404" s="215" t="s">
        <v>624</v>
      </c>
      <c r="D404" s="215" t="s">
        <v>133</v>
      </c>
      <c r="E404" s="216" t="s">
        <v>625</v>
      </c>
      <c r="F404" s="217" t="s">
        <v>626</v>
      </c>
      <c r="G404" s="218" t="s">
        <v>154</v>
      </c>
      <c r="H404" s="219">
        <v>34.649999999999999</v>
      </c>
      <c r="I404" s="220"/>
      <c r="J404" s="221">
        <f>ROUND(I404*H404,2)</f>
        <v>0</v>
      </c>
      <c r="K404" s="217" t="s">
        <v>137</v>
      </c>
      <c r="L404" s="45"/>
      <c r="M404" s="222" t="s">
        <v>19</v>
      </c>
      <c r="N404" s="223" t="s">
        <v>44</v>
      </c>
      <c r="O404" s="85"/>
      <c r="P404" s="224">
        <f>O404*H404</f>
        <v>0</v>
      </c>
      <c r="Q404" s="224">
        <v>0</v>
      </c>
      <c r="R404" s="224">
        <f>Q404*H404</f>
        <v>0</v>
      </c>
      <c r="S404" s="224">
        <v>0.0025999999999999999</v>
      </c>
      <c r="T404" s="225">
        <f>S404*H404</f>
        <v>0.09008999999999999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6" t="s">
        <v>237</v>
      </c>
      <c r="AT404" s="226" t="s">
        <v>133</v>
      </c>
      <c r="AU404" s="226" t="s">
        <v>83</v>
      </c>
      <c r="AY404" s="18" t="s">
        <v>131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8" t="s">
        <v>81</v>
      </c>
      <c r="BK404" s="227">
        <f>ROUND(I404*H404,2)</f>
        <v>0</v>
      </c>
      <c r="BL404" s="18" t="s">
        <v>237</v>
      </c>
      <c r="BM404" s="226" t="s">
        <v>627</v>
      </c>
    </row>
    <row r="405" s="2" customFormat="1" ht="16.5" customHeight="1">
      <c r="A405" s="39"/>
      <c r="B405" s="40"/>
      <c r="C405" s="215" t="s">
        <v>628</v>
      </c>
      <c r="D405" s="215" t="s">
        <v>133</v>
      </c>
      <c r="E405" s="216" t="s">
        <v>629</v>
      </c>
      <c r="F405" s="217" t="s">
        <v>630</v>
      </c>
      <c r="G405" s="218" t="s">
        <v>154</v>
      </c>
      <c r="H405" s="219">
        <v>1.6000000000000001</v>
      </c>
      <c r="I405" s="220"/>
      <c r="J405" s="221">
        <f>ROUND(I405*H405,2)</f>
        <v>0</v>
      </c>
      <c r="K405" s="217" t="s">
        <v>137</v>
      </c>
      <c r="L405" s="45"/>
      <c r="M405" s="222" t="s">
        <v>19</v>
      </c>
      <c r="N405" s="223" t="s">
        <v>44</v>
      </c>
      <c r="O405" s="85"/>
      <c r="P405" s="224">
        <f>O405*H405</f>
        <v>0</v>
      </c>
      <c r="Q405" s="224">
        <v>0</v>
      </c>
      <c r="R405" s="224">
        <f>Q405*H405</f>
        <v>0</v>
      </c>
      <c r="S405" s="224">
        <v>0.0039399999999999999</v>
      </c>
      <c r="T405" s="225">
        <f>S405*H405</f>
        <v>0.0063040000000000006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6" t="s">
        <v>237</v>
      </c>
      <c r="AT405" s="226" t="s">
        <v>133</v>
      </c>
      <c r="AU405" s="226" t="s">
        <v>83</v>
      </c>
      <c r="AY405" s="18" t="s">
        <v>131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8" t="s">
        <v>81</v>
      </c>
      <c r="BK405" s="227">
        <f>ROUND(I405*H405,2)</f>
        <v>0</v>
      </c>
      <c r="BL405" s="18" t="s">
        <v>237</v>
      </c>
      <c r="BM405" s="226" t="s">
        <v>631</v>
      </c>
    </row>
    <row r="406" s="2" customFormat="1" ht="16.5" customHeight="1">
      <c r="A406" s="39"/>
      <c r="B406" s="40"/>
      <c r="C406" s="215" t="s">
        <v>632</v>
      </c>
      <c r="D406" s="215" t="s">
        <v>133</v>
      </c>
      <c r="E406" s="216" t="s">
        <v>633</v>
      </c>
      <c r="F406" s="217" t="s">
        <v>634</v>
      </c>
      <c r="G406" s="218" t="s">
        <v>154</v>
      </c>
      <c r="H406" s="219">
        <v>34.649999999999999</v>
      </c>
      <c r="I406" s="220"/>
      <c r="J406" s="221">
        <f>ROUND(I406*H406,2)</f>
        <v>0</v>
      </c>
      <c r="K406" s="217" t="s">
        <v>137</v>
      </c>
      <c r="L406" s="45"/>
      <c r="M406" s="222" t="s">
        <v>19</v>
      </c>
      <c r="N406" s="223" t="s">
        <v>44</v>
      </c>
      <c r="O406" s="85"/>
      <c r="P406" s="224">
        <f>O406*H406</f>
        <v>0</v>
      </c>
      <c r="Q406" s="224">
        <v>0.00106</v>
      </c>
      <c r="R406" s="224">
        <f>Q406*H406</f>
        <v>0.036728999999999998</v>
      </c>
      <c r="S406" s="224">
        <v>0</v>
      </c>
      <c r="T406" s="22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6" t="s">
        <v>237</v>
      </c>
      <c r="AT406" s="226" t="s">
        <v>133</v>
      </c>
      <c r="AU406" s="226" t="s">
        <v>83</v>
      </c>
      <c r="AY406" s="18" t="s">
        <v>131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8" t="s">
        <v>81</v>
      </c>
      <c r="BK406" s="227">
        <f>ROUND(I406*H406,2)</f>
        <v>0</v>
      </c>
      <c r="BL406" s="18" t="s">
        <v>237</v>
      </c>
      <c r="BM406" s="226" t="s">
        <v>635</v>
      </c>
    </row>
    <row r="407" s="13" customFormat="1">
      <c r="A407" s="13"/>
      <c r="B407" s="228"/>
      <c r="C407" s="229"/>
      <c r="D407" s="230" t="s">
        <v>140</v>
      </c>
      <c r="E407" s="231" t="s">
        <v>19</v>
      </c>
      <c r="F407" s="232" t="s">
        <v>636</v>
      </c>
      <c r="G407" s="229"/>
      <c r="H407" s="231" t="s">
        <v>19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8" t="s">
        <v>140</v>
      </c>
      <c r="AU407" s="238" t="s">
        <v>83</v>
      </c>
      <c r="AV407" s="13" t="s">
        <v>81</v>
      </c>
      <c r="AW407" s="13" t="s">
        <v>35</v>
      </c>
      <c r="AX407" s="13" t="s">
        <v>73</v>
      </c>
      <c r="AY407" s="238" t="s">
        <v>131</v>
      </c>
    </row>
    <row r="408" s="14" customFormat="1">
      <c r="A408" s="14"/>
      <c r="B408" s="239"/>
      <c r="C408" s="240"/>
      <c r="D408" s="230" t="s">
        <v>140</v>
      </c>
      <c r="E408" s="241" t="s">
        <v>19</v>
      </c>
      <c r="F408" s="242" t="s">
        <v>637</v>
      </c>
      <c r="G408" s="240"/>
      <c r="H408" s="243">
        <v>34.649999999999999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9" t="s">
        <v>140</v>
      </c>
      <c r="AU408" s="249" t="s">
        <v>83</v>
      </c>
      <c r="AV408" s="14" t="s">
        <v>83</v>
      </c>
      <c r="AW408" s="14" t="s">
        <v>35</v>
      </c>
      <c r="AX408" s="14" t="s">
        <v>81</v>
      </c>
      <c r="AY408" s="249" t="s">
        <v>131</v>
      </c>
    </row>
    <row r="409" s="2" customFormat="1" ht="16.5" customHeight="1">
      <c r="A409" s="39"/>
      <c r="B409" s="40"/>
      <c r="C409" s="215" t="s">
        <v>638</v>
      </c>
      <c r="D409" s="215" t="s">
        <v>133</v>
      </c>
      <c r="E409" s="216" t="s">
        <v>639</v>
      </c>
      <c r="F409" s="217" t="s">
        <v>640</v>
      </c>
      <c r="G409" s="218" t="s">
        <v>154</v>
      </c>
      <c r="H409" s="219">
        <v>34.649999999999999</v>
      </c>
      <c r="I409" s="220"/>
      <c r="J409" s="221">
        <f>ROUND(I409*H409,2)</f>
        <v>0</v>
      </c>
      <c r="K409" s="217" t="s">
        <v>137</v>
      </c>
      <c r="L409" s="45"/>
      <c r="M409" s="222" t="s">
        <v>19</v>
      </c>
      <c r="N409" s="223" t="s">
        <v>44</v>
      </c>
      <c r="O409" s="85"/>
      <c r="P409" s="224">
        <f>O409*H409</f>
        <v>0</v>
      </c>
      <c r="Q409" s="224">
        <v>0.0016900000000000001</v>
      </c>
      <c r="R409" s="224">
        <f>Q409*H409</f>
        <v>0.058558499999999999</v>
      </c>
      <c r="S409" s="224">
        <v>0</v>
      </c>
      <c r="T409" s="22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6" t="s">
        <v>237</v>
      </c>
      <c r="AT409" s="226" t="s">
        <v>133</v>
      </c>
      <c r="AU409" s="226" t="s">
        <v>83</v>
      </c>
      <c r="AY409" s="18" t="s">
        <v>131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8" t="s">
        <v>81</v>
      </c>
      <c r="BK409" s="227">
        <f>ROUND(I409*H409,2)</f>
        <v>0</v>
      </c>
      <c r="BL409" s="18" t="s">
        <v>237</v>
      </c>
      <c r="BM409" s="226" t="s">
        <v>641</v>
      </c>
    </row>
    <row r="410" s="13" customFormat="1">
      <c r="A410" s="13"/>
      <c r="B410" s="228"/>
      <c r="C410" s="229"/>
      <c r="D410" s="230" t="s">
        <v>140</v>
      </c>
      <c r="E410" s="231" t="s">
        <v>19</v>
      </c>
      <c r="F410" s="232" t="s">
        <v>642</v>
      </c>
      <c r="G410" s="229"/>
      <c r="H410" s="231" t="s">
        <v>19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8" t="s">
        <v>140</v>
      </c>
      <c r="AU410" s="238" t="s">
        <v>83</v>
      </c>
      <c r="AV410" s="13" t="s">
        <v>81</v>
      </c>
      <c r="AW410" s="13" t="s">
        <v>35</v>
      </c>
      <c r="AX410" s="13" t="s">
        <v>73</v>
      </c>
      <c r="AY410" s="238" t="s">
        <v>131</v>
      </c>
    </row>
    <row r="411" s="14" customFormat="1">
      <c r="A411" s="14"/>
      <c r="B411" s="239"/>
      <c r="C411" s="240"/>
      <c r="D411" s="230" t="s">
        <v>140</v>
      </c>
      <c r="E411" s="241" t="s">
        <v>19</v>
      </c>
      <c r="F411" s="242" t="s">
        <v>637</v>
      </c>
      <c r="G411" s="240"/>
      <c r="H411" s="243">
        <v>34.649999999999999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9" t="s">
        <v>140</v>
      </c>
      <c r="AU411" s="249" t="s">
        <v>83</v>
      </c>
      <c r="AV411" s="14" t="s">
        <v>83</v>
      </c>
      <c r="AW411" s="14" t="s">
        <v>35</v>
      </c>
      <c r="AX411" s="14" t="s">
        <v>81</v>
      </c>
      <c r="AY411" s="249" t="s">
        <v>131</v>
      </c>
    </row>
    <row r="412" s="2" customFormat="1" ht="21.75" customHeight="1">
      <c r="A412" s="39"/>
      <c r="B412" s="40"/>
      <c r="C412" s="215" t="s">
        <v>643</v>
      </c>
      <c r="D412" s="215" t="s">
        <v>133</v>
      </c>
      <c r="E412" s="216" t="s">
        <v>644</v>
      </c>
      <c r="F412" s="217" t="s">
        <v>645</v>
      </c>
      <c r="G412" s="218" t="s">
        <v>329</v>
      </c>
      <c r="H412" s="219">
        <v>1</v>
      </c>
      <c r="I412" s="220"/>
      <c r="J412" s="221">
        <f>ROUND(I412*H412,2)</f>
        <v>0</v>
      </c>
      <c r="K412" s="217" t="s">
        <v>137</v>
      </c>
      <c r="L412" s="45"/>
      <c r="M412" s="222" t="s">
        <v>19</v>
      </c>
      <c r="N412" s="223" t="s">
        <v>44</v>
      </c>
      <c r="O412" s="85"/>
      <c r="P412" s="224">
        <f>O412*H412</f>
        <v>0</v>
      </c>
      <c r="Q412" s="224">
        <v>0.00036000000000000002</v>
      </c>
      <c r="R412" s="224">
        <f>Q412*H412</f>
        <v>0.00036000000000000002</v>
      </c>
      <c r="S412" s="224">
        <v>0</v>
      </c>
      <c r="T412" s="22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6" t="s">
        <v>237</v>
      </c>
      <c r="AT412" s="226" t="s">
        <v>133</v>
      </c>
      <c r="AU412" s="226" t="s">
        <v>83</v>
      </c>
      <c r="AY412" s="18" t="s">
        <v>131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8" t="s">
        <v>81</v>
      </c>
      <c r="BK412" s="227">
        <f>ROUND(I412*H412,2)</f>
        <v>0</v>
      </c>
      <c r="BL412" s="18" t="s">
        <v>237</v>
      </c>
      <c r="BM412" s="226" t="s">
        <v>646</v>
      </c>
    </row>
    <row r="413" s="2" customFormat="1" ht="21.75" customHeight="1">
      <c r="A413" s="39"/>
      <c r="B413" s="40"/>
      <c r="C413" s="215" t="s">
        <v>647</v>
      </c>
      <c r="D413" s="215" t="s">
        <v>133</v>
      </c>
      <c r="E413" s="216" t="s">
        <v>648</v>
      </c>
      <c r="F413" s="217" t="s">
        <v>649</v>
      </c>
      <c r="G413" s="218" t="s">
        <v>154</v>
      </c>
      <c r="H413" s="219">
        <v>1.6000000000000001</v>
      </c>
      <c r="I413" s="220"/>
      <c r="J413" s="221">
        <f>ROUND(I413*H413,2)</f>
        <v>0</v>
      </c>
      <c r="K413" s="217" t="s">
        <v>137</v>
      </c>
      <c r="L413" s="45"/>
      <c r="M413" s="222" t="s">
        <v>19</v>
      </c>
      <c r="N413" s="223" t="s">
        <v>44</v>
      </c>
      <c r="O413" s="85"/>
      <c r="P413" s="224">
        <f>O413*H413</f>
        <v>0</v>
      </c>
      <c r="Q413" s="224">
        <v>0.0021700000000000001</v>
      </c>
      <c r="R413" s="224">
        <f>Q413*H413</f>
        <v>0.0034720000000000003</v>
      </c>
      <c r="S413" s="224">
        <v>0</v>
      </c>
      <c r="T413" s="22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6" t="s">
        <v>237</v>
      </c>
      <c r="AT413" s="226" t="s">
        <v>133</v>
      </c>
      <c r="AU413" s="226" t="s">
        <v>83</v>
      </c>
      <c r="AY413" s="18" t="s">
        <v>131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8" t="s">
        <v>81</v>
      </c>
      <c r="BK413" s="227">
        <f>ROUND(I413*H413,2)</f>
        <v>0</v>
      </c>
      <c r="BL413" s="18" t="s">
        <v>237</v>
      </c>
      <c r="BM413" s="226" t="s">
        <v>650</v>
      </c>
    </row>
    <row r="414" s="2" customFormat="1" ht="21.75" customHeight="1">
      <c r="A414" s="39"/>
      <c r="B414" s="40"/>
      <c r="C414" s="215" t="s">
        <v>651</v>
      </c>
      <c r="D414" s="215" t="s">
        <v>133</v>
      </c>
      <c r="E414" s="216" t="s">
        <v>652</v>
      </c>
      <c r="F414" s="217" t="s">
        <v>653</v>
      </c>
      <c r="G414" s="218" t="s">
        <v>514</v>
      </c>
      <c r="H414" s="274"/>
      <c r="I414" s="220"/>
      <c r="J414" s="221">
        <f>ROUND(I414*H414,2)</f>
        <v>0</v>
      </c>
      <c r="K414" s="217" t="s">
        <v>137</v>
      </c>
      <c r="L414" s="45"/>
      <c r="M414" s="222" t="s">
        <v>19</v>
      </c>
      <c r="N414" s="223" t="s">
        <v>44</v>
      </c>
      <c r="O414" s="85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6" t="s">
        <v>237</v>
      </c>
      <c r="AT414" s="226" t="s">
        <v>133</v>
      </c>
      <c r="AU414" s="226" t="s">
        <v>83</v>
      </c>
      <c r="AY414" s="18" t="s">
        <v>131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8" t="s">
        <v>81</v>
      </c>
      <c r="BK414" s="227">
        <f>ROUND(I414*H414,2)</f>
        <v>0</v>
      </c>
      <c r="BL414" s="18" t="s">
        <v>237</v>
      </c>
      <c r="BM414" s="226" t="s">
        <v>654</v>
      </c>
    </row>
    <row r="415" s="12" customFormat="1" ht="22.8" customHeight="1">
      <c r="A415" s="12"/>
      <c r="B415" s="199"/>
      <c r="C415" s="200"/>
      <c r="D415" s="201" t="s">
        <v>72</v>
      </c>
      <c r="E415" s="213" t="s">
        <v>655</v>
      </c>
      <c r="F415" s="213" t="s">
        <v>656</v>
      </c>
      <c r="G415" s="200"/>
      <c r="H415" s="200"/>
      <c r="I415" s="203"/>
      <c r="J415" s="214">
        <f>BK415</f>
        <v>0</v>
      </c>
      <c r="K415" s="200"/>
      <c r="L415" s="205"/>
      <c r="M415" s="206"/>
      <c r="N415" s="207"/>
      <c r="O415" s="207"/>
      <c r="P415" s="208">
        <f>SUM(P416:P418)</f>
        <v>0</v>
      </c>
      <c r="Q415" s="207"/>
      <c r="R415" s="208">
        <f>SUM(R416:R418)</f>
        <v>0</v>
      </c>
      <c r="S415" s="207"/>
      <c r="T415" s="209">
        <f>SUM(T416:T418)</f>
        <v>1.224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0" t="s">
        <v>83</v>
      </c>
      <c r="AT415" s="211" t="s">
        <v>72</v>
      </c>
      <c r="AU415" s="211" t="s">
        <v>81</v>
      </c>
      <c r="AY415" s="210" t="s">
        <v>131</v>
      </c>
      <c r="BK415" s="212">
        <f>SUM(BK416:BK418)</f>
        <v>0</v>
      </c>
    </row>
    <row r="416" s="2" customFormat="1" ht="16.5" customHeight="1">
      <c r="A416" s="39"/>
      <c r="B416" s="40"/>
      <c r="C416" s="215" t="s">
        <v>657</v>
      </c>
      <c r="D416" s="215" t="s">
        <v>133</v>
      </c>
      <c r="E416" s="216" t="s">
        <v>658</v>
      </c>
      <c r="F416" s="217" t="s">
        <v>659</v>
      </c>
      <c r="G416" s="218" t="s">
        <v>136</v>
      </c>
      <c r="H416" s="219">
        <v>45</v>
      </c>
      <c r="I416" s="220"/>
      <c r="J416" s="221">
        <f>ROUND(I416*H416,2)</f>
        <v>0</v>
      </c>
      <c r="K416" s="217" t="s">
        <v>137</v>
      </c>
      <c r="L416" s="45"/>
      <c r="M416" s="222" t="s">
        <v>19</v>
      </c>
      <c r="N416" s="223" t="s">
        <v>44</v>
      </c>
      <c r="O416" s="85"/>
      <c r="P416" s="224">
        <f>O416*H416</f>
        <v>0</v>
      </c>
      <c r="Q416" s="224">
        <v>0</v>
      </c>
      <c r="R416" s="224">
        <f>Q416*H416</f>
        <v>0</v>
      </c>
      <c r="S416" s="224">
        <v>0.027199999999999998</v>
      </c>
      <c r="T416" s="225">
        <f>S416*H416</f>
        <v>1.224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6" t="s">
        <v>237</v>
      </c>
      <c r="AT416" s="226" t="s">
        <v>133</v>
      </c>
      <c r="AU416" s="226" t="s">
        <v>83</v>
      </c>
      <c r="AY416" s="18" t="s">
        <v>131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8" t="s">
        <v>81</v>
      </c>
      <c r="BK416" s="227">
        <f>ROUND(I416*H416,2)</f>
        <v>0</v>
      </c>
      <c r="BL416" s="18" t="s">
        <v>237</v>
      </c>
      <c r="BM416" s="226" t="s">
        <v>660</v>
      </c>
    </row>
    <row r="417" s="13" customFormat="1">
      <c r="A417" s="13"/>
      <c r="B417" s="228"/>
      <c r="C417" s="229"/>
      <c r="D417" s="230" t="s">
        <v>140</v>
      </c>
      <c r="E417" s="231" t="s">
        <v>19</v>
      </c>
      <c r="F417" s="232" t="s">
        <v>611</v>
      </c>
      <c r="G417" s="229"/>
      <c r="H417" s="231" t="s">
        <v>19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8" t="s">
        <v>140</v>
      </c>
      <c r="AU417" s="238" t="s">
        <v>83</v>
      </c>
      <c r="AV417" s="13" t="s">
        <v>81</v>
      </c>
      <c r="AW417" s="13" t="s">
        <v>35</v>
      </c>
      <c r="AX417" s="13" t="s">
        <v>73</v>
      </c>
      <c r="AY417" s="238" t="s">
        <v>131</v>
      </c>
    </row>
    <row r="418" s="14" customFormat="1">
      <c r="A418" s="14"/>
      <c r="B418" s="239"/>
      <c r="C418" s="240"/>
      <c r="D418" s="230" t="s">
        <v>140</v>
      </c>
      <c r="E418" s="241" t="s">
        <v>19</v>
      </c>
      <c r="F418" s="242" t="s">
        <v>395</v>
      </c>
      <c r="G418" s="240"/>
      <c r="H418" s="243">
        <v>45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9" t="s">
        <v>140</v>
      </c>
      <c r="AU418" s="249" t="s">
        <v>83</v>
      </c>
      <c r="AV418" s="14" t="s">
        <v>83</v>
      </c>
      <c r="AW418" s="14" t="s">
        <v>35</v>
      </c>
      <c r="AX418" s="14" t="s">
        <v>81</v>
      </c>
      <c r="AY418" s="249" t="s">
        <v>131</v>
      </c>
    </row>
    <row r="419" s="12" customFormat="1" ht="22.8" customHeight="1">
      <c r="A419" s="12"/>
      <c r="B419" s="199"/>
      <c r="C419" s="200"/>
      <c r="D419" s="201" t="s">
        <v>72</v>
      </c>
      <c r="E419" s="213" t="s">
        <v>661</v>
      </c>
      <c r="F419" s="213" t="s">
        <v>662</v>
      </c>
      <c r="G419" s="200"/>
      <c r="H419" s="200"/>
      <c r="I419" s="203"/>
      <c r="J419" s="214">
        <f>BK419</f>
        <v>0</v>
      </c>
      <c r="K419" s="200"/>
      <c r="L419" s="205"/>
      <c r="M419" s="206"/>
      <c r="N419" s="207"/>
      <c r="O419" s="207"/>
      <c r="P419" s="208">
        <f>SUM(P420:P428)</f>
        <v>0</v>
      </c>
      <c r="Q419" s="207"/>
      <c r="R419" s="208">
        <f>SUM(R420:R428)</f>
        <v>0.11103929</v>
      </c>
      <c r="S419" s="207"/>
      <c r="T419" s="209">
        <f>SUM(T420:T428)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0" t="s">
        <v>83</v>
      </c>
      <c r="AT419" s="211" t="s">
        <v>72</v>
      </c>
      <c r="AU419" s="211" t="s">
        <v>81</v>
      </c>
      <c r="AY419" s="210" t="s">
        <v>131</v>
      </c>
      <c r="BK419" s="212">
        <f>SUM(BK420:BK428)</f>
        <v>0</v>
      </c>
    </row>
    <row r="420" s="2" customFormat="1" ht="16.5" customHeight="1">
      <c r="A420" s="39"/>
      <c r="B420" s="40"/>
      <c r="C420" s="215" t="s">
        <v>663</v>
      </c>
      <c r="D420" s="215" t="s">
        <v>133</v>
      </c>
      <c r="E420" s="216" t="s">
        <v>664</v>
      </c>
      <c r="F420" s="217" t="s">
        <v>665</v>
      </c>
      <c r="G420" s="218" t="s">
        <v>136</v>
      </c>
      <c r="H420" s="219">
        <v>1.7330000000000001</v>
      </c>
      <c r="I420" s="220"/>
      <c r="J420" s="221">
        <f>ROUND(I420*H420,2)</f>
        <v>0</v>
      </c>
      <c r="K420" s="217" t="s">
        <v>137</v>
      </c>
      <c r="L420" s="45"/>
      <c r="M420" s="222" t="s">
        <v>19</v>
      </c>
      <c r="N420" s="223" t="s">
        <v>44</v>
      </c>
      <c r="O420" s="85"/>
      <c r="P420" s="224">
        <f>O420*H420</f>
        <v>0</v>
      </c>
      <c r="Q420" s="224">
        <v>0.00023000000000000001</v>
      </c>
      <c r="R420" s="224">
        <f>Q420*H420</f>
        <v>0.00039859000000000004</v>
      </c>
      <c r="S420" s="224">
        <v>0</v>
      </c>
      <c r="T420" s="22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6" t="s">
        <v>237</v>
      </c>
      <c r="AT420" s="226" t="s">
        <v>133</v>
      </c>
      <c r="AU420" s="226" t="s">
        <v>83</v>
      </c>
      <c r="AY420" s="18" t="s">
        <v>131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8" t="s">
        <v>81</v>
      </c>
      <c r="BK420" s="227">
        <f>ROUND(I420*H420,2)</f>
        <v>0</v>
      </c>
      <c r="BL420" s="18" t="s">
        <v>237</v>
      </c>
      <c r="BM420" s="226" t="s">
        <v>666</v>
      </c>
    </row>
    <row r="421" s="13" customFormat="1">
      <c r="A421" s="13"/>
      <c r="B421" s="228"/>
      <c r="C421" s="229"/>
      <c r="D421" s="230" t="s">
        <v>140</v>
      </c>
      <c r="E421" s="231" t="s">
        <v>19</v>
      </c>
      <c r="F421" s="232" t="s">
        <v>636</v>
      </c>
      <c r="G421" s="229"/>
      <c r="H421" s="231" t="s">
        <v>19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8" t="s">
        <v>140</v>
      </c>
      <c r="AU421" s="238" t="s">
        <v>83</v>
      </c>
      <c r="AV421" s="13" t="s">
        <v>81</v>
      </c>
      <c r="AW421" s="13" t="s">
        <v>35</v>
      </c>
      <c r="AX421" s="13" t="s">
        <v>73</v>
      </c>
      <c r="AY421" s="238" t="s">
        <v>131</v>
      </c>
    </row>
    <row r="422" s="14" customFormat="1">
      <c r="A422" s="14"/>
      <c r="B422" s="239"/>
      <c r="C422" s="240"/>
      <c r="D422" s="230" t="s">
        <v>140</v>
      </c>
      <c r="E422" s="241" t="s">
        <v>19</v>
      </c>
      <c r="F422" s="242" t="s">
        <v>667</v>
      </c>
      <c r="G422" s="240"/>
      <c r="H422" s="243">
        <v>1.7330000000000001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9" t="s">
        <v>140</v>
      </c>
      <c r="AU422" s="249" t="s">
        <v>83</v>
      </c>
      <c r="AV422" s="14" t="s">
        <v>83</v>
      </c>
      <c r="AW422" s="14" t="s">
        <v>35</v>
      </c>
      <c r="AX422" s="14" t="s">
        <v>81</v>
      </c>
      <c r="AY422" s="249" t="s">
        <v>131</v>
      </c>
    </row>
    <row r="423" s="2" customFormat="1" ht="21.75" customHeight="1">
      <c r="A423" s="39"/>
      <c r="B423" s="40"/>
      <c r="C423" s="215" t="s">
        <v>668</v>
      </c>
      <c r="D423" s="215" t="s">
        <v>133</v>
      </c>
      <c r="E423" s="216" t="s">
        <v>669</v>
      </c>
      <c r="F423" s="217" t="s">
        <v>670</v>
      </c>
      <c r="G423" s="218" t="s">
        <v>136</v>
      </c>
      <c r="H423" s="219">
        <v>10.395</v>
      </c>
      <c r="I423" s="220"/>
      <c r="J423" s="221">
        <f>ROUND(I423*H423,2)</f>
        <v>0</v>
      </c>
      <c r="K423" s="217" t="s">
        <v>137</v>
      </c>
      <c r="L423" s="45"/>
      <c r="M423" s="222" t="s">
        <v>19</v>
      </c>
      <c r="N423" s="223" t="s">
        <v>44</v>
      </c>
      <c r="O423" s="85"/>
      <c r="P423" s="224">
        <f>O423*H423</f>
        <v>0</v>
      </c>
      <c r="Q423" s="224">
        <v>0.00072000000000000005</v>
      </c>
      <c r="R423" s="224">
        <f>Q423*H423</f>
        <v>0.0074844000000000004</v>
      </c>
      <c r="S423" s="224">
        <v>0</v>
      </c>
      <c r="T423" s="22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6" t="s">
        <v>237</v>
      </c>
      <c r="AT423" s="226" t="s">
        <v>133</v>
      </c>
      <c r="AU423" s="226" t="s">
        <v>83</v>
      </c>
      <c r="AY423" s="18" t="s">
        <v>131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8" t="s">
        <v>81</v>
      </c>
      <c r="BK423" s="227">
        <f>ROUND(I423*H423,2)</f>
        <v>0</v>
      </c>
      <c r="BL423" s="18" t="s">
        <v>237</v>
      </c>
      <c r="BM423" s="226" t="s">
        <v>671</v>
      </c>
    </row>
    <row r="424" s="13" customFormat="1">
      <c r="A424" s="13"/>
      <c r="B424" s="228"/>
      <c r="C424" s="229"/>
      <c r="D424" s="230" t="s">
        <v>140</v>
      </c>
      <c r="E424" s="231" t="s">
        <v>19</v>
      </c>
      <c r="F424" s="232" t="s">
        <v>218</v>
      </c>
      <c r="G424" s="229"/>
      <c r="H424" s="231" t="s">
        <v>19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8" t="s">
        <v>140</v>
      </c>
      <c r="AU424" s="238" t="s">
        <v>83</v>
      </c>
      <c r="AV424" s="13" t="s">
        <v>81</v>
      </c>
      <c r="AW424" s="13" t="s">
        <v>35</v>
      </c>
      <c r="AX424" s="13" t="s">
        <v>73</v>
      </c>
      <c r="AY424" s="238" t="s">
        <v>131</v>
      </c>
    </row>
    <row r="425" s="14" customFormat="1">
      <c r="A425" s="14"/>
      <c r="B425" s="239"/>
      <c r="C425" s="240"/>
      <c r="D425" s="230" t="s">
        <v>140</v>
      </c>
      <c r="E425" s="241" t="s">
        <v>19</v>
      </c>
      <c r="F425" s="242" t="s">
        <v>324</v>
      </c>
      <c r="G425" s="240"/>
      <c r="H425" s="243">
        <v>10.395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140</v>
      </c>
      <c r="AU425" s="249" t="s">
        <v>83</v>
      </c>
      <c r="AV425" s="14" t="s">
        <v>83</v>
      </c>
      <c r="AW425" s="14" t="s">
        <v>35</v>
      </c>
      <c r="AX425" s="14" t="s">
        <v>81</v>
      </c>
      <c r="AY425" s="249" t="s">
        <v>131</v>
      </c>
    </row>
    <row r="426" s="2" customFormat="1" ht="21.75" customHeight="1">
      <c r="A426" s="39"/>
      <c r="B426" s="40"/>
      <c r="C426" s="215" t="s">
        <v>672</v>
      </c>
      <c r="D426" s="215" t="s">
        <v>133</v>
      </c>
      <c r="E426" s="216" t="s">
        <v>673</v>
      </c>
      <c r="F426" s="217" t="s">
        <v>674</v>
      </c>
      <c r="G426" s="218" t="s">
        <v>136</v>
      </c>
      <c r="H426" s="219">
        <v>158.702</v>
      </c>
      <c r="I426" s="220"/>
      <c r="J426" s="221">
        <f>ROUND(I426*H426,2)</f>
        <v>0</v>
      </c>
      <c r="K426" s="217" t="s">
        <v>137</v>
      </c>
      <c r="L426" s="45"/>
      <c r="M426" s="222" t="s">
        <v>19</v>
      </c>
      <c r="N426" s="223" t="s">
        <v>44</v>
      </c>
      <c r="O426" s="85"/>
      <c r="P426" s="224">
        <f>O426*H426</f>
        <v>0</v>
      </c>
      <c r="Q426" s="224">
        <v>0.00064999999999999997</v>
      </c>
      <c r="R426" s="224">
        <f>Q426*H426</f>
        <v>0.10315629999999999</v>
      </c>
      <c r="S426" s="224">
        <v>0</v>
      </c>
      <c r="T426" s="22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6" t="s">
        <v>237</v>
      </c>
      <c r="AT426" s="226" t="s">
        <v>133</v>
      </c>
      <c r="AU426" s="226" t="s">
        <v>83</v>
      </c>
      <c r="AY426" s="18" t="s">
        <v>131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18" t="s">
        <v>81</v>
      </c>
      <c r="BK426" s="227">
        <f>ROUND(I426*H426,2)</f>
        <v>0</v>
      </c>
      <c r="BL426" s="18" t="s">
        <v>237</v>
      </c>
      <c r="BM426" s="226" t="s">
        <v>675</v>
      </c>
    </row>
    <row r="427" s="13" customFormat="1">
      <c r="A427" s="13"/>
      <c r="B427" s="228"/>
      <c r="C427" s="229"/>
      <c r="D427" s="230" t="s">
        <v>140</v>
      </c>
      <c r="E427" s="231" t="s">
        <v>19</v>
      </c>
      <c r="F427" s="232" t="s">
        <v>300</v>
      </c>
      <c r="G427" s="229"/>
      <c r="H427" s="231" t="s">
        <v>19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8" t="s">
        <v>140</v>
      </c>
      <c r="AU427" s="238" t="s">
        <v>83</v>
      </c>
      <c r="AV427" s="13" t="s">
        <v>81</v>
      </c>
      <c r="AW427" s="13" t="s">
        <v>35</v>
      </c>
      <c r="AX427" s="13" t="s">
        <v>73</v>
      </c>
      <c r="AY427" s="238" t="s">
        <v>131</v>
      </c>
    </row>
    <row r="428" s="14" customFormat="1">
      <c r="A428" s="14"/>
      <c r="B428" s="239"/>
      <c r="C428" s="240"/>
      <c r="D428" s="230" t="s">
        <v>140</v>
      </c>
      <c r="E428" s="241" t="s">
        <v>19</v>
      </c>
      <c r="F428" s="242" t="s">
        <v>301</v>
      </c>
      <c r="G428" s="240"/>
      <c r="H428" s="243">
        <v>158.702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9" t="s">
        <v>140</v>
      </c>
      <c r="AU428" s="249" t="s">
        <v>83</v>
      </c>
      <c r="AV428" s="14" t="s">
        <v>83</v>
      </c>
      <c r="AW428" s="14" t="s">
        <v>35</v>
      </c>
      <c r="AX428" s="14" t="s">
        <v>81</v>
      </c>
      <c r="AY428" s="249" t="s">
        <v>131</v>
      </c>
    </row>
    <row r="429" s="12" customFormat="1" ht="25.92" customHeight="1">
      <c r="A429" s="12"/>
      <c r="B429" s="199"/>
      <c r="C429" s="200"/>
      <c r="D429" s="201" t="s">
        <v>72</v>
      </c>
      <c r="E429" s="202" t="s">
        <v>676</v>
      </c>
      <c r="F429" s="202" t="s">
        <v>677</v>
      </c>
      <c r="G429" s="200"/>
      <c r="H429" s="200"/>
      <c r="I429" s="203"/>
      <c r="J429" s="204">
        <f>BK429</f>
        <v>0</v>
      </c>
      <c r="K429" s="200"/>
      <c r="L429" s="205"/>
      <c r="M429" s="206"/>
      <c r="N429" s="207"/>
      <c r="O429" s="207"/>
      <c r="P429" s="208">
        <f>P430+P433+P435+P437</f>
        <v>0</v>
      </c>
      <c r="Q429" s="207"/>
      <c r="R429" s="208">
        <f>R430+R433+R435+R437</f>
        <v>0</v>
      </c>
      <c r="S429" s="207"/>
      <c r="T429" s="209">
        <f>T430+T433+T435+T437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0" t="s">
        <v>166</v>
      </c>
      <c r="AT429" s="211" t="s">
        <v>72</v>
      </c>
      <c r="AU429" s="211" t="s">
        <v>73</v>
      </c>
      <c r="AY429" s="210" t="s">
        <v>131</v>
      </c>
      <c r="BK429" s="212">
        <f>BK430+BK433+BK435+BK437</f>
        <v>0</v>
      </c>
    </row>
    <row r="430" s="12" customFormat="1" ht="22.8" customHeight="1">
      <c r="A430" s="12"/>
      <c r="B430" s="199"/>
      <c r="C430" s="200"/>
      <c r="D430" s="201" t="s">
        <v>72</v>
      </c>
      <c r="E430" s="213" t="s">
        <v>678</v>
      </c>
      <c r="F430" s="213" t="s">
        <v>679</v>
      </c>
      <c r="G430" s="200"/>
      <c r="H430" s="200"/>
      <c r="I430" s="203"/>
      <c r="J430" s="214">
        <f>BK430</f>
        <v>0</v>
      </c>
      <c r="K430" s="200"/>
      <c r="L430" s="205"/>
      <c r="M430" s="206"/>
      <c r="N430" s="207"/>
      <c r="O430" s="207"/>
      <c r="P430" s="208">
        <f>SUM(P431:P432)</f>
        <v>0</v>
      </c>
      <c r="Q430" s="207"/>
      <c r="R430" s="208">
        <f>SUM(R431:R432)</f>
        <v>0</v>
      </c>
      <c r="S430" s="207"/>
      <c r="T430" s="209">
        <f>SUM(T431:T432)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0" t="s">
        <v>166</v>
      </c>
      <c r="AT430" s="211" t="s">
        <v>72</v>
      </c>
      <c r="AU430" s="211" t="s">
        <v>81</v>
      </c>
      <c r="AY430" s="210" t="s">
        <v>131</v>
      </c>
      <c r="BK430" s="212">
        <f>SUM(BK431:BK432)</f>
        <v>0</v>
      </c>
    </row>
    <row r="431" s="2" customFormat="1" ht="16.5" customHeight="1">
      <c r="A431" s="39"/>
      <c r="B431" s="40"/>
      <c r="C431" s="215" t="s">
        <v>680</v>
      </c>
      <c r="D431" s="215" t="s">
        <v>133</v>
      </c>
      <c r="E431" s="216" t="s">
        <v>681</v>
      </c>
      <c r="F431" s="217" t="s">
        <v>682</v>
      </c>
      <c r="G431" s="218" t="s">
        <v>683</v>
      </c>
      <c r="H431" s="219">
        <v>1</v>
      </c>
      <c r="I431" s="220"/>
      <c r="J431" s="221">
        <f>ROUND(I431*H431,2)</f>
        <v>0</v>
      </c>
      <c r="K431" s="217" t="s">
        <v>137</v>
      </c>
      <c r="L431" s="45"/>
      <c r="M431" s="222" t="s">
        <v>19</v>
      </c>
      <c r="N431" s="223" t="s">
        <v>44</v>
      </c>
      <c r="O431" s="85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6" t="s">
        <v>684</v>
      </c>
      <c r="AT431" s="226" t="s">
        <v>133</v>
      </c>
      <c r="AU431" s="226" t="s">
        <v>83</v>
      </c>
      <c r="AY431" s="18" t="s">
        <v>131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8" t="s">
        <v>81</v>
      </c>
      <c r="BK431" s="227">
        <f>ROUND(I431*H431,2)</f>
        <v>0</v>
      </c>
      <c r="BL431" s="18" t="s">
        <v>684</v>
      </c>
      <c r="BM431" s="226" t="s">
        <v>685</v>
      </c>
    </row>
    <row r="432" s="2" customFormat="1">
      <c r="A432" s="39"/>
      <c r="B432" s="40"/>
      <c r="C432" s="41"/>
      <c r="D432" s="230" t="s">
        <v>189</v>
      </c>
      <c r="E432" s="41"/>
      <c r="F432" s="261" t="s">
        <v>686</v>
      </c>
      <c r="G432" s="41"/>
      <c r="H432" s="41"/>
      <c r="I432" s="133"/>
      <c r="J432" s="41"/>
      <c r="K432" s="41"/>
      <c r="L432" s="45"/>
      <c r="M432" s="262"/>
      <c r="N432" s="263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189</v>
      </c>
      <c r="AU432" s="18" t="s">
        <v>83</v>
      </c>
    </row>
    <row r="433" s="12" customFormat="1" ht="22.8" customHeight="1">
      <c r="A433" s="12"/>
      <c r="B433" s="199"/>
      <c r="C433" s="200"/>
      <c r="D433" s="201" t="s">
        <v>72</v>
      </c>
      <c r="E433" s="213" t="s">
        <v>687</v>
      </c>
      <c r="F433" s="213" t="s">
        <v>688</v>
      </c>
      <c r="G433" s="200"/>
      <c r="H433" s="200"/>
      <c r="I433" s="203"/>
      <c r="J433" s="214">
        <f>BK433</f>
        <v>0</v>
      </c>
      <c r="K433" s="200"/>
      <c r="L433" s="205"/>
      <c r="M433" s="206"/>
      <c r="N433" s="207"/>
      <c r="O433" s="207"/>
      <c r="P433" s="208">
        <f>P434</f>
        <v>0</v>
      </c>
      <c r="Q433" s="207"/>
      <c r="R433" s="208">
        <f>R434</f>
        <v>0</v>
      </c>
      <c r="S433" s="207"/>
      <c r="T433" s="209">
        <f>T434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0" t="s">
        <v>166</v>
      </c>
      <c r="AT433" s="211" t="s">
        <v>72</v>
      </c>
      <c r="AU433" s="211" t="s">
        <v>81</v>
      </c>
      <c r="AY433" s="210" t="s">
        <v>131</v>
      </c>
      <c r="BK433" s="212">
        <f>BK434</f>
        <v>0</v>
      </c>
    </row>
    <row r="434" s="2" customFormat="1" ht="16.5" customHeight="1">
      <c r="A434" s="39"/>
      <c r="B434" s="40"/>
      <c r="C434" s="215" t="s">
        <v>689</v>
      </c>
      <c r="D434" s="215" t="s">
        <v>133</v>
      </c>
      <c r="E434" s="216" t="s">
        <v>690</v>
      </c>
      <c r="F434" s="217" t="s">
        <v>688</v>
      </c>
      <c r="G434" s="218" t="s">
        <v>683</v>
      </c>
      <c r="H434" s="219">
        <v>1</v>
      </c>
      <c r="I434" s="220"/>
      <c r="J434" s="221">
        <f>ROUND(I434*H434,2)</f>
        <v>0</v>
      </c>
      <c r="K434" s="217" t="s">
        <v>137</v>
      </c>
      <c r="L434" s="45"/>
      <c r="M434" s="222" t="s">
        <v>19</v>
      </c>
      <c r="N434" s="223" t="s">
        <v>44</v>
      </c>
      <c r="O434" s="85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6" t="s">
        <v>684</v>
      </c>
      <c r="AT434" s="226" t="s">
        <v>133</v>
      </c>
      <c r="AU434" s="226" t="s">
        <v>83</v>
      </c>
      <c r="AY434" s="18" t="s">
        <v>131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8" t="s">
        <v>81</v>
      </c>
      <c r="BK434" s="227">
        <f>ROUND(I434*H434,2)</f>
        <v>0</v>
      </c>
      <c r="BL434" s="18" t="s">
        <v>684</v>
      </c>
      <c r="BM434" s="226" t="s">
        <v>691</v>
      </c>
    </row>
    <row r="435" s="12" customFormat="1" ht="22.8" customHeight="1">
      <c r="A435" s="12"/>
      <c r="B435" s="199"/>
      <c r="C435" s="200"/>
      <c r="D435" s="201" t="s">
        <v>72</v>
      </c>
      <c r="E435" s="213" t="s">
        <v>692</v>
      </c>
      <c r="F435" s="213" t="s">
        <v>693</v>
      </c>
      <c r="G435" s="200"/>
      <c r="H435" s="200"/>
      <c r="I435" s="203"/>
      <c r="J435" s="214">
        <f>BK435</f>
        <v>0</v>
      </c>
      <c r="K435" s="200"/>
      <c r="L435" s="205"/>
      <c r="M435" s="206"/>
      <c r="N435" s="207"/>
      <c r="O435" s="207"/>
      <c r="P435" s="208">
        <f>P436</f>
        <v>0</v>
      </c>
      <c r="Q435" s="207"/>
      <c r="R435" s="208">
        <f>R436</f>
        <v>0</v>
      </c>
      <c r="S435" s="207"/>
      <c r="T435" s="209">
        <f>T436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0" t="s">
        <v>166</v>
      </c>
      <c r="AT435" s="211" t="s">
        <v>72</v>
      </c>
      <c r="AU435" s="211" t="s">
        <v>81</v>
      </c>
      <c r="AY435" s="210" t="s">
        <v>131</v>
      </c>
      <c r="BK435" s="212">
        <f>BK436</f>
        <v>0</v>
      </c>
    </row>
    <row r="436" s="2" customFormat="1" ht="16.5" customHeight="1">
      <c r="A436" s="39"/>
      <c r="B436" s="40"/>
      <c r="C436" s="215" t="s">
        <v>694</v>
      </c>
      <c r="D436" s="215" t="s">
        <v>133</v>
      </c>
      <c r="E436" s="216" t="s">
        <v>695</v>
      </c>
      <c r="F436" s="217" t="s">
        <v>696</v>
      </c>
      <c r="G436" s="218" t="s">
        <v>683</v>
      </c>
      <c r="H436" s="219">
        <v>1</v>
      </c>
      <c r="I436" s="220"/>
      <c r="J436" s="221">
        <f>ROUND(I436*H436,2)</f>
        <v>0</v>
      </c>
      <c r="K436" s="217" t="s">
        <v>137</v>
      </c>
      <c r="L436" s="45"/>
      <c r="M436" s="222" t="s">
        <v>19</v>
      </c>
      <c r="N436" s="223" t="s">
        <v>44</v>
      </c>
      <c r="O436" s="85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6" t="s">
        <v>684</v>
      </c>
      <c r="AT436" s="226" t="s">
        <v>133</v>
      </c>
      <c r="AU436" s="226" t="s">
        <v>83</v>
      </c>
      <c r="AY436" s="18" t="s">
        <v>131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8" t="s">
        <v>81</v>
      </c>
      <c r="BK436" s="227">
        <f>ROUND(I436*H436,2)</f>
        <v>0</v>
      </c>
      <c r="BL436" s="18" t="s">
        <v>684</v>
      </c>
      <c r="BM436" s="226" t="s">
        <v>697</v>
      </c>
    </row>
    <row r="437" s="12" customFormat="1" ht="22.8" customHeight="1">
      <c r="A437" s="12"/>
      <c r="B437" s="199"/>
      <c r="C437" s="200"/>
      <c r="D437" s="201" t="s">
        <v>72</v>
      </c>
      <c r="E437" s="213" t="s">
        <v>698</v>
      </c>
      <c r="F437" s="213" t="s">
        <v>699</v>
      </c>
      <c r="G437" s="200"/>
      <c r="H437" s="200"/>
      <c r="I437" s="203"/>
      <c r="J437" s="214">
        <f>BK437</f>
        <v>0</v>
      </c>
      <c r="K437" s="200"/>
      <c r="L437" s="205"/>
      <c r="M437" s="206"/>
      <c r="N437" s="207"/>
      <c r="O437" s="207"/>
      <c r="P437" s="208">
        <f>P438</f>
        <v>0</v>
      </c>
      <c r="Q437" s="207"/>
      <c r="R437" s="208">
        <f>R438</f>
        <v>0</v>
      </c>
      <c r="S437" s="207"/>
      <c r="T437" s="209">
        <f>T438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0" t="s">
        <v>166</v>
      </c>
      <c r="AT437" s="211" t="s">
        <v>72</v>
      </c>
      <c r="AU437" s="211" t="s">
        <v>81</v>
      </c>
      <c r="AY437" s="210" t="s">
        <v>131</v>
      </c>
      <c r="BK437" s="212">
        <f>BK438</f>
        <v>0</v>
      </c>
    </row>
    <row r="438" s="2" customFormat="1" ht="16.5" customHeight="1">
      <c r="A438" s="39"/>
      <c r="B438" s="40"/>
      <c r="C438" s="215" t="s">
        <v>700</v>
      </c>
      <c r="D438" s="215" t="s">
        <v>133</v>
      </c>
      <c r="E438" s="216" t="s">
        <v>701</v>
      </c>
      <c r="F438" s="217" t="s">
        <v>702</v>
      </c>
      <c r="G438" s="218" t="s">
        <v>683</v>
      </c>
      <c r="H438" s="219">
        <v>1</v>
      </c>
      <c r="I438" s="220"/>
      <c r="J438" s="221">
        <f>ROUND(I438*H438,2)</f>
        <v>0</v>
      </c>
      <c r="K438" s="217" t="s">
        <v>137</v>
      </c>
      <c r="L438" s="45"/>
      <c r="M438" s="275" t="s">
        <v>19</v>
      </c>
      <c r="N438" s="276" t="s">
        <v>44</v>
      </c>
      <c r="O438" s="277"/>
      <c r="P438" s="278">
        <f>O438*H438</f>
        <v>0</v>
      </c>
      <c r="Q438" s="278">
        <v>0</v>
      </c>
      <c r="R438" s="278">
        <f>Q438*H438</f>
        <v>0</v>
      </c>
      <c r="S438" s="278">
        <v>0</v>
      </c>
      <c r="T438" s="27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6" t="s">
        <v>684</v>
      </c>
      <c r="AT438" s="226" t="s">
        <v>133</v>
      </c>
      <c r="AU438" s="226" t="s">
        <v>83</v>
      </c>
      <c r="AY438" s="18" t="s">
        <v>131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8" t="s">
        <v>81</v>
      </c>
      <c r="BK438" s="227">
        <f>ROUND(I438*H438,2)</f>
        <v>0</v>
      </c>
      <c r="BL438" s="18" t="s">
        <v>684</v>
      </c>
      <c r="BM438" s="226" t="s">
        <v>703</v>
      </c>
    </row>
    <row r="439" s="2" customFormat="1" ht="6.96" customHeight="1">
      <c r="A439" s="39"/>
      <c r="B439" s="60"/>
      <c r="C439" s="61"/>
      <c r="D439" s="61"/>
      <c r="E439" s="61"/>
      <c r="F439" s="61"/>
      <c r="G439" s="61"/>
      <c r="H439" s="61"/>
      <c r="I439" s="163"/>
      <c r="J439" s="61"/>
      <c r="K439" s="61"/>
      <c r="L439" s="45"/>
      <c r="M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</row>
  </sheetData>
  <sheetProtection sheet="1" autoFilter="0" formatColumns="0" formatRows="0" objects="1" scenarios="1" spinCount="100000" saltValue="VeIYHxq1vOEHXbQyeoi7qiSVwRqRMl9Q3YFGhf5WYYN1EwL8MzDQWOi3AQn2cP1HddZCs1z458GVSUMm4xvfWQ==" hashValue="GBsuia/ndUWxtBcydoq7eNGYfvoS+OqxV3cTtLsWFUfa3xnffKbO47z1h+NTKSrKkDSB1evJX0oqZvwgtt9YSw==" algorithmName="SHA-512" password="CC35"/>
  <autoFilter ref="C103:K438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704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705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706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707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708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709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710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711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712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713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714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80</v>
      </c>
      <c r="F18" s="291" t="s">
        <v>715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716</v>
      </c>
      <c r="F19" s="291" t="s">
        <v>717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718</v>
      </c>
      <c r="F20" s="291" t="s">
        <v>719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720</v>
      </c>
      <c r="F21" s="291" t="s">
        <v>721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722</v>
      </c>
      <c r="F22" s="291" t="s">
        <v>723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724</v>
      </c>
      <c r="F23" s="291" t="s">
        <v>725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726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727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728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729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730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731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732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733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734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117</v>
      </c>
      <c r="F36" s="291"/>
      <c r="G36" s="291" t="s">
        <v>735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736</v>
      </c>
      <c r="F37" s="291"/>
      <c r="G37" s="291" t="s">
        <v>737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54</v>
      </c>
      <c r="F38" s="291"/>
      <c r="G38" s="291" t="s">
        <v>738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55</v>
      </c>
      <c r="F39" s="291"/>
      <c r="G39" s="291" t="s">
        <v>739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118</v>
      </c>
      <c r="F40" s="291"/>
      <c r="G40" s="291" t="s">
        <v>740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119</v>
      </c>
      <c r="F41" s="291"/>
      <c r="G41" s="291" t="s">
        <v>741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742</v>
      </c>
      <c r="F42" s="291"/>
      <c r="G42" s="291" t="s">
        <v>743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744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745</v>
      </c>
      <c r="F44" s="291"/>
      <c r="G44" s="291" t="s">
        <v>746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121</v>
      </c>
      <c r="F45" s="291"/>
      <c r="G45" s="291" t="s">
        <v>747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748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749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750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751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752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753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754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755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756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757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758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759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760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761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762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763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764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765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766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767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768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769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770</v>
      </c>
      <c r="D76" s="309"/>
      <c r="E76" s="309"/>
      <c r="F76" s="309" t="s">
        <v>771</v>
      </c>
      <c r="G76" s="310"/>
      <c r="H76" s="309" t="s">
        <v>55</v>
      </c>
      <c r="I76" s="309" t="s">
        <v>58</v>
      </c>
      <c r="J76" s="309" t="s">
        <v>772</v>
      </c>
      <c r="K76" s="308"/>
    </row>
    <row r="77" s="1" customFormat="1" ht="17.25" customHeight="1">
      <c r="B77" s="306"/>
      <c r="C77" s="311" t="s">
        <v>773</v>
      </c>
      <c r="D77" s="311"/>
      <c r="E77" s="311"/>
      <c r="F77" s="312" t="s">
        <v>774</v>
      </c>
      <c r="G77" s="313"/>
      <c r="H77" s="311"/>
      <c r="I77" s="311"/>
      <c r="J77" s="311" t="s">
        <v>775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54</v>
      </c>
      <c r="D79" s="314"/>
      <c r="E79" s="314"/>
      <c r="F79" s="316" t="s">
        <v>776</v>
      </c>
      <c r="G79" s="315"/>
      <c r="H79" s="294" t="s">
        <v>777</v>
      </c>
      <c r="I79" s="294" t="s">
        <v>778</v>
      </c>
      <c r="J79" s="294">
        <v>20</v>
      </c>
      <c r="K79" s="308"/>
    </row>
    <row r="80" s="1" customFormat="1" ht="15" customHeight="1">
      <c r="B80" s="306"/>
      <c r="C80" s="294" t="s">
        <v>779</v>
      </c>
      <c r="D80" s="294"/>
      <c r="E80" s="294"/>
      <c r="F80" s="316" t="s">
        <v>776</v>
      </c>
      <c r="G80" s="315"/>
      <c r="H80" s="294" t="s">
        <v>780</v>
      </c>
      <c r="I80" s="294" t="s">
        <v>778</v>
      </c>
      <c r="J80" s="294">
        <v>120</v>
      </c>
      <c r="K80" s="308"/>
    </row>
    <row r="81" s="1" customFormat="1" ht="15" customHeight="1">
      <c r="B81" s="317"/>
      <c r="C81" s="294" t="s">
        <v>781</v>
      </c>
      <c r="D81" s="294"/>
      <c r="E81" s="294"/>
      <c r="F81" s="316" t="s">
        <v>782</v>
      </c>
      <c r="G81" s="315"/>
      <c r="H81" s="294" t="s">
        <v>783</v>
      </c>
      <c r="I81" s="294" t="s">
        <v>778</v>
      </c>
      <c r="J81" s="294">
        <v>50</v>
      </c>
      <c r="K81" s="308"/>
    </row>
    <row r="82" s="1" customFormat="1" ht="15" customHeight="1">
      <c r="B82" s="317"/>
      <c r="C82" s="294" t="s">
        <v>784</v>
      </c>
      <c r="D82" s="294"/>
      <c r="E82" s="294"/>
      <c r="F82" s="316" t="s">
        <v>776</v>
      </c>
      <c r="G82" s="315"/>
      <c r="H82" s="294" t="s">
        <v>785</v>
      </c>
      <c r="I82" s="294" t="s">
        <v>786</v>
      </c>
      <c r="J82" s="294"/>
      <c r="K82" s="308"/>
    </row>
    <row r="83" s="1" customFormat="1" ht="15" customHeight="1">
      <c r="B83" s="317"/>
      <c r="C83" s="318" t="s">
        <v>787</v>
      </c>
      <c r="D83" s="318"/>
      <c r="E83" s="318"/>
      <c r="F83" s="319" t="s">
        <v>782</v>
      </c>
      <c r="G83" s="318"/>
      <c r="H83" s="318" t="s">
        <v>788</v>
      </c>
      <c r="I83" s="318" t="s">
        <v>778</v>
      </c>
      <c r="J83" s="318">
        <v>15</v>
      </c>
      <c r="K83" s="308"/>
    </row>
    <row r="84" s="1" customFormat="1" ht="15" customHeight="1">
      <c r="B84" s="317"/>
      <c r="C84" s="318" t="s">
        <v>789</v>
      </c>
      <c r="D84" s="318"/>
      <c r="E84" s="318"/>
      <c r="F84" s="319" t="s">
        <v>782</v>
      </c>
      <c r="G84" s="318"/>
      <c r="H84" s="318" t="s">
        <v>790</v>
      </c>
      <c r="I84" s="318" t="s">
        <v>778</v>
      </c>
      <c r="J84" s="318">
        <v>15</v>
      </c>
      <c r="K84" s="308"/>
    </row>
    <row r="85" s="1" customFormat="1" ht="15" customHeight="1">
      <c r="B85" s="317"/>
      <c r="C85" s="318" t="s">
        <v>791</v>
      </c>
      <c r="D85" s="318"/>
      <c r="E85" s="318"/>
      <c r="F85" s="319" t="s">
        <v>782</v>
      </c>
      <c r="G85" s="318"/>
      <c r="H85" s="318" t="s">
        <v>792</v>
      </c>
      <c r="I85" s="318" t="s">
        <v>778</v>
      </c>
      <c r="J85" s="318">
        <v>20</v>
      </c>
      <c r="K85" s="308"/>
    </row>
    <row r="86" s="1" customFormat="1" ht="15" customHeight="1">
      <c r="B86" s="317"/>
      <c r="C86" s="318" t="s">
        <v>793</v>
      </c>
      <c r="D86" s="318"/>
      <c r="E86" s="318"/>
      <c r="F86" s="319" t="s">
        <v>782</v>
      </c>
      <c r="G86" s="318"/>
      <c r="H86" s="318" t="s">
        <v>794</v>
      </c>
      <c r="I86" s="318" t="s">
        <v>778</v>
      </c>
      <c r="J86" s="318">
        <v>20</v>
      </c>
      <c r="K86" s="308"/>
    </row>
    <row r="87" s="1" customFormat="1" ht="15" customHeight="1">
      <c r="B87" s="317"/>
      <c r="C87" s="294" t="s">
        <v>795</v>
      </c>
      <c r="D87" s="294"/>
      <c r="E87" s="294"/>
      <c r="F87" s="316" t="s">
        <v>782</v>
      </c>
      <c r="G87" s="315"/>
      <c r="H87" s="294" t="s">
        <v>796</v>
      </c>
      <c r="I87" s="294" t="s">
        <v>778</v>
      </c>
      <c r="J87" s="294">
        <v>50</v>
      </c>
      <c r="K87" s="308"/>
    </row>
    <row r="88" s="1" customFormat="1" ht="15" customHeight="1">
      <c r="B88" s="317"/>
      <c r="C88" s="294" t="s">
        <v>797</v>
      </c>
      <c r="D88" s="294"/>
      <c r="E88" s="294"/>
      <c r="F88" s="316" t="s">
        <v>782</v>
      </c>
      <c r="G88" s="315"/>
      <c r="H88" s="294" t="s">
        <v>798</v>
      </c>
      <c r="I88" s="294" t="s">
        <v>778</v>
      </c>
      <c r="J88" s="294">
        <v>20</v>
      </c>
      <c r="K88" s="308"/>
    </row>
    <row r="89" s="1" customFormat="1" ht="15" customHeight="1">
      <c r="B89" s="317"/>
      <c r="C89" s="294" t="s">
        <v>799</v>
      </c>
      <c r="D89" s="294"/>
      <c r="E89" s="294"/>
      <c r="F89" s="316" t="s">
        <v>782</v>
      </c>
      <c r="G89" s="315"/>
      <c r="H89" s="294" t="s">
        <v>800</v>
      </c>
      <c r="I89" s="294" t="s">
        <v>778</v>
      </c>
      <c r="J89" s="294">
        <v>20</v>
      </c>
      <c r="K89" s="308"/>
    </row>
    <row r="90" s="1" customFormat="1" ht="15" customHeight="1">
      <c r="B90" s="317"/>
      <c r="C90" s="294" t="s">
        <v>801</v>
      </c>
      <c r="D90" s="294"/>
      <c r="E90" s="294"/>
      <c r="F90" s="316" t="s">
        <v>782</v>
      </c>
      <c r="G90" s="315"/>
      <c r="H90" s="294" t="s">
        <v>802</v>
      </c>
      <c r="I90" s="294" t="s">
        <v>778</v>
      </c>
      <c r="J90" s="294">
        <v>50</v>
      </c>
      <c r="K90" s="308"/>
    </row>
    <row r="91" s="1" customFormat="1" ht="15" customHeight="1">
      <c r="B91" s="317"/>
      <c r="C91" s="294" t="s">
        <v>803</v>
      </c>
      <c r="D91" s="294"/>
      <c r="E91" s="294"/>
      <c r="F91" s="316" t="s">
        <v>782</v>
      </c>
      <c r="G91" s="315"/>
      <c r="H91" s="294" t="s">
        <v>803</v>
      </c>
      <c r="I91" s="294" t="s">
        <v>778</v>
      </c>
      <c r="J91" s="294">
        <v>50</v>
      </c>
      <c r="K91" s="308"/>
    </row>
    <row r="92" s="1" customFormat="1" ht="15" customHeight="1">
      <c r="B92" s="317"/>
      <c r="C92" s="294" t="s">
        <v>804</v>
      </c>
      <c r="D92" s="294"/>
      <c r="E92" s="294"/>
      <c r="F92" s="316" t="s">
        <v>782</v>
      </c>
      <c r="G92" s="315"/>
      <c r="H92" s="294" t="s">
        <v>805</v>
      </c>
      <c r="I92" s="294" t="s">
        <v>778</v>
      </c>
      <c r="J92" s="294">
        <v>255</v>
      </c>
      <c r="K92" s="308"/>
    </row>
    <row r="93" s="1" customFormat="1" ht="15" customHeight="1">
      <c r="B93" s="317"/>
      <c r="C93" s="294" t="s">
        <v>806</v>
      </c>
      <c r="D93" s="294"/>
      <c r="E93" s="294"/>
      <c r="F93" s="316" t="s">
        <v>776</v>
      </c>
      <c r="G93" s="315"/>
      <c r="H93" s="294" t="s">
        <v>807</v>
      </c>
      <c r="I93" s="294" t="s">
        <v>808</v>
      </c>
      <c r="J93" s="294"/>
      <c r="K93" s="308"/>
    </row>
    <row r="94" s="1" customFormat="1" ht="15" customHeight="1">
      <c r="B94" s="317"/>
      <c r="C94" s="294" t="s">
        <v>809</v>
      </c>
      <c r="D94" s="294"/>
      <c r="E94" s="294"/>
      <c r="F94" s="316" t="s">
        <v>776</v>
      </c>
      <c r="G94" s="315"/>
      <c r="H94" s="294" t="s">
        <v>810</v>
      </c>
      <c r="I94" s="294" t="s">
        <v>811</v>
      </c>
      <c r="J94" s="294"/>
      <c r="K94" s="308"/>
    </row>
    <row r="95" s="1" customFormat="1" ht="15" customHeight="1">
      <c r="B95" s="317"/>
      <c r="C95" s="294" t="s">
        <v>812</v>
      </c>
      <c r="D95" s="294"/>
      <c r="E95" s="294"/>
      <c r="F95" s="316" t="s">
        <v>776</v>
      </c>
      <c r="G95" s="315"/>
      <c r="H95" s="294" t="s">
        <v>812</v>
      </c>
      <c r="I95" s="294" t="s">
        <v>811</v>
      </c>
      <c r="J95" s="294"/>
      <c r="K95" s="308"/>
    </row>
    <row r="96" s="1" customFormat="1" ht="15" customHeight="1">
      <c r="B96" s="317"/>
      <c r="C96" s="294" t="s">
        <v>39</v>
      </c>
      <c r="D96" s="294"/>
      <c r="E96" s="294"/>
      <c r="F96" s="316" t="s">
        <v>776</v>
      </c>
      <c r="G96" s="315"/>
      <c r="H96" s="294" t="s">
        <v>813</v>
      </c>
      <c r="I96" s="294" t="s">
        <v>811</v>
      </c>
      <c r="J96" s="294"/>
      <c r="K96" s="308"/>
    </row>
    <row r="97" s="1" customFormat="1" ht="15" customHeight="1">
      <c r="B97" s="317"/>
      <c r="C97" s="294" t="s">
        <v>49</v>
      </c>
      <c r="D97" s="294"/>
      <c r="E97" s="294"/>
      <c r="F97" s="316" t="s">
        <v>776</v>
      </c>
      <c r="G97" s="315"/>
      <c r="H97" s="294" t="s">
        <v>814</v>
      </c>
      <c r="I97" s="294" t="s">
        <v>811</v>
      </c>
      <c r="J97" s="294"/>
      <c r="K97" s="308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815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770</v>
      </c>
      <c r="D103" s="309"/>
      <c r="E103" s="309"/>
      <c r="F103" s="309" t="s">
        <v>771</v>
      </c>
      <c r="G103" s="310"/>
      <c r="H103" s="309" t="s">
        <v>55</v>
      </c>
      <c r="I103" s="309" t="s">
        <v>58</v>
      </c>
      <c r="J103" s="309" t="s">
        <v>772</v>
      </c>
      <c r="K103" s="308"/>
    </row>
    <row r="104" s="1" customFormat="1" ht="17.25" customHeight="1">
      <c r="B104" s="306"/>
      <c r="C104" s="311" t="s">
        <v>773</v>
      </c>
      <c r="D104" s="311"/>
      <c r="E104" s="311"/>
      <c r="F104" s="312" t="s">
        <v>774</v>
      </c>
      <c r="G104" s="313"/>
      <c r="H104" s="311"/>
      <c r="I104" s="311"/>
      <c r="J104" s="311" t="s">
        <v>775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5"/>
      <c r="H105" s="309"/>
      <c r="I105" s="309"/>
      <c r="J105" s="309"/>
      <c r="K105" s="308"/>
    </row>
    <row r="106" s="1" customFormat="1" ht="15" customHeight="1">
      <c r="B106" s="306"/>
      <c r="C106" s="294" t="s">
        <v>54</v>
      </c>
      <c r="D106" s="314"/>
      <c r="E106" s="314"/>
      <c r="F106" s="316" t="s">
        <v>776</v>
      </c>
      <c r="G106" s="325"/>
      <c r="H106" s="294" t="s">
        <v>816</v>
      </c>
      <c r="I106" s="294" t="s">
        <v>778</v>
      </c>
      <c r="J106" s="294">
        <v>20</v>
      </c>
      <c r="K106" s="308"/>
    </row>
    <row r="107" s="1" customFormat="1" ht="15" customHeight="1">
      <c r="B107" s="306"/>
      <c r="C107" s="294" t="s">
        <v>779</v>
      </c>
      <c r="D107" s="294"/>
      <c r="E107" s="294"/>
      <c r="F107" s="316" t="s">
        <v>776</v>
      </c>
      <c r="G107" s="294"/>
      <c r="H107" s="294" t="s">
        <v>816</v>
      </c>
      <c r="I107" s="294" t="s">
        <v>778</v>
      </c>
      <c r="J107" s="294">
        <v>120</v>
      </c>
      <c r="K107" s="308"/>
    </row>
    <row r="108" s="1" customFormat="1" ht="15" customHeight="1">
      <c r="B108" s="317"/>
      <c r="C108" s="294" t="s">
        <v>781</v>
      </c>
      <c r="D108" s="294"/>
      <c r="E108" s="294"/>
      <c r="F108" s="316" t="s">
        <v>782</v>
      </c>
      <c r="G108" s="294"/>
      <c r="H108" s="294" t="s">
        <v>816</v>
      </c>
      <c r="I108" s="294" t="s">
        <v>778</v>
      </c>
      <c r="J108" s="294">
        <v>50</v>
      </c>
      <c r="K108" s="308"/>
    </row>
    <row r="109" s="1" customFormat="1" ht="15" customHeight="1">
      <c r="B109" s="317"/>
      <c r="C109" s="294" t="s">
        <v>784</v>
      </c>
      <c r="D109" s="294"/>
      <c r="E109" s="294"/>
      <c r="F109" s="316" t="s">
        <v>776</v>
      </c>
      <c r="G109" s="294"/>
      <c r="H109" s="294" t="s">
        <v>816</v>
      </c>
      <c r="I109" s="294" t="s">
        <v>786</v>
      </c>
      <c r="J109" s="294"/>
      <c r="K109" s="308"/>
    </row>
    <row r="110" s="1" customFormat="1" ht="15" customHeight="1">
      <c r="B110" s="317"/>
      <c r="C110" s="294" t="s">
        <v>795</v>
      </c>
      <c r="D110" s="294"/>
      <c r="E110" s="294"/>
      <c r="F110" s="316" t="s">
        <v>782</v>
      </c>
      <c r="G110" s="294"/>
      <c r="H110" s="294" t="s">
        <v>816</v>
      </c>
      <c r="I110" s="294" t="s">
        <v>778</v>
      </c>
      <c r="J110" s="294">
        <v>50</v>
      </c>
      <c r="K110" s="308"/>
    </row>
    <row r="111" s="1" customFormat="1" ht="15" customHeight="1">
      <c r="B111" s="317"/>
      <c r="C111" s="294" t="s">
        <v>803</v>
      </c>
      <c r="D111" s="294"/>
      <c r="E111" s="294"/>
      <c r="F111" s="316" t="s">
        <v>782</v>
      </c>
      <c r="G111" s="294"/>
      <c r="H111" s="294" t="s">
        <v>816</v>
      </c>
      <c r="I111" s="294" t="s">
        <v>778</v>
      </c>
      <c r="J111" s="294">
        <v>50</v>
      </c>
      <c r="K111" s="308"/>
    </row>
    <row r="112" s="1" customFormat="1" ht="15" customHeight="1">
      <c r="B112" s="317"/>
      <c r="C112" s="294" t="s">
        <v>801</v>
      </c>
      <c r="D112" s="294"/>
      <c r="E112" s="294"/>
      <c r="F112" s="316" t="s">
        <v>782</v>
      </c>
      <c r="G112" s="294"/>
      <c r="H112" s="294" t="s">
        <v>816</v>
      </c>
      <c r="I112" s="294" t="s">
        <v>778</v>
      </c>
      <c r="J112" s="294">
        <v>50</v>
      </c>
      <c r="K112" s="308"/>
    </row>
    <row r="113" s="1" customFormat="1" ht="15" customHeight="1">
      <c r="B113" s="317"/>
      <c r="C113" s="294" t="s">
        <v>54</v>
      </c>
      <c r="D113" s="294"/>
      <c r="E113" s="294"/>
      <c r="F113" s="316" t="s">
        <v>776</v>
      </c>
      <c r="G113" s="294"/>
      <c r="H113" s="294" t="s">
        <v>817</v>
      </c>
      <c r="I113" s="294" t="s">
        <v>778</v>
      </c>
      <c r="J113" s="294">
        <v>20</v>
      </c>
      <c r="K113" s="308"/>
    </row>
    <row r="114" s="1" customFormat="1" ht="15" customHeight="1">
      <c r="B114" s="317"/>
      <c r="C114" s="294" t="s">
        <v>818</v>
      </c>
      <c r="D114" s="294"/>
      <c r="E114" s="294"/>
      <c r="F114" s="316" t="s">
        <v>776</v>
      </c>
      <c r="G114" s="294"/>
      <c r="H114" s="294" t="s">
        <v>819</v>
      </c>
      <c r="I114" s="294" t="s">
        <v>778</v>
      </c>
      <c r="J114" s="294">
        <v>120</v>
      </c>
      <c r="K114" s="308"/>
    </row>
    <row r="115" s="1" customFormat="1" ht="15" customHeight="1">
      <c r="B115" s="317"/>
      <c r="C115" s="294" t="s">
        <v>39</v>
      </c>
      <c r="D115" s="294"/>
      <c r="E115" s="294"/>
      <c r="F115" s="316" t="s">
        <v>776</v>
      </c>
      <c r="G115" s="294"/>
      <c r="H115" s="294" t="s">
        <v>820</v>
      </c>
      <c r="I115" s="294" t="s">
        <v>811</v>
      </c>
      <c r="J115" s="294"/>
      <c r="K115" s="308"/>
    </row>
    <row r="116" s="1" customFormat="1" ht="15" customHeight="1">
      <c r="B116" s="317"/>
      <c r="C116" s="294" t="s">
        <v>49</v>
      </c>
      <c r="D116" s="294"/>
      <c r="E116" s="294"/>
      <c r="F116" s="316" t="s">
        <v>776</v>
      </c>
      <c r="G116" s="294"/>
      <c r="H116" s="294" t="s">
        <v>821</v>
      </c>
      <c r="I116" s="294" t="s">
        <v>811</v>
      </c>
      <c r="J116" s="294"/>
      <c r="K116" s="308"/>
    </row>
    <row r="117" s="1" customFormat="1" ht="15" customHeight="1">
      <c r="B117" s="317"/>
      <c r="C117" s="294" t="s">
        <v>58</v>
      </c>
      <c r="D117" s="294"/>
      <c r="E117" s="294"/>
      <c r="F117" s="316" t="s">
        <v>776</v>
      </c>
      <c r="G117" s="294"/>
      <c r="H117" s="294" t="s">
        <v>822</v>
      </c>
      <c r="I117" s="294" t="s">
        <v>823</v>
      </c>
      <c r="J117" s="294"/>
      <c r="K117" s="308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291"/>
      <c r="D119" s="291"/>
      <c r="E119" s="291"/>
      <c r="F119" s="328"/>
      <c r="G119" s="291"/>
      <c r="H119" s="291"/>
      <c r="I119" s="291"/>
      <c r="J119" s="291"/>
      <c r="K119" s="327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5" t="s">
        <v>824</v>
      </c>
      <c r="D122" s="285"/>
      <c r="E122" s="285"/>
      <c r="F122" s="285"/>
      <c r="G122" s="285"/>
      <c r="H122" s="285"/>
      <c r="I122" s="285"/>
      <c r="J122" s="285"/>
      <c r="K122" s="333"/>
    </row>
    <row r="123" s="1" customFormat="1" ht="17.25" customHeight="1">
      <c r="B123" s="334"/>
      <c r="C123" s="309" t="s">
        <v>770</v>
      </c>
      <c r="D123" s="309"/>
      <c r="E123" s="309"/>
      <c r="F123" s="309" t="s">
        <v>771</v>
      </c>
      <c r="G123" s="310"/>
      <c r="H123" s="309" t="s">
        <v>55</v>
      </c>
      <c r="I123" s="309" t="s">
        <v>58</v>
      </c>
      <c r="J123" s="309" t="s">
        <v>772</v>
      </c>
      <c r="K123" s="335"/>
    </row>
    <row r="124" s="1" customFormat="1" ht="17.25" customHeight="1">
      <c r="B124" s="334"/>
      <c r="C124" s="311" t="s">
        <v>773</v>
      </c>
      <c r="D124" s="311"/>
      <c r="E124" s="311"/>
      <c r="F124" s="312" t="s">
        <v>774</v>
      </c>
      <c r="G124" s="313"/>
      <c r="H124" s="311"/>
      <c r="I124" s="311"/>
      <c r="J124" s="311" t="s">
        <v>775</v>
      </c>
      <c r="K124" s="335"/>
    </row>
    <row r="125" s="1" customFormat="1" ht="5.25" customHeight="1">
      <c r="B125" s="336"/>
      <c r="C125" s="314"/>
      <c r="D125" s="314"/>
      <c r="E125" s="314"/>
      <c r="F125" s="314"/>
      <c r="G125" s="294"/>
      <c r="H125" s="314"/>
      <c r="I125" s="314"/>
      <c r="J125" s="314"/>
      <c r="K125" s="337"/>
    </row>
    <row r="126" s="1" customFormat="1" ht="15" customHeight="1">
      <c r="B126" s="336"/>
      <c r="C126" s="294" t="s">
        <v>779</v>
      </c>
      <c r="D126" s="314"/>
      <c r="E126" s="314"/>
      <c r="F126" s="316" t="s">
        <v>776</v>
      </c>
      <c r="G126" s="294"/>
      <c r="H126" s="294" t="s">
        <v>816</v>
      </c>
      <c r="I126" s="294" t="s">
        <v>778</v>
      </c>
      <c r="J126" s="294">
        <v>120</v>
      </c>
      <c r="K126" s="338"/>
    </row>
    <row r="127" s="1" customFormat="1" ht="15" customHeight="1">
      <c r="B127" s="336"/>
      <c r="C127" s="294" t="s">
        <v>825</v>
      </c>
      <c r="D127" s="294"/>
      <c r="E127" s="294"/>
      <c r="F127" s="316" t="s">
        <v>776</v>
      </c>
      <c r="G127" s="294"/>
      <c r="H127" s="294" t="s">
        <v>826</v>
      </c>
      <c r="I127" s="294" t="s">
        <v>778</v>
      </c>
      <c r="J127" s="294" t="s">
        <v>827</v>
      </c>
      <c r="K127" s="338"/>
    </row>
    <row r="128" s="1" customFormat="1" ht="15" customHeight="1">
      <c r="B128" s="336"/>
      <c r="C128" s="294" t="s">
        <v>724</v>
      </c>
      <c r="D128" s="294"/>
      <c r="E128" s="294"/>
      <c r="F128" s="316" t="s">
        <v>776</v>
      </c>
      <c r="G128" s="294"/>
      <c r="H128" s="294" t="s">
        <v>828</v>
      </c>
      <c r="I128" s="294" t="s">
        <v>778</v>
      </c>
      <c r="J128" s="294" t="s">
        <v>827</v>
      </c>
      <c r="K128" s="338"/>
    </row>
    <row r="129" s="1" customFormat="1" ht="15" customHeight="1">
      <c r="B129" s="336"/>
      <c r="C129" s="294" t="s">
        <v>787</v>
      </c>
      <c r="D129" s="294"/>
      <c r="E129" s="294"/>
      <c r="F129" s="316" t="s">
        <v>782</v>
      </c>
      <c r="G129" s="294"/>
      <c r="H129" s="294" t="s">
        <v>788</v>
      </c>
      <c r="I129" s="294" t="s">
        <v>778</v>
      </c>
      <c r="J129" s="294">
        <v>15</v>
      </c>
      <c r="K129" s="338"/>
    </row>
    <row r="130" s="1" customFormat="1" ht="15" customHeight="1">
      <c r="B130" s="336"/>
      <c r="C130" s="318" t="s">
        <v>789</v>
      </c>
      <c r="D130" s="318"/>
      <c r="E130" s="318"/>
      <c r="F130" s="319" t="s">
        <v>782</v>
      </c>
      <c r="G130" s="318"/>
      <c r="H130" s="318" t="s">
        <v>790</v>
      </c>
      <c r="I130" s="318" t="s">
        <v>778</v>
      </c>
      <c r="J130" s="318">
        <v>15</v>
      </c>
      <c r="K130" s="338"/>
    </row>
    <row r="131" s="1" customFormat="1" ht="15" customHeight="1">
      <c r="B131" s="336"/>
      <c r="C131" s="318" t="s">
        <v>791</v>
      </c>
      <c r="D131" s="318"/>
      <c r="E131" s="318"/>
      <c r="F131" s="319" t="s">
        <v>782</v>
      </c>
      <c r="G131" s="318"/>
      <c r="H131" s="318" t="s">
        <v>792</v>
      </c>
      <c r="I131" s="318" t="s">
        <v>778</v>
      </c>
      <c r="J131" s="318">
        <v>20</v>
      </c>
      <c r="K131" s="338"/>
    </row>
    <row r="132" s="1" customFormat="1" ht="15" customHeight="1">
      <c r="B132" s="336"/>
      <c r="C132" s="318" t="s">
        <v>793</v>
      </c>
      <c r="D132" s="318"/>
      <c r="E132" s="318"/>
      <c r="F132" s="319" t="s">
        <v>782</v>
      </c>
      <c r="G132" s="318"/>
      <c r="H132" s="318" t="s">
        <v>794</v>
      </c>
      <c r="I132" s="318" t="s">
        <v>778</v>
      </c>
      <c r="J132" s="318">
        <v>20</v>
      </c>
      <c r="K132" s="338"/>
    </row>
    <row r="133" s="1" customFormat="1" ht="15" customHeight="1">
      <c r="B133" s="336"/>
      <c r="C133" s="294" t="s">
        <v>781</v>
      </c>
      <c r="D133" s="294"/>
      <c r="E133" s="294"/>
      <c r="F133" s="316" t="s">
        <v>782</v>
      </c>
      <c r="G133" s="294"/>
      <c r="H133" s="294" t="s">
        <v>816</v>
      </c>
      <c r="I133" s="294" t="s">
        <v>778</v>
      </c>
      <c r="J133" s="294">
        <v>50</v>
      </c>
      <c r="K133" s="338"/>
    </row>
    <row r="134" s="1" customFormat="1" ht="15" customHeight="1">
      <c r="B134" s="336"/>
      <c r="C134" s="294" t="s">
        <v>795</v>
      </c>
      <c r="D134" s="294"/>
      <c r="E134" s="294"/>
      <c r="F134" s="316" t="s">
        <v>782</v>
      </c>
      <c r="G134" s="294"/>
      <c r="H134" s="294" t="s">
        <v>816</v>
      </c>
      <c r="I134" s="294" t="s">
        <v>778</v>
      </c>
      <c r="J134" s="294">
        <v>50</v>
      </c>
      <c r="K134" s="338"/>
    </row>
    <row r="135" s="1" customFormat="1" ht="15" customHeight="1">
      <c r="B135" s="336"/>
      <c r="C135" s="294" t="s">
        <v>801</v>
      </c>
      <c r="D135" s="294"/>
      <c r="E135" s="294"/>
      <c r="F135" s="316" t="s">
        <v>782</v>
      </c>
      <c r="G135" s="294"/>
      <c r="H135" s="294" t="s">
        <v>816</v>
      </c>
      <c r="I135" s="294" t="s">
        <v>778</v>
      </c>
      <c r="J135" s="294">
        <v>50</v>
      </c>
      <c r="K135" s="338"/>
    </row>
    <row r="136" s="1" customFormat="1" ht="15" customHeight="1">
      <c r="B136" s="336"/>
      <c r="C136" s="294" t="s">
        <v>803</v>
      </c>
      <c r="D136" s="294"/>
      <c r="E136" s="294"/>
      <c r="F136" s="316" t="s">
        <v>782</v>
      </c>
      <c r="G136" s="294"/>
      <c r="H136" s="294" t="s">
        <v>816</v>
      </c>
      <c r="I136" s="294" t="s">
        <v>778</v>
      </c>
      <c r="J136" s="294">
        <v>50</v>
      </c>
      <c r="K136" s="338"/>
    </row>
    <row r="137" s="1" customFormat="1" ht="15" customHeight="1">
      <c r="B137" s="336"/>
      <c r="C137" s="294" t="s">
        <v>804</v>
      </c>
      <c r="D137" s="294"/>
      <c r="E137" s="294"/>
      <c r="F137" s="316" t="s">
        <v>782</v>
      </c>
      <c r="G137" s="294"/>
      <c r="H137" s="294" t="s">
        <v>829</v>
      </c>
      <c r="I137" s="294" t="s">
        <v>778</v>
      </c>
      <c r="J137" s="294">
        <v>255</v>
      </c>
      <c r="K137" s="338"/>
    </row>
    <row r="138" s="1" customFormat="1" ht="15" customHeight="1">
      <c r="B138" s="336"/>
      <c r="C138" s="294" t="s">
        <v>806</v>
      </c>
      <c r="D138" s="294"/>
      <c r="E138" s="294"/>
      <c r="F138" s="316" t="s">
        <v>776</v>
      </c>
      <c r="G138" s="294"/>
      <c r="H138" s="294" t="s">
        <v>830</v>
      </c>
      <c r="I138" s="294" t="s">
        <v>808</v>
      </c>
      <c r="J138" s="294"/>
      <c r="K138" s="338"/>
    </row>
    <row r="139" s="1" customFormat="1" ht="15" customHeight="1">
      <c r="B139" s="336"/>
      <c r="C139" s="294" t="s">
        <v>809</v>
      </c>
      <c r="D139" s="294"/>
      <c r="E139" s="294"/>
      <c r="F139" s="316" t="s">
        <v>776</v>
      </c>
      <c r="G139" s="294"/>
      <c r="H139" s="294" t="s">
        <v>831</v>
      </c>
      <c r="I139" s="294" t="s">
        <v>811</v>
      </c>
      <c r="J139" s="294"/>
      <c r="K139" s="338"/>
    </row>
    <row r="140" s="1" customFormat="1" ht="15" customHeight="1">
      <c r="B140" s="336"/>
      <c r="C140" s="294" t="s">
        <v>812</v>
      </c>
      <c r="D140" s="294"/>
      <c r="E140" s="294"/>
      <c r="F140" s="316" t="s">
        <v>776</v>
      </c>
      <c r="G140" s="294"/>
      <c r="H140" s="294" t="s">
        <v>812</v>
      </c>
      <c r="I140" s="294" t="s">
        <v>811</v>
      </c>
      <c r="J140" s="294"/>
      <c r="K140" s="338"/>
    </row>
    <row r="141" s="1" customFormat="1" ht="15" customHeight="1">
      <c r="B141" s="336"/>
      <c r="C141" s="294" t="s">
        <v>39</v>
      </c>
      <c r="D141" s="294"/>
      <c r="E141" s="294"/>
      <c r="F141" s="316" t="s">
        <v>776</v>
      </c>
      <c r="G141" s="294"/>
      <c r="H141" s="294" t="s">
        <v>832</v>
      </c>
      <c r="I141" s="294" t="s">
        <v>811</v>
      </c>
      <c r="J141" s="294"/>
      <c r="K141" s="338"/>
    </row>
    <row r="142" s="1" customFormat="1" ht="15" customHeight="1">
      <c r="B142" s="336"/>
      <c r="C142" s="294" t="s">
        <v>833</v>
      </c>
      <c r="D142" s="294"/>
      <c r="E142" s="294"/>
      <c r="F142" s="316" t="s">
        <v>776</v>
      </c>
      <c r="G142" s="294"/>
      <c r="H142" s="294" t="s">
        <v>834</v>
      </c>
      <c r="I142" s="294" t="s">
        <v>811</v>
      </c>
      <c r="J142" s="294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291"/>
      <c r="C144" s="291"/>
      <c r="D144" s="291"/>
      <c r="E144" s="291"/>
      <c r="F144" s="328"/>
      <c r="G144" s="291"/>
      <c r="H144" s="291"/>
      <c r="I144" s="291"/>
      <c r="J144" s="291"/>
      <c r="K144" s="291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835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770</v>
      </c>
      <c r="D148" s="309"/>
      <c r="E148" s="309"/>
      <c r="F148" s="309" t="s">
        <v>771</v>
      </c>
      <c r="G148" s="310"/>
      <c r="H148" s="309" t="s">
        <v>55</v>
      </c>
      <c r="I148" s="309" t="s">
        <v>58</v>
      </c>
      <c r="J148" s="309" t="s">
        <v>772</v>
      </c>
      <c r="K148" s="308"/>
    </row>
    <row r="149" s="1" customFormat="1" ht="17.25" customHeight="1">
      <c r="B149" s="306"/>
      <c r="C149" s="311" t="s">
        <v>773</v>
      </c>
      <c r="D149" s="311"/>
      <c r="E149" s="311"/>
      <c r="F149" s="312" t="s">
        <v>774</v>
      </c>
      <c r="G149" s="313"/>
      <c r="H149" s="311"/>
      <c r="I149" s="311"/>
      <c r="J149" s="311" t="s">
        <v>775</v>
      </c>
      <c r="K149" s="308"/>
    </row>
    <row r="150" s="1" customFormat="1" ht="5.25" customHeight="1">
      <c r="B150" s="317"/>
      <c r="C150" s="314"/>
      <c r="D150" s="314"/>
      <c r="E150" s="314"/>
      <c r="F150" s="314"/>
      <c r="G150" s="315"/>
      <c r="H150" s="314"/>
      <c r="I150" s="314"/>
      <c r="J150" s="314"/>
      <c r="K150" s="338"/>
    </row>
    <row r="151" s="1" customFormat="1" ht="15" customHeight="1">
      <c r="B151" s="317"/>
      <c r="C151" s="342" t="s">
        <v>779</v>
      </c>
      <c r="D151" s="294"/>
      <c r="E151" s="294"/>
      <c r="F151" s="343" t="s">
        <v>776</v>
      </c>
      <c r="G151" s="294"/>
      <c r="H151" s="342" t="s">
        <v>816</v>
      </c>
      <c r="I151" s="342" t="s">
        <v>778</v>
      </c>
      <c r="J151" s="342">
        <v>120</v>
      </c>
      <c r="K151" s="338"/>
    </row>
    <row r="152" s="1" customFormat="1" ht="15" customHeight="1">
      <c r="B152" s="317"/>
      <c r="C152" s="342" t="s">
        <v>825</v>
      </c>
      <c r="D152" s="294"/>
      <c r="E152" s="294"/>
      <c r="F152" s="343" t="s">
        <v>776</v>
      </c>
      <c r="G152" s="294"/>
      <c r="H152" s="342" t="s">
        <v>836</v>
      </c>
      <c r="I152" s="342" t="s">
        <v>778</v>
      </c>
      <c r="J152" s="342" t="s">
        <v>827</v>
      </c>
      <c r="K152" s="338"/>
    </row>
    <row r="153" s="1" customFormat="1" ht="15" customHeight="1">
      <c r="B153" s="317"/>
      <c r="C153" s="342" t="s">
        <v>724</v>
      </c>
      <c r="D153" s="294"/>
      <c r="E153" s="294"/>
      <c r="F153" s="343" t="s">
        <v>776</v>
      </c>
      <c r="G153" s="294"/>
      <c r="H153" s="342" t="s">
        <v>837</v>
      </c>
      <c r="I153" s="342" t="s">
        <v>778</v>
      </c>
      <c r="J153" s="342" t="s">
        <v>827</v>
      </c>
      <c r="K153" s="338"/>
    </row>
    <row r="154" s="1" customFormat="1" ht="15" customHeight="1">
      <c r="B154" s="317"/>
      <c r="C154" s="342" t="s">
        <v>781</v>
      </c>
      <c r="D154" s="294"/>
      <c r="E154" s="294"/>
      <c r="F154" s="343" t="s">
        <v>782</v>
      </c>
      <c r="G154" s="294"/>
      <c r="H154" s="342" t="s">
        <v>816</v>
      </c>
      <c r="I154" s="342" t="s">
        <v>778</v>
      </c>
      <c r="J154" s="342">
        <v>50</v>
      </c>
      <c r="K154" s="338"/>
    </row>
    <row r="155" s="1" customFormat="1" ht="15" customHeight="1">
      <c r="B155" s="317"/>
      <c r="C155" s="342" t="s">
        <v>784</v>
      </c>
      <c r="D155" s="294"/>
      <c r="E155" s="294"/>
      <c r="F155" s="343" t="s">
        <v>776</v>
      </c>
      <c r="G155" s="294"/>
      <c r="H155" s="342" t="s">
        <v>816</v>
      </c>
      <c r="I155" s="342" t="s">
        <v>786</v>
      </c>
      <c r="J155" s="342"/>
      <c r="K155" s="338"/>
    </row>
    <row r="156" s="1" customFormat="1" ht="15" customHeight="1">
      <c r="B156" s="317"/>
      <c r="C156" s="342" t="s">
        <v>795</v>
      </c>
      <c r="D156" s="294"/>
      <c r="E156" s="294"/>
      <c r="F156" s="343" t="s">
        <v>782</v>
      </c>
      <c r="G156" s="294"/>
      <c r="H156" s="342" t="s">
        <v>816</v>
      </c>
      <c r="I156" s="342" t="s">
        <v>778</v>
      </c>
      <c r="J156" s="342">
        <v>50</v>
      </c>
      <c r="K156" s="338"/>
    </row>
    <row r="157" s="1" customFormat="1" ht="15" customHeight="1">
      <c r="B157" s="317"/>
      <c r="C157" s="342" t="s">
        <v>803</v>
      </c>
      <c r="D157" s="294"/>
      <c r="E157" s="294"/>
      <c r="F157" s="343" t="s">
        <v>782</v>
      </c>
      <c r="G157" s="294"/>
      <c r="H157" s="342" t="s">
        <v>816</v>
      </c>
      <c r="I157" s="342" t="s">
        <v>778</v>
      </c>
      <c r="J157" s="342">
        <v>50</v>
      </c>
      <c r="K157" s="338"/>
    </row>
    <row r="158" s="1" customFormat="1" ht="15" customHeight="1">
      <c r="B158" s="317"/>
      <c r="C158" s="342" t="s">
        <v>801</v>
      </c>
      <c r="D158" s="294"/>
      <c r="E158" s="294"/>
      <c r="F158" s="343" t="s">
        <v>782</v>
      </c>
      <c r="G158" s="294"/>
      <c r="H158" s="342" t="s">
        <v>816</v>
      </c>
      <c r="I158" s="342" t="s">
        <v>778</v>
      </c>
      <c r="J158" s="342">
        <v>50</v>
      </c>
      <c r="K158" s="338"/>
    </row>
    <row r="159" s="1" customFormat="1" ht="15" customHeight="1">
      <c r="B159" s="317"/>
      <c r="C159" s="342" t="s">
        <v>88</v>
      </c>
      <c r="D159" s="294"/>
      <c r="E159" s="294"/>
      <c r="F159" s="343" t="s">
        <v>776</v>
      </c>
      <c r="G159" s="294"/>
      <c r="H159" s="342" t="s">
        <v>838</v>
      </c>
      <c r="I159" s="342" t="s">
        <v>778</v>
      </c>
      <c r="J159" s="342" t="s">
        <v>839</v>
      </c>
      <c r="K159" s="338"/>
    </row>
    <row r="160" s="1" customFormat="1" ht="15" customHeight="1">
      <c r="B160" s="317"/>
      <c r="C160" s="342" t="s">
        <v>840</v>
      </c>
      <c r="D160" s="294"/>
      <c r="E160" s="294"/>
      <c r="F160" s="343" t="s">
        <v>776</v>
      </c>
      <c r="G160" s="294"/>
      <c r="H160" s="342" t="s">
        <v>841</v>
      </c>
      <c r="I160" s="342" t="s">
        <v>811</v>
      </c>
      <c r="J160" s="342"/>
      <c r="K160" s="338"/>
    </row>
    <row r="161" s="1" customFormat="1" ht="15" customHeight="1">
      <c r="B161" s="344"/>
      <c r="C161" s="326"/>
      <c r="D161" s="326"/>
      <c r="E161" s="326"/>
      <c r="F161" s="326"/>
      <c r="G161" s="326"/>
      <c r="H161" s="326"/>
      <c r="I161" s="326"/>
      <c r="J161" s="326"/>
      <c r="K161" s="345"/>
    </row>
    <row r="162" s="1" customFormat="1" ht="18.75" customHeight="1">
      <c r="B162" s="291"/>
      <c r="C162" s="294"/>
      <c r="D162" s="294"/>
      <c r="E162" s="294"/>
      <c r="F162" s="316"/>
      <c r="G162" s="294"/>
      <c r="H162" s="294"/>
      <c r="I162" s="294"/>
      <c r="J162" s="294"/>
      <c r="K162" s="291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842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770</v>
      </c>
      <c r="D166" s="309"/>
      <c r="E166" s="309"/>
      <c r="F166" s="309" t="s">
        <v>771</v>
      </c>
      <c r="G166" s="346"/>
      <c r="H166" s="347" t="s">
        <v>55</v>
      </c>
      <c r="I166" s="347" t="s">
        <v>58</v>
      </c>
      <c r="J166" s="309" t="s">
        <v>772</v>
      </c>
      <c r="K166" s="286"/>
    </row>
    <row r="167" s="1" customFormat="1" ht="17.25" customHeight="1">
      <c r="B167" s="287"/>
      <c r="C167" s="311" t="s">
        <v>773</v>
      </c>
      <c r="D167" s="311"/>
      <c r="E167" s="311"/>
      <c r="F167" s="312" t="s">
        <v>774</v>
      </c>
      <c r="G167" s="348"/>
      <c r="H167" s="349"/>
      <c r="I167" s="349"/>
      <c r="J167" s="311" t="s">
        <v>775</v>
      </c>
      <c r="K167" s="289"/>
    </row>
    <row r="168" s="1" customFormat="1" ht="5.25" customHeight="1">
      <c r="B168" s="317"/>
      <c r="C168" s="314"/>
      <c r="D168" s="314"/>
      <c r="E168" s="314"/>
      <c r="F168" s="314"/>
      <c r="G168" s="315"/>
      <c r="H168" s="314"/>
      <c r="I168" s="314"/>
      <c r="J168" s="314"/>
      <c r="K168" s="338"/>
    </row>
    <row r="169" s="1" customFormat="1" ht="15" customHeight="1">
      <c r="B169" s="317"/>
      <c r="C169" s="294" t="s">
        <v>779</v>
      </c>
      <c r="D169" s="294"/>
      <c r="E169" s="294"/>
      <c r="F169" s="316" t="s">
        <v>776</v>
      </c>
      <c r="G169" s="294"/>
      <c r="H169" s="294" t="s">
        <v>816</v>
      </c>
      <c r="I169" s="294" t="s">
        <v>778</v>
      </c>
      <c r="J169" s="294">
        <v>120</v>
      </c>
      <c r="K169" s="338"/>
    </row>
    <row r="170" s="1" customFormat="1" ht="15" customHeight="1">
      <c r="B170" s="317"/>
      <c r="C170" s="294" t="s">
        <v>825</v>
      </c>
      <c r="D170" s="294"/>
      <c r="E170" s="294"/>
      <c r="F170" s="316" t="s">
        <v>776</v>
      </c>
      <c r="G170" s="294"/>
      <c r="H170" s="294" t="s">
        <v>826</v>
      </c>
      <c r="I170" s="294" t="s">
        <v>778</v>
      </c>
      <c r="J170" s="294" t="s">
        <v>827</v>
      </c>
      <c r="K170" s="338"/>
    </row>
    <row r="171" s="1" customFormat="1" ht="15" customHeight="1">
      <c r="B171" s="317"/>
      <c r="C171" s="294" t="s">
        <v>724</v>
      </c>
      <c r="D171" s="294"/>
      <c r="E171" s="294"/>
      <c r="F171" s="316" t="s">
        <v>776</v>
      </c>
      <c r="G171" s="294"/>
      <c r="H171" s="294" t="s">
        <v>843</v>
      </c>
      <c r="I171" s="294" t="s">
        <v>778</v>
      </c>
      <c r="J171" s="294" t="s">
        <v>827</v>
      </c>
      <c r="K171" s="338"/>
    </row>
    <row r="172" s="1" customFormat="1" ht="15" customHeight="1">
      <c r="B172" s="317"/>
      <c r="C172" s="294" t="s">
        <v>781</v>
      </c>
      <c r="D172" s="294"/>
      <c r="E172" s="294"/>
      <c r="F172" s="316" t="s">
        <v>782</v>
      </c>
      <c r="G172" s="294"/>
      <c r="H172" s="294" t="s">
        <v>843</v>
      </c>
      <c r="I172" s="294" t="s">
        <v>778</v>
      </c>
      <c r="J172" s="294">
        <v>50</v>
      </c>
      <c r="K172" s="338"/>
    </row>
    <row r="173" s="1" customFormat="1" ht="15" customHeight="1">
      <c r="B173" s="317"/>
      <c r="C173" s="294" t="s">
        <v>784</v>
      </c>
      <c r="D173" s="294"/>
      <c r="E173" s="294"/>
      <c r="F173" s="316" t="s">
        <v>776</v>
      </c>
      <c r="G173" s="294"/>
      <c r="H173" s="294" t="s">
        <v>843</v>
      </c>
      <c r="I173" s="294" t="s">
        <v>786</v>
      </c>
      <c r="J173" s="294"/>
      <c r="K173" s="338"/>
    </row>
    <row r="174" s="1" customFormat="1" ht="15" customHeight="1">
      <c r="B174" s="317"/>
      <c r="C174" s="294" t="s">
        <v>795</v>
      </c>
      <c r="D174" s="294"/>
      <c r="E174" s="294"/>
      <c r="F174" s="316" t="s">
        <v>782</v>
      </c>
      <c r="G174" s="294"/>
      <c r="H174" s="294" t="s">
        <v>843</v>
      </c>
      <c r="I174" s="294" t="s">
        <v>778</v>
      </c>
      <c r="J174" s="294">
        <v>50</v>
      </c>
      <c r="K174" s="338"/>
    </row>
    <row r="175" s="1" customFormat="1" ht="15" customHeight="1">
      <c r="B175" s="317"/>
      <c r="C175" s="294" t="s">
        <v>803</v>
      </c>
      <c r="D175" s="294"/>
      <c r="E175" s="294"/>
      <c r="F175" s="316" t="s">
        <v>782</v>
      </c>
      <c r="G175" s="294"/>
      <c r="H175" s="294" t="s">
        <v>843</v>
      </c>
      <c r="I175" s="294" t="s">
        <v>778</v>
      </c>
      <c r="J175" s="294">
        <v>50</v>
      </c>
      <c r="K175" s="338"/>
    </row>
    <row r="176" s="1" customFormat="1" ht="15" customHeight="1">
      <c r="B176" s="317"/>
      <c r="C176" s="294" t="s">
        <v>801</v>
      </c>
      <c r="D176" s="294"/>
      <c r="E176" s="294"/>
      <c r="F176" s="316" t="s">
        <v>782</v>
      </c>
      <c r="G176" s="294"/>
      <c r="H176" s="294" t="s">
        <v>843</v>
      </c>
      <c r="I176" s="294" t="s">
        <v>778</v>
      </c>
      <c r="J176" s="294">
        <v>50</v>
      </c>
      <c r="K176" s="338"/>
    </row>
    <row r="177" s="1" customFormat="1" ht="15" customHeight="1">
      <c r="B177" s="317"/>
      <c r="C177" s="294" t="s">
        <v>117</v>
      </c>
      <c r="D177" s="294"/>
      <c r="E177" s="294"/>
      <c r="F177" s="316" t="s">
        <v>776</v>
      </c>
      <c r="G177" s="294"/>
      <c r="H177" s="294" t="s">
        <v>844</v>
      </c>
      <c r="I177" s="294" t="s">
        <v>845</v>
      </c>
      <c r="J177" s="294"/>
      <c r="K177" s="338"/>
    </row>
    <row r="178" s="1" customFormat="1" ht="15" customHeight="1">
      <c r="B178" s="317"/>
      <c r="C178" s="294" t="s">
        <v>58</v>
      </c>
      <c r="D178" s="294"/>
      <c r="E178" s="294"/>
      <c r="F178" s="316" t="s">
        <v>776</v>
      </c>
      <c r="G178" s="294"/>
      <c r="H178" s="294" t="s">
        <v>846</v>
      </c>
      <c r="I178" s="294" t="s">
        <v>847</v>
      </c>
      <c r="J178" s="294">
        <v>1</v>
      </c>
      <c r="K178" s="338"/>
    </row>
    <row r="179" s="1" customFormat="1" ht="15" customHeight="1">
      <c r="B179" s="317"/>
      <c r="C179" s="294" t="s">
        <v>54</v>
      </c>
      <c r="D179" s="294"/>
      <c r="E179" s="294"/>
      <c r="F179" s="316" t="s">
        <v>776</v>
      </c>
      <c r="G179" s="294"/>
      <c r="H179" s="294" t="s">
        <v>848</v>
      </c>
      <c r="I179" s="294" t="s">
        <v>778</v>
      </c>
      <c r="J179" s="294">
        <v>20</v>
      </c>
      <c r="K179" s="338"/>
    </row>
    <row r="180" s="1" customFormat="1" ht="15" customHeight="1">
      <c r="B180" s="317"/>
      <c r="C180" s="294" t="s">
        <v>55</v>
      </c>
      <c r="D180" s="294"/>
      <c r="E180" s="294"/>
      <c r="F180" s="316" t="s">
        <v>776</v>
      </c>
      <c r="G180" s="294"/>
      <c r="H180" s="294" t="s">
        <v>849</v>
      </c>
      <c r="I180" s="294" t="s">
        <v>778</v>
      </c>
      <c r="J180" s="294">
        <v>255</v>
      </c>
      <c r="K180" s="338"/>
    </row>
    <row r="181" s="1" customFormat="1" ht="15" customHeight="1">
      <c r="B181" s="317"/>
      <c r="C181" s="294" t="s">
        <v>118</v>
      </c>
      <c r="D181" s="294"/>
      <c r="E181" s="294"/>
      <c r="F181" s="316" t="s">
        <v>776</v>
      </c>
      <c r="G181" s="294"/>
      <c r="H181" s="294" t="s">
        <v>740</v>
      </c>
      <c r="I181" s="294" t="s">
        <v>778</v>
      </c>
      <c r="J181" s="294">
        <v>10</v>
      </c>
      <c r="K181" s="338"/>
    </row>
    <row r="182" s="1" customFormat="1" ht="15" customHeight="1">
      <c r="B182" s="317"/>
      <c r="C182" s="294" t="s">
        <v>119</v>
      </c>
      <c r="D182" s="294"/>
      <c r="E182" s="294"/>
      <c r="F182" s="316" t="s">
        <v>776</v>
      </c>
      <c r="G182" s="294"/>
      <c r="H182" s="294" t="s">
        <v>850</v>
      </c>
      <c r="I182" s="294" t="s">
        <v>811</v>
      </c>
      <c r="J182" s="294"/>
      <c r="K182" s="338"/>
    </row>
    <row r="183" s="1" customFormat="1" ht="15" customHeight="1">
      <c r="B183" s="317"/>
      <c r="C183" s="294" t="s">
        <v>851</v>
      </c>
      <c r="D183" s="294"/>
      <c r="E183" s="294"/>
      <c r="F183" s="316" t="s">
        <v>776</v>
      </c>
      <c r="G183" s="294"/>
      <c r="H183" s="294" t="s">
        <v>852</v>
      </c>
      <c r="I183" s="294" t="s">
        <v>811</v>
      </c>
      <c r="J183" s="294"/>
      <c r="K183" s="338"/>
    </row>
    <row r="184" s="1" customFormat="1" ht="15" customHeight="1">
      <c r="B184" s="317"/>
      <c r="C184" s="294" t="s">
        <v>840</v>
      </c>
      <c r="D184" s="294"/>
      <c r="E184" s="294"/>
      <c r="F184" s="316" t="s">
        <v>776</v>
      </c>
      <c r="G184" s="294"/>
      <c r="H184" s="294" t="s">
        <v>853</v>
      </c>
      <c r="I184" s="294" t="s">
        <v>811</v>
      </c>
      <c r="J184" s="294"/>
      <c r="K184" s="338"/>
    </row>
    <row r="185" s="1" customFormat="1" ht="15" customHeight="1">
      <c r="B185" s="317"/>
      <c r="C185" s="294" t="s">
        <v>121</v>
      </c>
      <c r="D185" s="294"/>
      <c r="E185" s="294"/>
      <c r="F185" s="316" t="s">
        <v>782</v>
      </c>
      <c r="G185" s="294"/>
      <c r="H185" s="294" t="s">
        <v>854</v>
      </c>
      <c r="I185" s="294" t="s">
        <v>778</v>
      </c>
      <c r="J185" s="294">
        <v>50</v>
      </c>
      <c r="K185" s="338"/>
    </row>
    <row r="186" s="1" customFormat="1" ht="15" customHeight="1">
      <c r="B186" s="317"/>
      <c r="C186" s="294" t="s">
        <v>855</v>
      </c>
      <c r="D186" s="294"/>
      <c r="E186" s="294"/>
      <c r="F186" s="316" t="s">
        <v>782</v>
      </c>
      <c r="G186" s="294"/>
      <c r="H186" s="294" t="s">
        <v>856</v>
      </c>
      <c r="I186" s="294" t="s">
        <v>857</v>
      </c>
      <c r="J186" s="294"/>
      <c r="K186" s="338"/>
    </row>
    <row r="187" s="1" customFormat="1" ht="15" customHeight="1">
      <c r="B187" s="317"/>
      <c r="C187" s="294" t="s">
        <v>858</v>
      </c>
      <c r="D187" s="294"/>
      <c r="E187" s="294"/>
      <c r="F187" s="316" t="s">
        <v>782</v>
      </c>
      <c r="G187" s="294"/>
      <c r="H187" s="294" t="s">
        <v>859</v>
      </c>
      <c r="I187" s="294" t="s">
        <v>857</v>
      </c>
      <c r="J187" s="294"/>
      <c r="K187" s="338"/>
    </row>
    <row r="188" s="1" customFormat="1" ht="15" customHeight="1">
      <c r="B188" s="317"/>
      <c r="C188" s="294" t="s">
        <v>860</v>
      </c>
      <c r="D188" s="294"/>
      <c r="E188" s="294"/>
      <c r="F188" s="316" t="s">
        <v>782</v>
      </c>
      <c r="G188" s="294"/>
      <c r="H188" s="294" t="s">
        <v>861</v>
      </c>
      <c r="I188" s="294" t="s">
        <v>857</v>
      </c>
      <c r="J188" s="294"/>
      <c r="K188" s="338"/>
    </row>
    <row r="189" s="1" customFormat="1" ht="15" customHeight="1">
      <c r="B189" s="317"/>
      <c r="C189" s="350" t="s">
        <v>862</v>
      </c>
      <c r="D189" s="294"/>
      <c r="E189" s="294"/>
      <c r="F189" s="316" t="s">
        <v>782</v>
      </c>
      <c r="G189" s="294"/>
      <c r="H189" s="294" t="s">
        <v>863</v>
      </c>
      <c r="I189" s="294" t="s">
        <v>864</v>
      </c>
      <c r="J189" s="351" t="s">
        <v>865</v>
      </c>
      <c r="K189" s="338"/>
    </row>
    <row r="190" s="1" customFormat="1" ht="15" customHeight="1">
      <c r="B190" s="317"/>
      <c r="C190" s="301" t="s">
        <v>43</v>
      </c>
      <c r="D190" s="294"/>
      <c r="E190" s="294"/>
      <c r="F190" s="316" t="s">
        <v>776</v>
      </c>
      <c r="G190" s="294"/>
      <c r="H190" s="291" t="s">
        <v>866</v>
      </c>
      <c r="I190" s="294" t="s">
        <v>867</v>
      </c>
      <c r="J190" s="294"/>
      <c r="K190" s="338"/>
    </row>
    <row r="191" s="1" customFormat="1" ht="15" customHeight="1">
      <c r="B191" s="317"/>
      <c r="C191" s="301" t="s">
        <v>868</v>
      </c>
      <c r="D191" s="294"/>
      <c r="E191" s="294"/>
      <c r="F191" s="316" t="s">
        <v>776</v>
      </c>
      <c r="G191" s="294"/>
      <c r="H191" s="294" t="s">
        <v>869</v>
      </c>
      <c r="I191" s="294" t="s">
        <v>811</v>
      </c>
      <c r="J191" s="294"/>
      <c r="K191" s="338"/>
    </row>
    <row r="192" s="1" customFormat="1" ht="15" customHeight="1">
      <c r="B192" s="317"/>
      <c r="C192" s="301" t="s">
        <v>870</v>
      </c>
      <c r="D192" s="294"/>
      <c r="E192" s="294"/>
      <c r="F192" s="316" t="s">
        <v>776</v>
      </c>
      <c r="G192" s="294"/>
      <c r="H192" s="294" t="s">
        <v>871</v>
      </c>
      <c r="I192" s="294" t="s">
        <v>811</v>
      </c>
      <c r="J192" s="294"/>
      <c r="K192" s="338"/>
    </row>
    <row r="193" s="1" customFormat="1" ht="15" customHeight="1">
      <c r="B193" s="317"/>
      <c r="C193" s="301" t="s">
        <v>872</v>
      </c>
      <c r="D193" s="294"/>
      <c r="E193" s="294"/>
      <c r="F193" s="316" t="s">
        <v>782</v>
      </c>
      <c r="G193" s="294"/>
      <c r="H193" s="294" t="s">
        <v>873</v>
      </c>
      <c r="I193" s="294" t="s">
        <v>811</v>
      </c>
      <c r="J193" s="294"/>
      <c r="K193" s="338"/>
    </row>
    <row r="194" s="1" customFormat="1" ht="15" customHeight="1">
      <c r="B194" s="344"/>
      <c r="C194" s="352"/>
      <c r="D194" s="326"/>
      <c r="E194" s="326"/>
      <c r="F194" s="326"/>
      <c r="G194" s="326"/>
      <c r="H194" s="326"/>
      <c r="I194" s="326"/>
      <c r="J194" s="326"/>
      <c r="K194" s="345"/>
    </row>
    <row r="195" s="1" customFormat="1" ht="18.75" customHeight="1">
      <c r="B195" s="291"/>
      <c r="C195" s="294"/>
      <c r="D195" s="294"/>
      <c r="E195" s="294"/>
      <c r="F195" s="316"/>
      <c r="G195" s="294"/>
      <c r="H195" s="294"/>
      <c r="I195" s="294"/>
      <c r="J195" s="294"/>
      <c r="K195" s="291"/>
    </row>
    <row r="196" s="1" customFormat="1" ht="18.75" customHeight="1">
      <c r="B196" s="291"/>
      <c r="C196" s="294"/>
      <c r="D196" s="294"/>
      <c r="E196" s="294"/>
      <c r="F196" s="316"/>
      <c r="G196" s="294"/>
      <c r="H196" s="294"/>
      <c r="I196" s="294"/>
      <c r="J196" s="294"/>
      <c r="K196" s="291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874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3" t="s">
        <v>875</v>
      </c>
      <c r="D200" s="353"/>
      <c r="E200" s="353"/>
      <c r="F200" s="353" t="s">
        <v>876</v>
      </c>
      <c r="G200" s="354"/>
      <c r="H200" s="353" t="s">
        <v>877</v>
      </c>
      <c r="I200" s="353"/>
      <c r="J200" s="353"/>
      <c r="K200" s="286"/>
    </row>
    <row r="201" s="1" customFormat="1" ht="5.25" customHeight="1">
      <c r="B201" s="317"/>
      <c r="C201" s="314"/>
      <c r="D201" s="314"/>
      <c r="E201" s="314"/>
      <c r="F201" s="314"/>
      <c r="G201" s="294"/>
      <c r="H201" s="314"/>
      <c r="I201" s="314"/>
      <c r="J201" s="314"/>
      <c r="K201" s="338"/>
    </row>
    <row r="202" s="1" customFormat="1" ht="15" customHeight="1">
      <c r="B202" s="317"/>
      <c r="C202" s="294" t="s">
        <v>867</v>
      </c>
      <c r="D202" s="294"/>
      <c r="E202" s="294"/>
      <c r="F202" s="316" t="s">
        <v>44</v>
      </c>
      <c r="G202" s="294"/>
      <c r="H202" s="294" t="s">
        <v>878</v>
      </c>
      <c r="I202" s="294"/>
      <c r="J202" s="294"/>
      <c r="K202" s="338"/>
    </row>
    <row r="203" s="1" customFormat="1" ht="15" customHeight="1">
      <c r="B203" s="317"/>
      <c r="C203" s="323"/>
      <c r="D203" s="294"/>
      <c r="E203" s="294"/>
      <c r="F203" s="316" t="s">
        <v>45</v>
      </c>
      <c r="G203" s="294"/>
      <c r="H203" s="294" t="s">
        <v>879</v>
      </c>
      <c r="I203" s="294"/>
      <c r="J203" s="294"/>
      <c r="K203" s="338"/>
    </row>
    <row r="204" s="1" customFormat="1" ht="15" customHeight="1">
      <c r="B204" s="317"/>
      <c r="C204" s="323"/>
      <c r="D204" s="294"/>
      <c r="E204" s="294"/>
      <c r="F204" s="316" t="s">
        <v>48</v>
      </c>
      <c r="G204" s="294"/>
      <c r="H204" s="294" t="s">
        <v>880</v>
      </c>
      <c r="I204" s="294"/>
      <c r="J204" s="294"/>
      <c r="K204" s="338"/>
    </row>
    <row r="205" s="1" customFormat="1" ht="15" customHeight="1">
      <c r="B205" s="317"/>
      <c r="C205" s="294"/>
      <c r="D205" s="294"/>
      <c r="E205" s="294"/>
      <c r="F205" s="316" t="s">
        <v>46</v>
      </c>
      <c r="G205" s="294"/>
      <c r="H205" s="294" t="s">
        <v>881</v>
      </c>
      <c r="I205" s="294"/>
      <c r="J205" s="294"/>
      <c r="K205" s="338"/>
    </row>
    <row r="206" s="1" customFormat="1" ht="15" customHeight="1">
      <c r="B206" s="317"/>
      <c r="C206" s="294"/>
      <c r="D206" s="294"/>
      <c r="E206" s="294"/>
      <c r="F206" s="316" t="s">
        <v>47</v>
      </c>
      <c r="G206" s="294"/>
      <c r="H206" s="294" t="s">
        <v>882</v>
      </c>
      <c r="I206" s="294"/>
      <c r="J206" s="294"/>
      <c r="K206" s="338"/>
    </row>
    <row r="207" s="1" customFormat="1" ht="15" customHeight="1">
      <c r="B207" s="317"/>
      <c r="C207" s="294"/>
      <c r="D207" s="294"/>
      <c r="E207" s="294"/>
      <c r="F207" s="316"/>
      <c r="G207" s="294"/>
      <c r="H207" s="294"/>
      <c r="I207" s="294"/>
      <c r="J207" s="294"/>
      <c r="K207" s="338"/>
    </row>
    <row r="208" s="1" customFormat="1" ht="15" customHeight="1">
      <c r="B208" s="317"/>
      <c r="C208" s="294" t="s">
        <v>823</v>
      </c>
      <c r="D208" s="294"/>
      <c r="E208" s="294"/>
      <c r="F208" s="316" t="s">
        <v>80</v>
      </c>
      <c r="G208" s="294"/>
      <c r="H208" s="294" t="s">
        <v>883</v>
      </c>
      <c r="I208" s="294"/>
      <c r="J208" s="294"/>
      <c r="K208" s="338"/>
    </row>
    <row r="209" s="1" customFormat="1" ht="15" customHeight="1">
      <c r="B209" s="317"/>
      <c r="C209" s="323"/>
      <c r="D209" s="294"/>
      <c r="E209" s="294"/>
      <c r="F209" s="316" t="s">
        <v>718</v>
      </c>
      <c r="G209" s="294"/>
      <c r="H209" s="294" t="s">
        <v>719</v>
      </c>
      <c r="I209" s="294"/>
      <c r="J209" s="294"/>
      <c r="K209" s="338"/>
    </row>
    <row r="210" s="1" customFormat="1" ht="15" customHeight="1">
      <c r="B210" s="317"/>
      <c r="C210" s="294"/>
      <c r="D210" s="294"/>
      <c r="E210" s="294"/>
      <c r="F210" s="316" t="s">
        <v>716</v>
      </c>
      <c r="G210" s="294"/>
      <c r="H210" s="294" t="s">
        <v>884</v>
      </c>
      <c r="I210" s="294"/>
      <c r="J210" s="294"/>
      <c r="K210" s="338"/>
    </row>
    <row r="211" s="1" customFormat="1" ht="15" customHeight="1">
      <c r="B211" s="355"/>
      <c r="C211" s="323"/>
      <c r="D211" s="323"/>
      <c r="E211" s="323"/>
      <c r="F211" s="316" t="s">
        <v>720</v>
      </c>
      <c r="G211" s="301"/>
      <c r="H211" s="342" t="s">
        <v>721</v>
      </c>
      <c r="I211" s="342"/>
      <c r="J211" s="342"/>
      <c r="K211" s="356"/>
    </row>
    <row r="212" s="1" customFormat="1" ht="15" customHeight="1">
      <c r="B212" s="355"/>
      <c r="C212" s="323"/>
      <c r="D212" s="323"/>
      <c r="E212" s="323"/>
      <c r="F212" s="316" t="s">
        <v>722</v>
      </c>
      <c r="G212" s="301"/>
      <c r="H212" s="342" t="s">
        <v>885</v>
      </c>
      <c r="I212" s="342"/>
      <c r="J212" s="342"/>
      <c r="K212" s="356"/>
    </row>
    <row r="213" s="1" customFormat="1" ht="15" customHeight="1">
      <c r="B213" s="355"/>
      <c r="C213" s="323"/>
      <c r="D213" s="323"/>
      <c r="E213" s="323"/>
      <c r="F213" s="357"/>
      <c r="G213" s="301"/>
      <c r="H213" s="358"/>
      <c r="I213" s="358"/>
      <c r="J213" s="358"/>
      <c r="K213" s="356"/>
    </row>
    <row r="214" s="1" customFormat="1" ht="15" customHeight="1">
      <c r="B214" s="355"/>
      <c r="C214" s="294" t="s">
        <v>847</v>
      </c>
      <c r="D214" s="323"/>
      <c r="E214" s="323"/>
      <c r="F214" s="316">
        <v>1</v>
      </c>
      <c r="G214" s="301"/>
      <c r="H214" s="342" t="s">
        <v>886</v>
      </c>
      <c r="I214" s="342"/>
      <c r="J214" s="342"/>
      <c r="K214" s="356"/>
    </row>
    <row r="215" s="1" customFormat="1" ht="15" customHeight="1">
      <c r="B215" s="355"/>
      <c r="C215" s="323"/>
      <c r="D215" s="323"/>
      <c r="E215" s="323"/>
      <c r="F215" s="316">
        <v>2</v>
      </c>
      <c r="G215" s="301"/>
      <c r="H215" s="342" t="s">
        <v>887</v>
      </c>
      <c r="I215" s="342"/>
      <c r="J215" s="342"/>
      <c r="K215" s="356"/>
    </row>
    <row r="216" s="1" customFormat="1" ht="15" customHeight="1">
      <c r="B216" s="355"/>
      <c r="C216" s="323"/>
      <c r="D216" s="323"/>
      <c r="E216" s="323"/>
      <c r="F216" s="316">
        <v>3</v>
      </c>
      <c r="G216" s="301"/>
      <c r="H216" s="342" t="s">
        <v>888</v>
      </c>
      <c r="I216" s="342"/>
      <c r="J216" s="342"/>
      <c r="K216" s="356"/>
    </row>
    <row r="217" s="1" customFormat="1" ht="15" customHeight="1">
      <c r="B217" s="355"/>
      <c r="C217" s="323"/>
      <c r="D217" s="323"/>
      <c r="E217" s="323"/>
      <c r="F217" s="316">
        <v>4</v>
      </c>
      <c r="G217" s="301"/>
      <c r="H217" s="342" t="s">
        <v>889</v>
      </c>
      <c r="I217" s="342"/>
      <c r="J217" s="342"/>
      <c r="K217" s="356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Procházka</dc:creator>
  <cp:lastModifiedBy>Jan Procházka</cp:lastModifiedBy>
  <dcterms:created xsi:type="dcterms:W3CDTF">2020-04-09T10:43:04Z</dcterms:created>
  <dcterms:modified xsi:type="dcterms:W3CDTF">2020-04-09T10:43:09Z</dcterms:modified>
</cp:coreProperties>
</file>