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EK-095-2017 - Nemocnice T..."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'EK-095-2017 - Nemocnice T...'!$C$82:$K$254</definedName>
    <definedName name="_xlnm.Print_Area" localSheetId="1">'EK-095-2017 - Nemocnice T...'!$C$4:$J$34,'EK-095-2017 - Nemocnice T...'!$C$40:$J$66,'EK-095-2017 - Nemocnice T...'!$C$72:$K$254</definedName>
    <definedName name="_xlnm.Print_Titles" localSheetId="1">'EK-095-2017 - Nemocnice T...'!$82:$82</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252"/>
  <c r="BH252"/>
  <c r="BG252"/>
  <c r="BF252"/>
  <c r="T252"/>
  <c r="R252"/>
  <c r="P252"/>
  <c r="BK252"/>
  <c r="J252"/>
  <c r="BE252"/>
  <c r="BI249"/>
  <c r="BH249"/>
  <c r="BG249"/>
  <c r="BF249"/>
  <c r="T249"/>
  <c r="R249"/>
  <c r="P249"/>
  <c r="BK249"/>
  <c r="J249"/>
  <c r="BE249"/>
  <c r="BI245"/>
  <c r="BH245"/>
  <c r="BG245"/>
  <c r="BF245"/>
  <c r="T245"/>
  <c r="T244"/>
  <c r="T243"/>
  <c r="R245"/>
  <c r="R244"/>
  <c r="R243"/>
  <c r="P245"/>
  <c r="P244"/>
  <c r="P243"/>
  <c r="BK245"/>
  <c r="BK244"/>
  <c r="J244"/>
  <c r="BK243"/>
  <c r="J243"/>
  <c r="J245"/>
  <c r="BE245"/>
  <c r="J65"/>
  <c r="J64"/>
  <c r="BI240"/>
  <c r="BH240"/>
  <c r="BG240"/>
  <c r="BF240"/>
  <c r="T240"/>
  <c r="R240"/>
  <c r="P240"/>
  <c r="BK240"/>
  <c r="J240"/>
  <c r="BE240"/>
  <c r="BI238"/>
  <c r="BH238"/>
  <c r="BG238"/>
  <c r="BF238"/>
  <c r="T238"/>
  <c r="R238"/>
  <c r="P238"/>
  <c r="BK238"/>
  <c r="J238"/>
  <c r="BE238"/>
  <c r="BI235"/>
  <c r="BH235"/>
  <c r="BG235"/>
  <c r="BF235"/>
  <c r="T235"/>
  <c r="R235"/>
  <c r="P235"/>
  <c r="BK235"/>
  <c r="J235"/>
  <c r="BE235"/>
  <c r="BI233"/>
  <c r="BH233"/>
  <c r="BG233"/>
  <c r="BF233"/>
  <c r="T233"/>
  <c r="R233"/>
  <c r="P233"/>
  <c r="BK233"/>
  <c r="J233"/>
  <c r="BE233"/>
  <c r="BI229"/>
  <c r="BH229"/>
  <c r="BG229"/>
  <c r="BF229"/>
  <c r="T229"/>
  <c r="R229"/>
  <c r="P229"/>
  <c r="BK229"/>
  <c r="J229"/>
  <c r="BE229"/>
  <c r="BI226"/>
  <c r="BH226"/>
  <c r="BG226"/>
  <c r="BF226"/>
  <c r="T226"/>
  <c r="R226"/>
  <c r="P226"/>
  <c r="BK226"/>
  <c r="J226"/>
  <c r="BE226"/>
  <c r="BI222"/>
  <c r="BH222"/>
  <c r="BG222"/>
  <c r="BF222"/>
  <c r="T222"/>
  <c r="T221"/>
  <c r="T220"/>
  <c r="R222"/>
  <c r="R221"/>
  <c r="R220"/>
  <c r="P222"/>
  <c r="P221"/>
  <c r="P220"/>
  <c r="BK222"/>
  <c r="BK221"/>
  <c r="J221"/>
  <c r="BK220"/>
  <c r="J220"/>
  <c r="J222"/>
  <c r="BE222"/>
  <c r="J63"/>
  <c r="J62"/>
  <c r="BI217"/>
  <c r="BH217"/>
  <c r="BG217"/>
  <c r="BF217"/>
  <c r="T217"/>
  <c r="T216"/>
  <c r="R217"/>
  <c r="R216"/>
  <c r="P217"/>
  <c r="P216"/>
  <c r="BK217"/>
  <c r="BK216"/>
  <c r="J216"/>
  <c r="J217"/>
  <c r="BE217"/>
  <c r="J61"/>
  <c r="BI214"/>
  <c r="BH214"/>
  <c r="BG214"/>
  <c r="BF214"/>
  <c r="T214"/>
  <c r="R214"/>
  <c r="P214"/>
  <c r="BK214"/>
  <c r="J214"/>
  <c r="BE214"/>
  <c r="BI212"/>
  <c r="BH212"/>
  <c r="BG212"/>
  <c r="BF212"/>
  <c r="T212"/>
  <c r="R212"/>
  <c r="P212"/>
  <c r="BK212"/>
  <c r="J212"/>
  <c r="BE212"/>
  <c r="BI208"/>
  <c r="BH208"/>
  <c r="BG208"/>
  <c r="BF208"/>
  <c r="T208"/>
  <c r="R208"/>
  <c r="P208"/>
  <c r="BK208"/>
  <c r="J208"/>
  <c r="BE208"/>
  <c r="BI205"/>
  <c r="BH205"/>
  <c r="BG205"/>
  <c r="BF205"/>
  <c r="T205"/>
  <c r="R205"/>
  <c r="P205"/>
  <c r="BK205"/>
  <c r="J205"/>
  <c r="BE205"/>
  <c r="BI201"/>
  <c r="BH201"/>
  <c r="BG201"/>
  <c r="BF201"/>
  <c r="T201"/>
  <c r="R201"/>
  <c r="P201"/>
  <c r="BK201"/>
  <c r="J201"/>
  <c r="BE201"/>
  <c r="BI198"/>
  <c r="BH198"/>
  <c r="BG198"/>
  <c r="BF198"/>
  <c r="T198"/>
  <c r="T197"/>
  <c r="R198"/>
  <c r="R197"/>
  <c r="P198"/>
  <c r="P197"/>
  <c r="BK198"/>
  <c r="BK197"/>
  <c r="J197"/>
  <c r="J198"/>
  <c r="BE198"/>
  <c r="J60"/>
  <c r="BI193"/>
  <c r="BH193"/>
  <c r="BG193"/>
  <c r="BF193"/>
  <c r="T193"/>
  <c r="R193"/>
  <c r="P193"/>
  <c r="BK193"/>
  <c r="J193"/>
  <c r="BE193"/>
  <c r="BI189"/>
  <c r="BH189"/>
  <c r="BG189"/>
  <c r="BF189"/>
  <c r="T189"/>
  <c r="T188"/>
  <c r="R189"/>
  <c r="R188"/>
  <c r="P189"/>
  <c r="P188"/>
  <c r="BK189"/>
  <c r="BK188"/>
  <c r="J188"/>
  <c r="J189"/>
  <c r="BE189"/>
  <c r="J59"/>
  <c r="BI184"/>
  <c r="BH184"/>
  <c r="BG184"/>
  <c r="BF184"/>
  <c r="T184"/>
  <c r="R184"/>
  <c r="P184"/>
  <c r="BK184"/>
  <c r="J184"/>
  <c r="BE184"/>
  <c r="BI180"/>
  <c r="BH180"/>
  <c r="BG180"/>
  <c r="BF180"/>
  <c r="T180"/>
  <c r="T179"/>
  <c r="R180"/>
  <c r="R179"/>
  <c r="P180"/>
  <c r="P179"/>
  <c r="BK180"/>
  <c r="BK179"/>
  <c r="J179"/>
  <c r="J180"/>
  <c r="BE180"/>
  <c r="J58"/>
  <c r="BI176"/>
  <c r="BH176"/>
  <c r="BG176"/>
  <c r="BF176"/>
  <c r="T176"/>
  <c r="T175"/>
  <c r="R176"/>
  <c r="R175"/>
  <c r="P176"/>
  <c r="P175"/>
  <c r="BK176"/>
  <c r="BK175"/>
  <c r="J175"/>
  <c r="J176"/>
  <c r="BE176"/>
  <c r="J57"/>
  <c r="BI171"/>
  <c r="BH171"/>
  <c r="BG171"/>
  <c r="BF171"/>
  <c r="T171"/>
  <c r="R171"/>
  <c r="P171"/>
  <c r="BK171"/>
  <c r="J171"/>
  <c r="BE171"/>
  <c r="BI167"/>
  <c r="BH167"/>
  <c r="BG167"/>
  <c r="BF167"/>
  <c r="T167"/>
  <c r="T166"/>
  <c r="R167"/>
  <c r="R166"/>
  <c r="P167"/>
  <c r="P166"/>
  <c r="BK167"/>
  <c r="BK166"/>
  <c r="J166"/>
  <c r="J167"/>
  <c r="BE167"/>
  <c r="J56"/>
  <c r="BI162"/>
  <c r="BH162"/>
  <c r="BG162"/>
  <c r="BF162"/>
  <c r="T162"/>
  <c r="R162"/>
  <c r="P162"/>
  <c r="BK162"/>
  <c r="J162"/>
  <c r="BE162"/>
  <c r="BI158"/>
  <c r="BH158"/>
  <c r="BG158"/>
  <c r="BF158"/>
  <c r="T158"/>
  <c r="R158"/>
  <c r="P158"/>
  <c r="BK158"/>
  <c r="J158"/>
  <c r="BE158"/>
  <c r="BI154"/>
  <c r="BH154"/>
  <c r="BG154"/>
  <c r="BF154"/>
  <c r="T154"/>
  <c r="R154"/>
  <c r="P154"/>
  <c r="BK154"/>
  <c r="J154"/>
  <c r="BE154"/>
  <c r="BI150"/>
  <c r="BH150"/>
  <c r="BG150"/>
  <c r="BF150"/>
  <c r="T150"/>
  <c r="R150"/>
  <c r="P150"/>
  <c r="BK150"/>
  <c r="J150"/>
  <c r="BE150"/>
  <c r="BI146"/>
  <c r="BH146"/>
  <c r="BG146"/>
  <c r="BF146"/>
  <c r="T146"/>
  <c r="T145"/>
  <c r="R146"/>
  <c r="R145"/>
  <c r="P146"/>
  <c r="P145"/>
  <c r="BK146"/>
  <c r="BK145"/>
  <c r="J145"/>
  <c r="J146"/>
  <c r="BE146"/>
  <c r="J55"/>
  <c r="BI142"/>
  <c r="BH142"/>
  <c r="BG142"/>
  <c r="BF142"/>
  <c r="T142"/>
  <c r="R142"/>
  <c r="P142"/>
  <c r="BK142"/>
  <c r="J142"/>
  <c r="BE142"/>
  <c r="BI138"/>
  <c r="BH138"/>
  <c r="BG138"/>
  <c r="BF138"/>
  <c r="T138"/>
  <c r="R138"/>
  <c r="P138"/>
  <c r="BK138"/>
  <c r="J138"/>
  <c r="BE138"/>
  <c r="BI134"/>
  <c r="BH134"/>
  <c r="BG134"/>
  <c r="BF134"/>
  <c r="T134"/>
  <c r="R134"/>
  <c r="P134"/>
  <c r="BK134"/>
  <c r="J134"/>
  <c r="BE134"/>
  <c r="BI131"/>
  <c r="BH131"/>
  <c r="BG131"/>
  <c r="BF131"/>
  <c r="T131"/>
  <c r="R131"/>
  <c r="P131"/>
  <c r="BK131"/>
  <c r="J131"/>
  <c r="BE131"/>
  <c r="BI127"/>
  <c r="BH127"/>
  <c r="BG127"/>
  <c r="BF127"/>
  <c r="T127"/>
  <c r="R127"/>
  <c r="P127"/>
  <c r="BK127"/>
  <c r="J127"/>
  <c r="BE127"/>
  <c r="BI123"/>
  <c r="BH123"/>
  <c r="BG123"/>
  <c r="BF123"/>
  <c r="T123"/>
  <c r="R123"/>
  <c r="P123"/>
  <c r="BK123"/>
  <c r="J123"/>
  <c r="BE123"/>
  <c r="BI118"/>
  <c r="BH118"/>
  <c r="BG118"/>
  <c r="BF118"/>
  <c r="T118"/>
  <c r="R118"/>
  <c r="P118"/>
  <c r="BK118"/>
  <c r="J118"/>
  <c r="BE118"/>
  <c r="BI114"/>
  <c r="BH114"/>
  <c r="BG114"/>
  <c r="BF114"/>
  <c r="T114"/>
  <c r="R114"/>
  <c r="P114"/>
  <c r="BK114"/>
  <c r="J114"/>
  <c r="BE114"/>
  <c r="BI111"/>
  <c r="BH111"/>
  <c r="BG111"/>
  <c r="BF111"/>
  <c r="T111"/>
  <c r="R111"/>
  <c r="P111"/>
  <c r="BK111"/>
  <c r="J111"/>
  <c r="BE111"/>
  <c r="BI107"/>
  <c r="BH107"/>
  <c r="BG107"/>
  <c r="BF107"/>
  <c r="T107"/>
  <c r="R107"/>
  <c r="P107"/>
  <c r="BK107"/>
  <c r="J107"/>
  <c r="BE107"/>
  <c r="BI102"/>
  <c r="BH102"/>
  <c r="BG102"/>
  <c r="BF102"/>
  <c r="T102"/>
  <c r="R102"/>
  <c r="P102"/>
  <c r="BK102"/>
  <c r="J102"/>
  <c r="BE102"/>
  <c r="BI98"/>
  <c r="BH98"/>
  <c r="BG98"/>
  <c r="BF98"/>
  <c r="T98"/>
  <c r="R98"/>
  <c r="P98"/>
  <c r="BK98"/>
  <c r="J98"/>
  <c r="BE98"/>
  <c r="BI94"/>
  <c r="BH94"/>
  <c r="BG94"/>
  <c r="BF94"/>
  <c r="T94"/>
  <c r="R94"/>
  <c r="P94"/>
  <c r="BK94"/>
  <c r="J94"/>
  <c r="BE94"/>
  <c r="BI89"/>
  <c r="BH89"/>
  <c r="BG89"/>
  <c r="BF89"/>
  <c r="T89"/>
  <c r="R89"/>
  <c r="P89"/>
  <c r="BK89"/>
  <c r="J89"/>
  <c r="BE89"/>
  <c r="BI86"/>
  <c r="F32"/>
  <c i="1" r="BD52"/>
  <c i="2" r="BH86"/>
  <c r="F31"/>
  <c i="1" r="BC52"/>
  <c i="2" r="BG86"/>
  <c r="F30"/>
  <c i="1" r="BB52"/>
  <c i="2" r="BF86"/>
  <c r="J29"/>
  <c i="1" r="AW52"/>
  <c i="2" r="F29"/>
  <c i="1" r="BA52"/>
  <c i="2" r="T86"/>
  <c r="T85"/>
  <c r="T84"/>
  <c r="T83"/>
  <c r="R86"/>
  <c r="R85"/>
  <c r="R84"/>
  <c r="R83"/>
  <c r="P86"/>
  <c r="P85"/>
  <c r="P84"/>
  <c r="P83"/>
  <c i="1" r="AU52"/>
  <c i="2" r="BK86"/>
  <c r="BK85"/>
  <c r="J85"/>
  <c r="BK84"/>
  <c r="J84"/>
  <c r="BK83"/>
  <c r="J83"/>
  <c r="J52"/>
  <c r="J25"/>
  <c i="1" r="AG52"/>
  <c i="2" r="J86"/>
  <c r="BE86"/>
  <c r="J28"/>
  <c i="1" r="AV52"/>
  <c i="2" r="F28"/>
  <c i="1" r="AZ52"/>
  <c i="2" r="J54"/>
  <c r="J53"/>
  <c r="F77"/>
  <c r="E75"/>
  <c r="F45"/>
  <c r="E43"/>
  <c r="J34"/>
  <c r="J19"/>
  <c r="E19"/>
  <c r="J79"/>
  <c r="J47"/>
  <c r="J18"/>
  <c r="J16"/>
  <c r="E16"/>
  <c r="F80"/>
  <c r="F48"/>
  <c r="J15"/>
  <c r="J13"/>
  <c r="E13"/>
  <c r="F79"/>
  <c r="F47"/>
  <c r="J12"/>
  <c r="J10"/>
  <c r="J77"/>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<sst xmlns="http://schemas.openxmlformats.org/spreadsheetml/2006/main">
  <si>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</si>
  <si>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</si>
  <si>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</si>
  <si>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</si>
  <si>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</si>
  <si>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</si>
  <si>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</si>
  <si>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{2ae8053c-52f9-4350-aeb8-849b8da92f5b}</t>
  </si>
  <si>
    <t>0,01</t>
  </si>
  <si>
    <t>21</t>
  </si>
  <si>
    <t>15</t>
  </si>
  <si>
    <t>REKAPITULACE STAVBY</t>
  </si>
  <si>
    <t xml:space="preserve">v ---  níže se nacházejí doplnkové a pomocné údaje k sestavám  --- v</t>
  </si>
  <si>
    <t>Návod na vyplnění</t>
  </si>
  <si>
    <t>0,001</t>
  </si>
  <si>
    <t>Kód:</t>
  </si>
  <si>
    <t>EK-095/2017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</si>
  <si>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</si>
  <si>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</si>
  <si>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Nemocnice Teplice, o.z.- kolektor pro přeložku rozvodu kyslíku</t>
  </si>
  <si>
    <t>KSO:</t>
  </si>
  <si>
    <t/>
  </si>
  <si>
    <t>CC-CZ:</t>
  </si>
  <si>
    <t>Místo:</t>
  </si>
  <si>
    <t xml:space="preserve"> </t>
  </si>
  <si>
    <t>Datum:</t>
  </si>
  <si>
    <t>24. 8. 2017</t>
  </si>
  <si>
    <t>Zadavatel:</t>
  </si>
  <si>
    <t>IČ:</t>
  </si>
  <si>
    <t>DIČ:</t>
  </si>
  <si>
    <t>Uchazeč:</t>
  </si>
  <si>
    <t>Vyplň údaj</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</si>
  <si>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</si>
  <si>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</si>
  <si>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</si>
  <si>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</si>
  <si>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</si>
  <si>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</si>
  <si>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</si>
  <si>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</si>
  <si>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</si>
  <si>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</si>
  <si>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</si>
  <si>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</si>
  <si>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</si>
  <si>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</si>
  <si>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</si>
  <si>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</si>
  <si>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</si>
  <si>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</si>
  <si>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</si>
  <si>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</si>
  <si>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</si>
  <si>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</si>
  <si>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</si>
  <si>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</si>
  <si>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</si>
  <si>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</si>
  <si>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</si>
  <si>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</si>
  <si>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</si>
  <si>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</si>
  <si>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</si>
  <si>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</si>
  <si>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</si>
  <si>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</si>
  <si>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</si>
  <si>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</si>
  <si>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</si>
  <si>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</si>
  <si>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</si>
  <si>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</si>
  <si>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</si>
  <si>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</si>
  <si>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</si>
  <si>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</si>
  <si>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</si>
  <si>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</si>
  <si>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</si>
  <si>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</si>
  <si>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</si>
  <si>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</si>
  <si>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</si>
  <si>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</si>
  <si>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</si>
  <si>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</si>
  <si>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</si>
  <si>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</si>
  <si>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HSV - Práce a dodávky HSV</t>
  </si>
  <si>
    <t xml:space="preserve">    1 - Zemní práce</t>
  </si>
  <si>
    <t xml:space="preserve">    5 - Komunikace pozemní</t>
  </si>
  <si>
    <t xml:space="preserve">    6 - Úpravy povrchů, podlahy a osazování výplní</t>
  </si>
  <si>
    <t xml:space="preserve">    8 - Trubní vedení</t>
  </si>
  <si>
    <t xml:space="preserve">    9 - Ostatní konstrukce a práce, bourání</t>
  </si>
  <si>
    <t xml:space="preserve">    96 - Bourání konstrukcí</t>
  </si>
  <si>
    <t xml:space="preserve">    997 - Přesun sutě</t>
  </si>
  <si>
    <t xml:space="preserve">    998 - Přesun hmot</t>
  </si>
  <si>
    <t>PSV - Práce a dodávky PSV</t>
  </si>
  <si>
    <t xml:space="preserve">    711 - Izolace proti vodě, vlhkosti a plynům</t>
  </si>
  <si>
    <t>M - Práce a dodávky M</t>
  </si>
  <si>
    <t xml:space="preserve">    46-M - Zemní práce při extr.mont.pracích</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</si>
  <si>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</si>
  <si>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</si>
  <si>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</si>
  <si>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</si>
  <si>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</si>
  <si>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</si>
  <si>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</si>
  <si>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</si>
  <si>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</si>
  <si>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</si>
  <si>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</si>
  <si>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</si>
  <si>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</si>
  <si>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</si>
  <si>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</si>
  <si>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</si>
  <si>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</si>
  <si>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</si>
  <si>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</si>
  <si>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121112011</t>
  </si>
  <si>
    <t>Sejmutí ornice tl vrstvy do 150 mm ručně s odhozením do 3 m bez vodorovného přemístění</t>
  </si>
  <si>
    <t>m3</t>
  </si>
  <si>
    <t>CS ÚRS 2017 02</t>
  </si>
  <si>
    <t>4</t>
  </si>
  <si>
    <t>1626803158</t>
  </si>
  <si>
    <t>PP</t>
  </si>
  <si>
    <t>Sejmutí ornice ručně bez vodorovného přemístění s naložením na dopravní prostředek nebo s odhozením do 3 m tloušťky vrstvy do 150 mm</t>
  </si>
  <si>
    <t>VV</t>
  </si>
  <si>
    <t>"sejmutí ornice v rostlém terénu" 28,0*0,70*0,15</t>
  </si>
  <si>
    <t>132201201</t>
  </si>
  <si>
    <t>Hloubení rýh š do 2000 mm v hornině tř. 3 objemu do 100 m3</t>
  </si>
  <si>
    <t>-2034526111</t>
  </si>
  <si>
    <t>Hloubení zapažených i nezapažených rýh šířky přes 600 do 2 000 mm s urovnáním dna do předepsaného profilu a spádu v hornině tř. 3 do 100 m3</t>
  </si>
  <si>
    <t>PSC</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</si>
  <si>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</si>
  <si>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"výkop rýhy pro uložení kolektoru - komunikace" 12,0*0,70*(1,20-0,50)</t>
  </si>
  <si>
    <t>"výkop rýhy pro uložení kolektoru - rostlý terén" 28,0*0,70*(1,20-0,15)</t>
  </si>
  <si>
    <t>3</t>
  </si>
  <si>
    <t>132201209</t>
  </si>
  <si>
    <t>Příplatek za lepivost k hloubení rýh š do 2000 mm v hornině tř. 3</t>
  </si>
  <si>
    <t>475926506</t>
  </si>
  <si>
    <t>Hloubení zapažených i nezapažených rýh šířky přes 600 do 2 000 mm s urovnáním dna do předepsaného profilu a spádu v hornině tř. 3 Příplatek k cenám za lepivost horniny tř. 3</t>
  </si>
  <si>
    <t>"30% objemu výkopu" 26,46*0,30</t>
  </si>
  <si>
    <t>161101101</t>
  </si>
  <si>
    <t>Svislé přemístění výkopku z horniny tř. 1 až 4 hl výkopu do 2,5 m</t>
  </si>
  <si>
    <t>615515655</t>
  </si>
  <si>
    <t>Svislé přemístění výkopku bez naložení do dopravní nádoby avšak s vyprázdněním dopravní nádoby na hromadu nebo do dopravního prostředku z horniny tř. 1 až 4, při hloubce výkopu přes 1 do 2,5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</si>
  <si>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</si>
  <si>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"100% objemu výkopu" 26,46</t>
  </si>
  <si>
    <t>5</t>
  </si>
  <si>
    <t>162201102</t>
  </si>
  <si>
    <t>Vodorovné přemístění do 50 m výkopku/sypaniny z horniny tř. 1 až 4</t>
  </si>
  <si>
    <t>-1568044066</t>
  </si>
  <si>
    <t>Vodorovné přemístění výkopku nebo sypaniny po suchu na obvyklém dopravním prostředku, bez naložení výkopku, avšak se složením bez rozhrnutí z horniny tř. 1 až 4 na vzdálenost přes 20 do 50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</si>
  <si>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</si>
  <si>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"odvoz výkopu na mezideponii" 26,46</t>
  </si>
  <si>
    <t>"odvoz výkopu na mezideponii" 18,20</t>
  </si>
  <si>
    <t>6</t>
  </si>
  <si>
    <t>162501102</t>
  </si>
  <si>
    <t>Vodorovné přemístění do 3000 m výkopku/sypaniny z horniny tř. 1 až 4</t>
  </si>
  <si>
    <t>-257453024</t>
  </si>
  <si>
    <t>Vodorovné přemístění výkopku nebo sypaniny po suchu na obvyklém dopravním prostředku, bez naložení výkopku, avšak se složením bez rozhrnutí z horniny tř. 1 až 4 na vzdálenost přes 2 500 do 3 000 m</t>
  </si>
  <si>
    <t>"odvoz přebytečného objemu výkopu" 8,26</t>
  </si>
  <si>
    <t>7</t>
  </si>
  <si>
    <t>M</t>
  </si>
  <si>
    <t>946201100</t>
  </si>
  <si>
    <t>uložení odpadu kód 170504 zemina a kamení</t>
  </si>
  <si>
    <t>t</t>
  </si>
  <si>
    <t>8</t>
  </si>
  <si>
    <t>1951814516</t>
  </si>
  <si>
    <t>uložení odpadu - zemina a kamení</t>
  </si>
  <si>
    <t>8,26*1,65 'Přepočtené koeficientem množství</t>
  </si>
  <si>
    <t>167101101</t>
  </si>
  <si>
    <t>Nakládání výkopku z hornin tř. 1 až 4 do 100 m3</t>
  </si>
  <si>
    <t>1444760806</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</si>
  <si>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</si>
  <si>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</si>
  <si>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"nakládání výkopu na mezideponii" 26,46</t>
  </si>
  <si>
    <t>9</t>
  </si>
  <si>
    <t>174101101</t>
  </si>
  <si>
    <t>Zásyp jam, šachet rýh nebo kolem objektů sypaninou se zhutněním</t>
  </si>
  <si>
    <t>-98355293</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</si>
  <si>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</si>
  <si>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</si>
  <si>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"zpětný zásyp rýhy v rostlém terénu prohozeným výkopkem" 28,0*(1,20-0,40-0,15)</t>
  </si>
  <si>
    <t>"zpětný zásyp rýhy v komunikaci zásypovým štěrkopískem" 12,0*(1,20-0,40-0,50)</t>
  </si>
  <si>
    <t>10</t>
  </si>
  <si>
    <t>583312000</t>
  </si>
  <si>
    <t>štěrkopísek netříděný zásypový materiál</t>
  </si>
  <si>
    <t>1819111922</t>
  </si>
  <si>
    <t>3,6*2 'Přepočtené koeficientem množství</t>
  </si>
  <si>
    <t>11</t>
  </si>
  <si>
    <t>175151101</t>
  </si>
  <si>
    <t>Obsypání potrubí strojně sypaninou bez prohození, uloženou do 3 m</t>
  </si>
  <si>
    <t>2064358302</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</si>
  <si>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</si>
  <si>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</si>
  <si>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"obsyp kabelového žlabu štěrkopískem" 40,0*0,70*0,30-40,0*0,60*0,215</t>
  </si>
  <si>
    <t>12</t>
  </si>
  <si>
    <t>583373030</t>
  </si>
  <si>
    <t>štěrkopísek frakce 0-8mm</t>
  </si>
  <si>
    <t>-454337016</t>
  </si>
  <si>
    <t>3,24*2 'Přepočtené koeficientem množství</t>
  </si>
  <si>
    <t>13</t>
  </si>
  <si>
    <t>181301102</t>
  </si>
  <si>
    <t>Rozprostření ornice tl vrstvy do 150 mm pl do 500 m2 v rovině nebo ve svahu do 1:5</t>
  </si>
  <si>
    <t>m2</t>
  </si>
  <si>
    <t>-738513790</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</si>
  <si>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</si>
  <si>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</si>
  <si>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"zpětné rozprostření ornice" 28,0*0,70</t>
  </si>
  <si>
    <t>14</t>
  </si>
  <si>
    <t>181411131</t>
  </si>
  <si>
    <t>Založení parkového trávníku výsevem plochy do 1000 m2 v rovině a ve svahu do 1:5</t>
  </si>
  <si>
    <t>15107366</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</si>
  <si>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</si>
  <si>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</si>
  <si>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"zpětné ohumusování plochy" 28,0*0,70</t>
  </si>
  <si>
    <t>005724150</t>
  </si>
  <si>
    <t>osivo směs travní parková směs exclusive</t>
  </si>
  <si>
    <t>kg</t>
  </si>
  <si>
    <t>-814422597</t>
  </si>
  <si>
    <t>19,6*0,015 'Přepočtené koeficientem množství</t>
  </si>
  <si>
    <t>Komunikace pozemní</t>
  </si>
  <si>
    <t>16</t>
  </si>
  <si>
    <t>566901132</t>
  </si>
  <si>
    <t>Vyspravení podkladu po překopech ing sítí plochy do 15 m2 štěrkodrtí tl. 150 mm</t>
  </si>
  <si>
    <t>1057937333</t>
  </si>
  <si>
    <t>Vyspravení podkladu po překopech inženýrských sítí plochy do 15 m2 s rozprostřením a zhutněním štěrkodrtí tl. 150 mm</t>
  </si>
  <si>
    <t xml:space="preserve">Poznámka k souboru cen:_x000d_
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 </t>
  </si>
  <si>
    <t>"obnova stávajícího vozovkového souvrství - podkladní kamenivo" 12,0*0,70</t>
  </si>
  <si>
    <t>17</t>
  </si>
  <si>
    <t>566901142</t>
  </si>
  <si>
    <t>Vyspravení podkladu po překopech ing sítí plochy do 15 m2 kamenivem hrubým drceným tl. 150 mm</t>
  </si>
  <si>
    <t>-54971712</t>
  </si>
  <si>
    <t>Vyspravení podkladu po překopech inženýrských sítí plochy do 15 m2 s rozprostřením a zhutněním kamenivem hrubým drceným tl. 150 mm</t>
  </si>
  <si>
    <t>18</t>
  </si>
  <si>
    <t>566901161</t>
  </si>
  <si>
    <t>Vyspravení podkladu po překopech ing sítí plochy do 15 m2 obalovaným kamenivem ACP (OK) tl. 100 mm</t>
  </si>
  <si>
    <t>1613667447</t>
  </si>
  <si>
    <t>Vyspravení podkladu po překopech inženýrských sítí plochy do 15 m2 s rozprostřením a zhutněním obalovaným kamenivem ACP (OK) tl. 100 mm</t>
  </si>
  <si>
    <t>"obnova stávajícího vozovkového souvrství - obalované kamenivo" 12,0*0,70</t>
  </si>
  <si>
    <t>19</t>
  </si>
  <si>
    <t>572340111</t>
  </si>
  <si>
    <t>Vyspravení krytu komunikací po překopech plochy do 15 m2 asfaltovým betonem ACO (AB) tl 50 mm</t>
  </si>
  <si>
    <t>936704232</t>
  </si>
  <si>
    <t>Vyspravení krytu komunikací po překopech inženýrských sítí plochy do 15 m2 asfaltovým betonem ACO (AB), po zhutnění tl. přes 30 do 50 mm</t>
  </si>
  <si>
    <t xml:space="preserve">Poznámka k souboru cen:_x000d_
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 578 90-112 Zdrsňovací posyp litého asfaltu z kameniva drobného drceného obaleného asfaltem při překopech inženýrských sítí, 572 40-41 Posyp živičného podkladu nebo krytu části C 01 tohoto katalogu. </t>
  </si>
  <si>
    <t>"obnova stávajícího vozovkového souvrství - AB kryt vrstva obrusná tl.40mm" 12,0*0,70</t>
  </si>
  <si>
    <t>20</t>
  </si>
  <si>
    <t>572340112</t>
  </si>
  <si>
    <t>Vyspravení krytu komunikací po překopech plochy do 15 m2 asfaltovým betonem ACO (AB) tl 70 mm</t>
  </si>
  <si>
    <t>-1418309956</t>
  </si>
  <si>
    <t>Vyspravení krytu komunikací po překopech inženýrských sítí plochy do 15 m2 asfaltovým betonem ACO (AB), po zhutnění tl. přes 50 do 70 mm</t>
  </si>
  <si>
    <t>"obnova stávajícího vozovkového souvrství - AB kryt vrstva ložní tl.60mm" 12,0*0,70</t>
  </si>
  <si>
    <t>Úpravy povrchů, podlahy a osazování výplní</t>
  </si>
  <si>
    <t>632451455</t>
  </si>
  <si>
    <t>Potěr pískocementový tl do 50 mm tř. C 20 běžný</t>
  </si>
  <si>
    <t>4661375</t>
  </si>
  <si>
    <t>Potěr pískocementový běžný tl. přes 40 do 50 mm tř. C 20</t>
  </si>
  <si>
    <t xml:space="preserve">Poznámka k souboru cen:_x000d_
1. Ceny jsou určeny pro potěr na mazaninách nebo betonových podkladech připojený nebo plovoucí běžný (krycí nášlapný), pod tenkovrstvé podlahoviny nebo pro průmyslové podlahy (u vyšších pevností). 2. V cenách jsou započteny i náklady na základní stržení povrchu potěru s urovnáním vibrační lištou nebo dřevěným hladítkem. 3. V cenách -1491 a -1492 jsou započteny i náklady za přehlazení povrchu mazaniny ocelovým hladítkem, v ceně -1494 náklady na přehlazení povrchu hladičkou betonui.. </t>
  </si>
  <si>
    <t>"podkladní potěr pro osazení kabelových žlabů (na celou šířku rýhy)" 40,0*0,7</t>
  </si>
  <si>
    <t>22</t>
  </si>
  <si>
    <t>635111215</t>
  </si>
  <si>
    <t>Násyp pod podlahy ze štěrkopísku se zhutněním</t>
  </si>
  <si>
    <t>616299090</t>
  </si>
  <si>
    <t>Násyp ze štěrkopísku, písku nebo kameniva pod podlahy se zhutněním ze štěrkopísku</t>
  </si>
  <si>
    <t xml:space="preserve">Poznámka k souboru cen:_x000d_
1. Ceny jsou určeny pro násyp vodorovný nebo ve spádu pod podlahy, mazaniny, dlažby a pro násypy na plochých střechách. </t>
  </si>
  <si>
    <t>"podsyp podkladního potěru pro osazení kabelových žlabů (na celou šířku rýhy)" 40,0*0,7*0,10</t>
  </si>
  <si>
    <t>Trubní vedení</t>
  </si>
  <si>
    <t>23</t>
  </si>
  <si>
    <t>899722114</t>
  </si>
  <si>
    <t>Krytí potrubí z plastů výstražnou fólií z PVC 40 cm</t>
  </si>
  <si>
    <t>m</t>
  </si>
  <si>
    <t>1411809998</t>
  </si>
  <si>
    <t>Krytí potrubí z plastů výstražnou fólií z PVC šířky 40 cm</t>
  </si>
  <si>
    <t>"celková délka" 40,0</t>
  </si>
  <si>
    <t>Ostatní konstrukce a práce, bourání</t>
  </si>
  <si>
    <t>24</t>
  </si>
  <si>
    <t>919732211</t>
  </si>
  <si>
    <t>Styčná spára napojení nového živičného povrchu na stávající za tepla š 15 mm hl 25 mm s prořezáním</t>
  </si>
  <si>
    <t>1107558860</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</si>
  <si>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</si>
  <si>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</si>
  <si>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"úprava separačního řezu asfaltového krytu" 12,0*2</t>
  </si>
  <si>
    <t>25</t>
  </si>
  <si>
    <t>919735112</t>
  </si>
  <si>
    <t>Řezání stávajícího živičného krytu hl do 100 mm</t>
  </si>
  <si>
    <t>-1030763696</t>
  </si>
  <si>
    <t>Řezání stávajícího živičného krytu nebo podkladu hloubky přes 50 do 100 mm</t>
  </si>
  <si>
    <t xml:space="preserve">Poznámka k souboru cen:_x000d_
1. V cenách jsou započteny i náklady na spotřebu vody. </t>
  </si>
  <si>
    <t>"separační řez asfaltového krytu" 12,0*2</t>
  </si>
  <si>
    <t>96</t>
  </si>
  <si>
    <t>Bourání konstrukcí</t>
  </si>
  <si>
    <t>26</t>
  </si>
  <si>
    <t>113107023</t>
  </si>
  <si>
    <t>Odstranění podkladu plochy do 15 m2 z kameniva drceného tl 300 mm při překopech inž sítí</t>
  </si>
  <si>
    <t>-376903158</t>
  </si>
  <si>
    <t>Odstranění podkladů nebo krytů při překopech inženýrských sítí v ploše jednotlivě do 15 m2 s přemístěním hmot na skládku ve vzdálenosti do 3 m nebo s naložením na dopravní prostředek z kameniva hrubého drceného, o tl. vrstvy přes 200 do 300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</si>
  <si>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jsou určeny pouze pro případy havárií, přeložek nebo běžných oprav. 3. Ceny nelze použít v rámci výstavby nových inženýrských sítí. 4. Ceny a) –7011 až –7013 lze použít i pro odstranění podkladů nebo krytů ze štěrkopísku, škváry, strusky nebo z mechanicky zpevněných zemin, b) –7021 až 7025 lze použít i pro odstranění podkladů nebo krytů ze zemin stabilizovaných vápnem, c) –7030 až -7032 lze použít i pro odstranění dlažeb uložených do betonového lože a dlažeb z 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u cen –7011 až –7046 se oceňuje cenami souborů cen 997 22-1 Vodorovná doprava suti. 8. Ceny -704 . nelze použít pro odstranění podkladu nebo krytu frézováním, tyto práce se oceňují individuálně. </t>
  </si>
  <si>
    <t>"odstranění stávajícího vozovkového souvrství" 12,0*0,70</t>
  </si>
  <si>
    <t>27</t>
  </si>
  <si>
    <t>113107044</t>
  </si>
  <si>
    <t>Odstranění podkladu plochy do 15 m2 živičných tl 200 mm při překopech inž sítí</t>
  </si>
  <si>
    <t>-1035405263</t>
  </si>
  <si>
    <t>Odstranění podkladů nebo krytů při překopech inženýrských sítí v ploše jednotlivě do 15 m2 s přemístěním hmot na skládku ve vzdálenosti do 3 m nebo s naložením na dopravní prostředek živičných, o tl. vrstvy přes 150 do 200 mm</t>
  </si>
  <si>
    <t>997</t>
  </si>
  <si>
    <t>Přesun sutě</t>
  </si>
  <si>
    <t>28</t>
  </si>
  <si>
    <t>997221551</t>
  </si>
  <si>
    <t>Vodorovná doprava suti ze sypkých materiálů do 1 km</t>
  </si>
  <si>
    <t>1185285228</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</si>
  <si>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</si>
  <si>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</si>
  <si>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29</t>
  </si>
  <si>
    <t>997221559</t>
  </si>
  <si>
    <t>Příplatek ZKD 1 km u vodorovné dopravy suti ze sypkých materiálů</t>
  </si>
  <si>
    <t>-349041446</t>
  </si>
  <si>
    <t>Vodorovná doprava suti bez naložení, ale se složením a s hrubým urovnáním Příplatek k ceně za každý další i započatý 1 km přes 1 km</t>
  </si>
  <si>
    <t>P</t>
  </si>
  <si>
    <t>Poznámka k položce:
Předpokládaná odvozová vzdálenost 3km.</t>
  </si>
  <si>
    <t>30</t>
  </si>
  <si>
    <t>997221561</t>
  </si>
  <si>
    <t>Vodorovná doprava suti z kusových materiálů do 1 km</t>
  </si>
  <si>
    <t>-1897847222</t>
  </si>
  <si>
    <t>Vodorovná doprava suti bez naložení, ale se složením a s hrubým urovnáním z kusových materiálů, na vzdálenost do 1 km</t>
  </si>
  <si>
    <t>31</t>
  </si>
  <si>
    <t>997221569</t>
  </si>
  <si>
    <t>Příplatek ZKD 1 km u vodorovné dopravy suti z kusových materiálů</t>
  </si>
  <si>
    <t>-777483684</t>
  </si>
  <si>
    <t>32</t>
  </si>
  <si>
    <t>-2057099170</t>
  </si>
  <si>
    <t>33</t>
  </si>
  <si>
    <t>946201600</t>
  </si>
  <si>
    <t>uložení odpadu kód 170302 asfaltové směsi bez obsahu dehtu</t>
  </si>
  <si>
    <t>-656152348</t>
  </si>
  <si>
    <t>uložení odpadu - asfaltové směsi bez obsahu dehtu</t>
  </si>
  <si>
    <t>998</t>
  </si>
  <si>
    <t>Přesun hmot</t>
  </si>
  <si>
    <t>34</t>
  </si>
  <si>
    <t>998011001</t>
  </si>
  <si>
    <t>Přesun hmot pro budovy zděné v do 6 m</t>
  </si>
  <si>
    <t>2024540673</t>
  </si>
  <si>
    <t>Přesun hmot pro budovy občanské výstavby, bydlení, výrobu a služby s nosnou svislou konstrukcí zděnou z cihel, tvárnic nebo kamene vodorovná dopravní vzdálenost do 100 m pro budovy výšky do 6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</si>
  <si>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</si>
  <si>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</si>
  <si>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</si>
  <si>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</si>
  <si>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</si>
  <si>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35</t>
  </si>
  <si>
    <t>711511101</t>
  </si>
  <si>
    <t>Provedení hydroizolace potrubí za studena penetračním nátěrem</t>
  </si>
  <si>
    <t>-1193799148</t>
  </si>
  <si>
    <t>Provedení izolace potrubí, nádrží, stok a kanalizačních šachet natěradly a tmely za studena nátěrem penetračním</t>
  </si>
  <si>
    <t>"hydroizolace podkladního potěru" 40,0*0,7</t>
  </si>
  <si>
    <t>"hydroizolace kabelového žlabu" 40,0*(0,60+0,215*2)</t>
  </si>
  <si>
    <t>36</t>
  </si>
  <si>
    <t>111631500</t>
  </si>
  <si>
    <t>lak asfaltový ALP/9 (MJ t) bal 9 kg</t>
  </si>
  <si>
    <t>2053308899</t>
  </si>
  <si>
    <t>lak asfaltový penetrační (MJ t) bal 9 kg</t>
  </si>
  <si>
    <t>69,2*0,00035 'Přepočtené koeficientem množství</t>
  </si>
  <si>
    <t>37</t>
  </si>
  <si>
    <t>711541164</t>
  </si>
  <si>
    <t>Provedení hydroizolace potrubí přitavením pásu NAIP</t>
  </si>
  <si>
    <t>1971326624</t>
  </si>
  <si>
    <t>Provedení izolace potrubí, nádrží, stok a kanalizačních šachet pásy přitavením NAIP</t>
  </si>
  <si>
    <t>38</t>
  </si>
  <si>
    <t>628331590</t>
  </si>
  <si>
    <t>pás těžký asfaltovaný G 200 S40 se skleněnou vložkou</t>
  </si>
  <si>
    <t>1426721093</t>
  </si>
  <si>
    <t>69,2*1,2 'Přepočtené koeficientem množství</t>
  </si>
  <si>
    <t>39</t>
  </si>
  <si>
    <t>711691172</t>
  </si>
  <si>
    <t>Provedení rubové hydroizolace podchodů ochranné vrstvy z textilie</t>
  </si>
  <si>
    <t>-840343821</t>
  </si>
  <si>
    <t>Provedení izolace podchodů a objektů v podzemí, tunelů a štol ostatní opěr nebo kleneb rubové z textilií vrstvy ochranné</t>
  </si>
  <si>
    <t>"ochrana hydroizolace kabelového žlabu" 40,0*(0,70+0,215*2)</t>
  </si>
  <si>
    <t>40</t>
  </si>
  <si>
    <t>693111150</t>
  </si>
  <si>
    <t>textilie netkaná vpichovaná š 200 cm 300 g/m2</t>
  </si>
  <si>
    <t>330528634</t>
  </si>
  <si>
    <t>45,2*1,05 'Přepočtené koeficientem množství</t>
  </si>
  <si>
    <t>41</t>
  </si>
  <si>
    <t>998711201</t>
  </si>
  <si>
    <t>Přesun hmot procentní pro izolace proti vodě, vlhkosti a plynům v objektech v do 6 m</t>
  </si>
  <si>
    <t>%</t>
  </si>
  <si>
    <t>-371461070</t>
  </si>
  <si>
    <t>Přesun hmot pro izolace proti vodě, vlhkosti a plynům stanovený procentní sazbou (%) z ceny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</si>
  <si>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</si>
  <si>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Práce a dodávky M</t>
  </si>
  <si>
    <t>46-M</t>
  </si>
  <si>
    <t>Zemní práce při extr.mont.pracích</t>
  </si>
  <si>
    <t>42</t>
  </si>
  <si>
    <t>460520131</t>
  </si>
  <si>
    <t>Osazení tvárnic kabelových betonových do rýhy s obsypem bez výkopových prací 2-otvorových</t>
  </si>
  <si>
    <t>64</t>
  </si>
  <si>
    <t>1386074775</t>
  </si>
  <si>
    <t>Kabelové žlaby nebo kryty osazení tvárnice kabelové betonové do rýhy, bez výkopových prací a obsypu včetně utěsnění a spárování 2-otvorové</t>
  </si>
  <si>
    <t xml:space="preserve">Poznámka k souboru cen:_x000d_
1. V ceně-0011 nejsou obsaženy náklady na dodávku žlabů. Tato dodávka se oceňuje ve specifikaci. 2. V cenách -0131 až -0133 nejsou obsaženy náklady na dodávku tvárnic. Tato dodávka se oceňuje ve specifikaci. </t>
  </si>
  <si>
    <t>"celková délka kabelového žlabu" 40,0</t>
  </si>
  <si>
    <t>43</t>
  </si>
  <si>
    <t>Mat/46M-001</t>
  </si>
  <si>
    <t>betonový kabelový žlab rozměr vnější/vnitřní=600x215/500x160mm dl.1000mm</t>
  </si>
  <si>
    <t>kus</t>
  </si>
  <si>
    <t>256</t>
  </si>
  <si>
    <t>1341007621</t>
  </si>
  <si>
    <t>betonový kabelový žlab rozmě vnější/vnitřní=600x215/500x160mm dl.1000mm</t>
  </si>
  <si>
    <t>"celkový počet" 40</t>
  </si>
  <si>
    <t>44</t>
  </si>
  <si>
    <t>Mat/46M-002</t>
  </si>
  <si>
    <t>betonový kryt žlabu rozměr dl./š./tl.500/630/65mm</t>
  </si>
  <si>
    <t>1385762465</t>
  </si>
  <si>
    <t>"celkový počet" 40*2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</si>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</sst>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4">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3" fillId="0" borderId="0" applyNumberFormat="0" applyFill="0" applyBorder="0" applyAlignment="0" applyProtection="0"/>
  </cellStyleXfs>
  <cellXfs count="33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Alignment="1">
      <alignment horizontal="center" vertical="center"/>
      <protection locked="0"/>
    </xf>
    <xf numFmtId="0" fontId="10" fillId="3" borderId="0" xfId="0" applyFont="1" applyFill="1" applyAlignment="1" applyProtection="1">
      <alignment horizontal="left" vertical="center"/>
    </xf>
    <xf numFmtId="0" fontId="11" fillId="3" borderId="0" xfId="0" applyFont="1" applyFill="1" applyAlignment="1" applyProtection="1">
      <alignment vertical="center"/>
    </xf>
    <xf numFmtId="0" fontId="12" fillId="3" borderId="0" xfId="0" applyFont="1" applyFill="1" applyAlignment="1" applyProtection="1">
      <alignment horizontal="left" vertical="center"/>
    </xf>
    <xf numFmtId="0" fontId="13" fillId="3" borderId="0" xfId="1" applyFont="1" applyFill="1" applyAlignment="1" applyProtection="1">
      <alignment vertical="center"/>
    </xf>
    <xf numFmtId="0" fontId="43" fillId="3" borderId="0" xfId="1" applyFill="1"/>
    <xf numFmtId="0" fontId="0" fillId="3" borderId="0" xfId="0" applyFill="1"/>
    <xf numFmtId="0" fontId="10" fillId="3"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8"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8" fillId="0" borderId="0" xfId="0" applyFont="1" applyAlignment="1">
      <alignment horizontal="left" vertical="center"/>
    </xf>
    <xf numFmtId="0" fontId="17"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4" fontId="19"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8"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1" applyFont="1" applyAlignment="1">
      <alignment horizontal="center" vertical="center"/>
    </xf>
    <xf numFmtId="0" fontId="4" fillId="0" borderId="5"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6" fillId="0" borderId="0" xfId="0" applyFont="1" applyAlignment="1" applyProtection="1">
      <alignment horizontal="center" vertical="center"/>
    </xf>
    <xf numFmtId="0" fontId="4" fillId="0" borderId="5" xfId="0" applyFont="1" applyBorder="1" applyAlignment="1">
      <alignment vertical="center"/>
    </xf>
    <xf numFmtId="4" fontId="27" fillId="0" borderId="23" xfId="0" applyNumberFormat="1" applyFont="1" applyBorder="1" applyAlignment="1" applyProtection="1">
      <alignment vertical="center"/>
    </xf>
    <xf numFmtId="4" fontId="27" fillId="0" borderId="24" xfId="0" applyNumberFormat="1" applyFont="1" applyBorder="1" applyAlignment="1" applyProtection="1">
      <alignment vertical="center"/>
    </xf>
    <xf numFmtId="166" fontId="27" fillId="0" borderId="24" xfId="0" applyNumberFormat="1" applyFont="1" applyBorder="1" applyAlignment="1" applyProtection="1">
      <alignment vertical="center"/>
    </xf>
    <xf numFmtId="4" fontId="27"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1" fillId="3" borderId="0" xfId="0" applyFont="1" applyFill="1" applyAlignment="1">
      <alignment vertical="center"/>
    </xf>
    <xf numFmtId="0" fontId="12" fillId="3" borderId="0" xfId="0" applyFont="1" applyFill="1" applyAlignment="1">
      <alignment horizontal="left" vertical="center"/>
    </xf>
    <xf numFmtId="0" fontId="28" fillId="3" borderId="0" xfId="1" applyFont="1" applyFill="1" applyAlignment="1">
      <alignment vertical="center"/>
    </xf>
    <xf numFmtId="0" fontId="11"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29"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0" fillId="0" borderId="16" xfId="0" applyNumberFormat="1" applyFont="1" applyBorder="1" applyAlignment="1" applyProtection="1"/>
    <xf numFmtId="166" fontId="30" fillId="0" borderId="17" xfId="0" applyNumberFormat="1" applyFont="1" applyBorder="1" applyAlignment="1" applyProtection="1"/>
    <xf numFmtId="4" fontId="31"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34" fillId="0" borderId="0" xfId="0" applyFont="1" applyAlignment="1" applyProtection="1">
      <alignment vertical="center" wrapText="1"/>
    </xf>
    <xf numFmtId="0" fontId="35" fillId="0" borderId="28" xfId="0" applyFont="1" applyBorder="1" applyAlignment="1" applyProtection="1">
      <alignment horizontal="center" vertical="center"/>
    </xf>
    <xf numFmtId="49" fontId="35" fillId="0" borderId="28" xfId="0" applyNumberFormat="1" applyFont="1" applyBorder="1" applyAlignment="1" applyProtection="1">
      <alignment horizontal="left" vertical="center" wrapText="1"/>
    </xf>
    <xf numFmtId="0" fontId="35" fillId="0" borderId="28" xfId="0" applyFont="1" applyBorder="1" applyAlignment="1" applyProtection="1">
      <alignment horizontal="left" vertical="center" wrapText="1"/>
    </xf>
    <xf numFmtId="0" fontId="35" fillId="0" borderId="28" xfId="0" applyFont="1" applyBorder="1" applyAlignment="1" applyProtection="1">
      <alignment horizontal="center" vertical="center" wrapText="1"/>
    </xf>
    <xf numFmtId="167" fontId="35" fillId="0" borderId="28" xfId="0" applyNumberFormat="1" applyFont="1" applyBorder="1" applyAlignment="1" applyProtection="1">
      <alignment vertical="center"/>
    </xf>
    <xf numFmtId="4" fontId="35" fillId="4" borderId="28" xfId="0" applyNumberFormat="1" applyFont="1" applyFill="1" applyBorder="1" applyAlignment="1" applyProtection="1">
      <alignment vertical="center"/>
      <protection locked="0"/>
    </xf>
    <xf numFmtId="4" fontId="35" fillId="0" borderId="28" xfId="0" applyNumberFormat="1" applyFont="1" applyBorder="1" applyAlignment="1" applyProtection="1">
      <alignment vertical="center"/>
    </xf>
    <xf numFmtId="0" fontId="35" fillId="0" borderId="5" xfId="0" applyFont="1" applyBorder="1" applyAlignment="1">
      <alignment vertical="center"/>
    </xf>
    <xf numFmtId="0" fontId="35" fillId="4" borderId="28"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7" fontId="0" fillId="4" borderId="28" xfId="0" applyNumberFormat="1" applyFont="1" applyFill="1" applyBorder="1" applyAlignment="1" applyProtection="1">
      <alignment vertical="center"/>
      <protection locked="0"/>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lignment vertical="top"/>
      <protection locked="0"/>
    </xf>
    <xf numFmtId="0" fontId="36" fillId="0" borderId="29" xfId="0" applyFont="1" applyBorder="1" applyAlignment="1">
      <alignment vertical="center" wrapText="1"/>
      <protection locked="0"/>
    </xf>
    <xf numFmtId="0" fontId="36" fillId="0" borderId="30" xfId="0" applyFont="1" applyBorder="1" applyAlignment="1">
      <alignment vertical="center" wrapText="1"/>
      <protection locked="0"/>
    </xf>
    <xf numFmtId="0" fontId="36" fillId="0" borderId="31" xfId="0" applyFont="1" applyBorder="1" applyAlignment="1">
      <alignment vertical="center" wrapText="1"/>
      <protection locked="0"/>
    </xf>
    <xf numFmtId="0" fontId="36" fillId="0" borderId="32" xfId="0" applyFont="1" applyBorder="1" applyAlignment="1">
      <alignment horizontal="center" vertical="center" wrapText="1"/>
      <protection locked="0"/>
    </xf>
    <xf numFmtId="0" fontId="37" fillId="0" borderId="1" xfId="0" applyFont="1" applyBorder="1" applyAlignment="1">
      <alignment horizontal="center" vertical="center" wrapText="1"/>
      <protection locked="0"/>
    </xf>
    <xf numFmtId="0" fontId="36" fillId="0" borderId="33" xfId="0" applyFont="1" applyBorder="1" applyAlignment="1">
      <alignment horizontal="center" vertical="center" wrapText="1"/>
      <protection locked="0"/>
    </xf>
    <xf numFmtId="0" fontId="36" fillId="0" borderId="32" xfId="0" applyFont="1" applyBorder="1" applyAlignment="1">
      <alignment vertical="center" wrapText="1"/>
      <protection locked="0"/>
    </xf>
    <xf numFmtId="0" fontId="38" fillId="0" borderId="34" xfId="0" applyFont="1" applyBorder="1" applyAlignment="1">
      <alignment horizontal="left" wrapText="1"/>
      <protection locked="0"/>
    </xf>
    <xf numFmtId="0" fontId="36" fillId="0" borderId="33" xfId="0" applyFont="1" applyBorder="1" applyAlignment="1">
      <alignment vertical="center" wrapText="1"/>
      <protection locked="0"/>
    </xf>
    <xf numFmtId="0" fontId="38" fillId="0" borderId="1" xfId="0" applyFont="1" applyBorder="1" applyAlignment="1">
      <alignment horizontal="left" vertical="center" wrapText="1"/>
      <protection locked="0"/>
    </xf>
    <xf numFmtId="0" fontId="39" fillId="0" borderId="1" xfId="0" applyFont="1" applyBorder="1" applyAlignment="1">
      <alignment horizontal="left" vertical="center" wrapText="1"/>
      <protection locked="0"/>
    </xf>
    <xf numFmtId="0" fontId="39" fillId="0" borderId="32" xfId="0" applyFont="1" applyBorder="1" applyAlignment="1">
      <alignment vertical="center" wrapText="1"/>
      <protection locked="0"/>
    </xf>
    <xf numFmtId="0" fontId="39" fillId="0" borderId="1" xfId="0" applyFont="1" applyBorder="1" applyAlignment="1">
      <alignment vertical="center" wrapText="1"/>
      <protection locked="0"/>
    </xf>
    <xf numFmtId="0" fontId="39" fillId="0" borderId="1" xfId="0" applyFont="1" applyBorder="1" applyAlignment="1">
      <alignment vertical="center"/>
      <protection locked="0"/>
    </xf>
    <xf numFmtId="0" fontId="39" fillId="0" borderId="1" xfId="0" applyFont="1" applyBorder="1" applyAlignment="1">
      <alignment horizontal="left" vertical="center"/>
      <protection locked="0"/>
    </xf>
    <xf numFmtId="49" fontId="39" fillId="0" borderId="1" xfId="0" applyNumberFormat="1" applyFont="1" applyBorder="1" applyAlignment="1">
      <alignment horizontal="left" vertical="center" wrapText="1"/>
      <protection locked="0"/>
    </xf>
    <xf numFmtId="49" fontId="39" fillId="0" borderId="1" xfId="0" applyNumberFormat="1" applyFont="1" applyBorder="1" applyAlignment="1">
      <alignment vertical="center" wrapText="1"/>
      <protection locked="0"/>
    </xf>
    <xf numFmtId="0" fontId="36" fillId="0" borderId="35" xfId="0" applyFont="1" applyBorder="1" applyAlignment="1">
      <alignment vertical="center" wrapText="1"/>
      <protection locked="0"/>
    </xf>
    <xf numFmtId="0" fontId="40" fillId="0" borderId="34" xfId="0" applyFont="1" applyBorder="1" applyAlignment="1">
      <alignment vertical="center" wrapText="1"/>
      <protection locked="0"/>
    </xf>
    <xf numFmtId="0" fontId="36" fillId="0" borderId="36" xfId="0" applyFont="1" applyBorder="1" applyAlignment="1">
      <alignment vertical="center" wrapText="1"/>
      <protection locked="0"/>
    </xf>
    <xf numFmtId="0" fontId="36" fillId="0" borderId="1" xfId="0" applyFont="1" applyBorder="1" applyAlignment="1">
      <alignment vertical="top"/>
      <protection locked="0"/>
    </xf>
    <xf numFmtId="0" fontId="36" fillId="0" borderId="0" xfId="0" applyFont="1" applyAlignment="1">
      <alignment vertical="top"/>
      <protection locked="0"/>
    </xf>
    <xf numFmtId="0" fontId="36" fillId="0" borderId="29" xfId="0" applyFont="1" applyBorder="1" applyAlignment="1">
      <alignment horizontal="left" vertical="center"/>
      <protection locked="0"/>
    </xf>
    <xf numFmtId="0" fontId="36" fillId="0" borderId="30" xfId="0" applyFont="1" applyBorder="1" applyAlignment="1">
      <alignment horizontal="left" vertical="center"/>
      <protection locked="0"/>
    </xf>
    <xf numFmtId="0" fontId="36" fillId="0" borderId="31" xfId="0" applyFont="1" applyBorder="1" applyAlignment="1">
      <alignment horizontal="left" vertical="center"/>
      <protection locked="0"/>
    </xf>
    <xf numFmtId="0" fontId="36" fillId="0" borderId="32" xfId="0" applyFont="1" applyBorder="1" applyAlignment="1">
      <alignment horizontal="left" vertical="center"/>
      <protection locked="0"/>
    </xf>
    <xf numFmtId="0" fontId="37" fillId="0" borderId="1" xfId="0" applyFont="1" applyBorder="1" applyAlignment="1">
      <alignment horizontal="center" vertical="center"/>
      <protection locked="0"/>
    </xf>
    <xf numFmtId="0" fontId="36" fillId="0" borderId="33" xfId="0" applyFont="1" applyBorder="1" applyAlignment="1">
      <alignment horizontal="left" vertical="center"/>
      <protection locked="0"/>
    </xf>
    <xf numFmtId="0" fontId="38"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38" fillId="0" borderId="34" xfId="0" applyFont="1" applyBorder="1" applyAlignment="1">
      <alignment horizontal="left" vertical="center"/>
      <protection locked="0"/>
    </xf>
    <xf numFmtId="0" fontId="38" fillId="0" borderId="34" xfId="0" applyFont="1" applyBorder="1" applyAlignment="1">
      <alignment horizontal="center" vertical="center"/>
      <protection locked="0"/>
    </xf>
    <xf numFmtId="0" fontId="41" fillId="0" borderId="34" xfId="0" applyFont="1" applyBorder="1" applyAlignment="1">
      <alignment horizontal="left" vertical="center"/>
      <protection locked="0"/>
    </xf>
    <xf numFmtId="0" fontId="42" fillId="0" borderId="1" xfId="0" applyFont="1" applyBorder="1" applyAlignment="1">
      <alignment horizontal="left" vertical="center"/>
      <protection locked="0"/>
    </xf>
    <xf numFmtId="0" fontId="39" fillId="0" borderId="0" xfId="0" applyFont="1" applyAlignment="1">
      <alignment horizontal="left" vertical="center"/>
      <protection locked="0"/>
    </xf>
    <xf numFmtId="0" fontId="39" fillId="0" borderId="1" xfId="0" applyFont="1" applyBorder="1" applyAlignment="1">
      <alignment horizontal="center" vertical="center"/>
      <protection locked="0"/>
    </xf>
    <xf numFmtId="0" fontId="39" fillId="0" borderId="32" xfId="0" applyFont="1" applyBorder="1" applyAlignment="1">
      <alignment horizontal="left" vertical="center"/>
      <protection locked="0"/>
    </xf>
    <xf numFmtId="0" fontId="39" fillId="2" borderId="1" xfId="0" applyFont="1" applyFill="1" applyBorder="1" applyAlignment="1">
      <alignment horizontal="left" vertical="center"/>
      <protection locked="0"/>
    </xf>
    <xf numFmtId="0" fontId="39" fillId="2" borderId="1" xfId="0" applyFont="1" applyFill="1" applyBorder="1" applyAlignment="1">
      <alignment horizontal="center" vertical="center"/>
      <protection locked="0"/>
    </xf>
    <xf numFmtId="0" fontId="36" fillId="0" borderId="35" xfId="0" applyFont="1" applyBorder="1" applyAlignment="1">
      <alignment horizontal="left" vertical="center"/>
      <protection locked="0"/>
    </xf>
    <xf numFmtId="0" fontId="40" fillId="0" borderId="34" xfId="0" applyFont="1" applyBorder="1" applyAlignment="1">
      <alignment horizontal="left" vertical="center"/>
      <protection locked="0"/>
    </xf>
    <xf numFmtId="0" fontId="36" fillId="0" borderId="36" xfId="0" applyFont="1" applyBorder="1" applyAlignment="1">
      <alignment horizontal="left" vertical="center"/>
      <protection locked="0"/>
    </xf>
    <xf numFmtId="0" fontId="36" fillId="0" borderId="1" xfId="0" applyFont="1" applyBorder="1" applyAlignment="1">
      <alignment horizontal="left" vertical="center"/>
      <protection locked="0"/>
    </xf>
    <xf numFmtId="0" fontId="40"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39" fillId="0" borderId="34" xfId="0" applyFont="1" applyBorder="1" applyAlignment="1">
      <alignment horizontal="left" vertical="center"/>
      <protection locked="0"/>
    </xf>
    <xf numFmtId="0" fontId="36" fillId="0" borderId="1" xfId="0" applyFont="1" applyBorder="1" applyAlignment="1">
      <alignment horizontal="left" vertical="center" wrapText="1"/>
      <protection locked="0"/>
    </xf>
    <xf numFmtId="0" fontId="39" fillId="0" borderId="1" xfId="0" applyFont="1" applyBorder="1" applyAlignment="1">
      <alignment horizontal="center" vertical="center" wrapText="1"/>
      <protection locked="0"/>
    </xf>
    <xf numFmtId="0" fontId="36" fillId="0" borderId="29" xfId="0" applyFont="1" applyBorder="1" applyAlignment="1">
      <alignment horizontal="left" vertical="center" wrapText="1"/>
      <protection locked="0"/>
    </xf>
    <xf numFmtId="0" fontId="36" fillId="0" borderId="30" xfId="0" applyFont="1" applyBorder="1" applyAlignment="1">
      <alignment horizontal="left" vertical="center" wrapText="1"/>
      <protection locked="0"/>
    </xf>
    <xf numFmtId="0" fontId="36" fillId="0" borderId="31" xfId="0" applyFont="1" applyBorder="1" applyAlignment="1">
      <alignment horizontal="left" vertical="center" wrapText="1"/>
      <protection locked="0"/>
    </xf>
    <xf numFmtId="0" fontId="36" fillId="0" borderId="32" xfId="0" applyFont="1" applyBorder="1" applyAlignment="1">
      <alignment horizontal="left" vertical="center" wrapText="1"/>
      <protection locked="0"/>
    </xf>
    <xf numFmtId="0" fontId="36"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39" fillId="0" borderId="33" xfId="0" applyFont="1" applyBorder="1" applyAlignment="1">
      <alignment horizontal="left" vertical="center"/>
      <protection locked="0"/>
    </xf>
    <xf numFmtId="0" fontId="39" fillId="0" borderId="35" xfId="0" applyFont="1" applyBorder="1" applyAlignment="1">
      <alignment horizontal="left" vertical="center" wrapText="1"/>
      <protection locked="0"/>
    </xf>
    <xf numFmtId="0" fontId="39" fillId="0" borderId="34" xfId="0" applyFont="1" applyBorder="1" applyAlignment="1">
      <alignment horizontal="left" vertical="center" wrapText="1"/>
      <protection locked="0"/>
    </xf>
    <xf numFmtId="0" fontId="39" fillId="0" borderId="36" xfId="0" applyFont="1" applyBorder="1" applyAlignment="1">
      <alignment horizontal="left" vertical="center" wrapText="1"/>
      <protection locked="0"/>
    </xf>
    <xf numFmtId="0" fontId="39" fillId="0" borderId="1" xfId="0" applyFont="1" applyBorder="1" applyAlignment="1">
      <alignment horizontal="left" vertical="top"/>
      <protection locked="0"/>
    </xf>
    <xf numFmtId="0" fontId="39" fillId="0" borderId="1" xfId="0" applyFont="1" applyBorder="1" applyAlignment="1">
      <alignment horizontal="center" vertical="top"/>
      <protection locked="0"/>
    </xf>
    <xf numFmtId="0" fontId="39" fillId="0" borderId="35" xfId="0" applyFont="1" applyBorder="1" applyAlignment="1">
      <alignment horizontal="left" vertical="center"/>
      <protection locked="0"/>
    </xf>
    <xf numFmtId="0" fontId="39" fillId="0" borderId="36" xfId="0" applyFont="1" applyBorder="1" applyAlignment="1">
      <alignment horizontal="left" vertical="center"/>
      <protection locked="0"/>
    </xf>
    <xf numFmtId="0" fontId="41" fillId="0" borderId="0" xfId="0" applyFont="1" applyAlignment="1">
      <alignment vertical="center"/>
      <protection locked="0"/>
    </xf>
    <xf numFmtId="0" fontId="38" fillId="0" borderId="1" xfId="0" applyFont="1" applyBorder="1" applyAlignment="1">
      <alignment vertical="center"/>
      <protection locked="0"/>
    </xf>
    <xf numFmtId="0" fontId="41" fillId="0" borderId="34" xfId="0" applyFont="1" applyBorder="1" applyAlignment="1">
      <alignment vertical="center"/>
      <protection locked="0"/>
    </xf>
    <xf numFmtId="0" fontId="38" fillId="0" borderId="34" xfId="0" applyFont="1" applyBorder="1" applyAlignment="1">
      <alignment vertical="center"/>
      <protection locked="0"/>
    </xf>
    <xf numFmtId="0" fontId="0" fillId="0" borderId="1" xfId="0" applyBorder="1" applyAlignment="1">
      <alignment vertical="top"/>
      <protection locked="0"/>
    </xf>
    <xf numFmtId="49" fontId="39"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8" fillId="0" borderId="34" xfId="0" applyFont="1" applyBorder="1" applyAlignment="1">
      <alignment horizontal="left"/>
      <protection locked="0"/>
    </xf>
    <xf numFmtId="0" fontId="41" fillId="0" borderId="34" xfId="0" applyFont="1" applyBorder="1" applyAlignment="1">
      <protection locked="0"/>
    </xf>
    <xf numFmtId="0" fontId="36" fillId="0" borderId="32" xfId="0" applyFont="1" applyBorder="1" applyAlignment="1">
      <alignment vertical="top"/>
      <protection locked="0"/>
    </xf>
    <xf numFmtId="0" fontId="36" fillId="0" borderId="33" xfId="0" applyFont="1" applyBorder="1" applyAlignment="1">
      <alignment vertical="top"/>
      <protection locked="0"/>
    </xf>
    <xf numFmtId="0" fontId="36" fillId="0" borderId="1" xfId="0" applyFont="1" applyBorder="1" applyAlignment="1">
      <alignment horizontal="center" vertical="center"/>
      <protection locked="0"/>
    </xf>
    <xf numFmtId="0" fontId="36" fillId="0" borderId="1" xfId="0" applyFont="1" applyBorder="1" applyAlignment="1">
      <alignment horizontal="left" vertical="top"/>
      <protection locked="0"/>
    </xf>
    <xf numFmtId="0" fontId="36" fillId="0" borderId="35" xfId="0" applyFont="1" applyBorder="1" applyAlignment="1">
      <alignment vertical="top"/>
      <protection locked="0"/>
    </xf>
    <xf numFmtId="0" fontId="36" fillId="0" borderId="34" xfId="0" applyFont="1" applyBorder="1" applyAlignment="1">
      <alignment vertical="top"/>
      <protection locked="0"/>
    </xf>
    <xf numFmtId="0" fontId="36"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3" t="s">
        <v>0</v>
      </c>
      <c r="B1" s="14"/>
      <c r="C1" s="14"/>
      <c r="D1" s="15" t="s">
        <v>1</v>
      </c>
      <c r="E1" s="14"/>
      <c r="F1" s="14"/>
      <c r="G1" s="14"/>
      <c r="H1" s="14"/>
      <c r="I1" s="14"/>
      <c r="J1" s="14"/>
      <c r="K1" s="16" t="s">
        <v>2</v>
      </c>
      <c r="L1" s="16"/>
      <c r="M1" s="16"/>
      <c r="N1" s="16"/>
      <c r="O1" s="16"/>
      <c r="P1" s="16"/>
      <c r="Q1" s="16"/>
      <c r="R1" s="16"/>
      <c r="S1" s="16"/>
      <c r="T1" s="14"/>
      <c r="U1" s="14"/>
      <c r="V1" s="14"/>
      <c r="W1" s="16" t="s">
        <v>3</v>
      </c>
      <c r="X1" s="16"/>
      <c r="Y1" s="16"/>
      <c r="Z1" s="16"/>
      <c r="AA1" s="16"/>
      <c r="AB1" s="16"/>
      <c r="AC1" s="16"/>
      <c r="AD1" s="16"/>
      <c r="AE1" s="16"/>
      <c r="AF1" s="16"/>
      <c r="AG1" s="16"/>
      <c r="AH1" s="16"/>
      <c r="AI1" s="17"/>
      <c r="AJ1" s="18"/>
      <c r="AK1" s="18"/>
      <c r="AL1" s="18"/>
      <c r="AM1" s="18"/>
      <c r="AN1" s="18"/>
      <c r="AO1" s="18"/>
      <c r="AP1" s="18"/>
      <c r="AQ1" s="18"/>
      <c r="AR1" s="18"/>
      <c r="AS1" s="18"/>
      <c r="AT1" s="18"/>
      <c r="AU1" s="18"/>
      <c r="AV1" s="18"/>
      <c r="AW1" s="18"/>
      <c r="AX1" s="18"/>
      <c r="AY1" s="18"/>
      <c r="AZ1" s="18"/>
      <c r="BA1" s="19" t="s">
        <v>4</v>
      </c>
      <c r="BB1" s="19" t="s">
        <v>5</v>
      </c>
      <c r="BC1" s="18"/>
      <c r="BD1" s="18"/>
      <c r="BE1" s="18"/>
      <c r="BF1" s="18"/>
      <c r="BG1" s="18"/>
      <c r="BH1" s="18"/>
      <c r="BI1" s="18"/>
      <c r="BJ1" s="18"/>
      <c r="BK1" s="18"/>
      <c r="BL1" s="18"/>
      <c r="BM1" s="18"/>
      <c r="BN1" s="18"/>
      <c r="BO1" s="18"/>
      <c r="BP1" s="18"/>
      <c r="BQ1" s="18"/>
      <c r="BR1" s="18"/>
      <c r="BT1" s="20" t="s">
        <v>6</v>
      </c>
      <c r="BU1" s="20" t="s">
        <v>6</v>
      </c>
      <c r="BV1" s="20" t="s">
        <v>7</v>
      </c>
    </row>
    <row r="2" ht="36.96" customHeight="1">
      <c r="AR2"/>
      <c r="BS2" s="21" t="s">
        <v>8</v>
      </c>
      <c r="BT2" s="21" t="s">
        <v>9</v>
      </c>
    </row>
    <row r="3" ht="6.96" customHeight="1">
      <c r="B3" s="22"/>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4"/>
      <c r="BS3" s="21" t="s">
        <v>8</v>
      </c>
      <c r="BT3" s="21" t="s">
        <v>10</v>
      </c>
    </row>
    <row r="4" ht="36.96" customHeight="1">
      <c r="B4" s="25"/>
      <c r="C4" s="26"/>
      <c r="D4" s="27" t="s">
        <v>11</v>
      </c>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8"/>
      <c r="AS4" s="29" t="s">
        <v>12</v>
      </c>
      <c r="BE4" s="30" t="s">
        <v>13</v>
      </c>
      <c r="BS4" s="21" t="s">
        <v>14</v>
      </c>
    </row>
    <row r="5" ht="14.4" customHeight="1">
      <c r="B5" s="25"/>
      <c r="C5" s="26"/>
      <c r="D5" s="31" t="s">
        <v>15</v>
      </c>
      <c r="E5" s="26"/>
      <c r="F5" s="26"/>
      <c r="G5" s="26"/>
      <c r="H5" s="26"/>
      <c r="I5" s="26"/>
      <c r="J5" s="26"/>
      <c r="K5" s="32" t="s">
        <v>16</v>
      </c>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8"/>
      <c r="BE5" s="33" t="s">
        <v>17</v>
      </c>
      <c r="BS5" s="21" t="s">
        <v>8</v>
      </c>
    </row>
    <row r="6" ht="36.96" customHeight="1">
      <c r="B6" s="25"/>
      <c r="C6" s="26"/>
      <c r="D6" s="34" t="s">
        <v>18</v>
      </c>
      <c r="E6" s="26"/>
      <c r="F6" s="26"/>
      <c r="G6" s="26"/>
      <c r="H6" s="26"/>
      <c r="I6" s="26"/>
      <c r="J6" s="26"/>
      <c r="K6" s="35" t="s">
        <v>19</v>
      </c>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8"/>
      <c r="BE6" s="36"/>
      <c r="BS6" s="21" t="s">
        <v>8</v>
      </c>
    </row>
    <row r="7" ht="14.4" customHeight="1">
      <c r="B7" s="25"/>
      <c r="C7" s="26"/>
      <c r="D7" s="37" t="s">
        <v>20</v>
      </c>
      <c r="E7" s="26"/>
      <c r="F7" s="26"/>
      <c r="G7" s="26"/>
      <c r="H7" s="26"/>
      <c r="I7" s="26"/>
      <c r="J7" s="26"/>
      <c r="K7" s="32" t="s">
        <v>21</v>
      </c>
      <c r="L7" s="26"/>
      <c r="M7" s="26"/>
      <c r="N7" s="26"/>
      <c r="O7" s="26"/>
      <c r="P7" s="26"/>
      <c r="Q7" s="26"/>
      <c r="R7" s="26"/>
      <c r="S7" s="26"/>
      <c r="T7" s="26"/>
      <c r="U7" s="26"/>
      <c r="V7" s="26"/>
      <c r="W7" s="26"/>
      <c r="X7" s="26"/>
      <c r="Y7" s="26"/>
      <c r="Z7" s="26"/>
      <c r="AA7" s="26"/>
      <c r="AB7" s="26"/>
      <c r="AC7" s="26"/>
      <c r="AD7" s="26"/>
      <c r="AE7" s="26"/>
      <c r="AF7" s="26"/>
      <c r="AG7" s="26"/>
      <c r="AH7" s="26"/>
      <c r="AI7" s="26"/>
      <c r="AJ7" s="26"/>
      <c r="AK7" s="37" t="s">
        <v>22</v>
      </c>
      <c r="AL7" s="26"/>
      <c r="AM7" s="26"/>
      <c r="AN7" s="32" t="s">
        <v>21</v>
      </c>
      <c r="AO7" s="26"/>
      <c r="AP7" s="26"/>
      <c r="AQ7" s="28"/>
      <c r="BE7" s="36"/>
      <c r="BS7" s="21" t="s">
        <v>8</v>
      </c>
    </row>
    <row r="8" ht="14.4" customHeight="1">
      <c r="B8" s="25"/>
      <c r="C8" s="26"/>
      <c r="D8" s="37" t="s">
        <v>23</v>
      </c>
      <c r="E8" s="26"/>
      <c r="F8" s="26"/>
      <c r="G8" s="26"/>
      <c r="H8" s="26"/>
      <c r="I8" s="26"/>
      <c r="J8" s="26"/>
      <c r="K8" s="32" t="s">
        <v>24</v>
      </c>
      <c r="L8" s="26"/>
      <c r="M8" s="26"/>
      <c r="N8" s="26"/>
      <c r="O8" s="26"/>
      <c r="P8" s="26"/>
      <c r="Q8" s="26"/>
      <c r="R8" s="26"/>
      <c r="S8" s="26"/>
      <c r="T8" s="26"/>
      <c r="U8" s="26"/>
      <c r="V8" s="26"/>
      <c r="W8" s="26"/>
      <c r="X8" s="26"/>
      <c r="Y8" s="26"/>
      <c r="Z8" s="26"/>
      <c r="AA8" s="26"/>
      <c r="AB8" s="26"/>
      <c r="AC8" s="26"/>
      <c r="AD8" s="26"/>
      <c r="AE8" s="26"/>
      <c r="AF8" s="26"/>
      <c r="AG8" s="26"/>
      <c r="AH8" s="26"/>
      <c r="AI8" s="26"/>
      <c r="AJ8" s="26"/>
      <c r="AK8" s="37" t="s">
        <v>25</v>
      </c>
      <c r="AL8" s="26"/>
      <c r="AM8" s="26"/>
      <c r="AN8" s="38" t="s">
        <v>26</v>
      </c>
      <c r="AO8" s="26"/>
      <c r="AP8" s="26"/>
      <c r="AQ8" s="28"/>
      <c r="BE8" s="36"/>
      <c r="BS8" s="21" t="s">
        <v>8</v>
      </c>
    </row>
    <row r="9" ht="14.4" customHeight="1">
      <c r="B9" s="25"/>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8"/>
      <c r="BE9" s="36"/>
      <c r="BS9" s="21" t="s">
        <v>8</v>
      </c>
    </row>
    <row r="10" ht="14.4" customHeight="1">
      <c r="B10" s="25"/>
      <c r="C10" s="26"/>
      <c r="D10" s="37" t="s">
        <v>27</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37" t="s">
        <v>28</v>
      </c>
      <c r="AL10" s="26"/>
      <c r="AM10" s="26"/>
      <c r="AN10" s="32" t="s">
        <v>21</v>
      </c>
      <c r="AO10" s="26"/>
      <c r="AP10" s="26"/>
      <c r="AQ10" s="28"/>
      <c r="BE10" s="36"/>
      <c r="BS10" s="21" t="s">
        <v>8</v>
      </c>
    </row>
    <row r="11" ht="18.48" customHeight="1">
      <c r="B11" s="25"/>
      <c r="C11" s="26"/>
      <c r="D11" s="26"/>
      <c r="E11" s="32" t="s">
        <v>24</v>
      </c>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37" t="s">
        <v>29</v>
      </c>
      <c r="AL11" s="26"/>
      <c r="AM11" s="26"/>
      <c r="AN11" s="32" t="s">
        <v>21</v>
      </c>
      <c r="AO11" s="26"/>
      <c r="AP11" s="26"/>
      <c r="AQ11" s="28"/>
      <c r="BE11" s="36"/>
      <c r="BS11" s="21" t="s">
        <v>8</v>
      </c>
    </row>
    <row r="12" ht="6.96" customHeight="1">
      <c r="B12" s="25"/>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8"/>
      <c r="BE12" s="36"/>
      <c r="BS12" s="21" t="s">
        <v>8</v>
      </c>
    </row>
    <row r="13" ht="14.4" customHeight="1">
      <c r="B13" s="25"/>
      <c r="C13" s="26"/>
      <c r="D13" s="37" t="s">
        <v>30</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37" t="s">
        <v>28</v>
      </c>
      <c r="AL13" s="26"/>
      <c r="AM13" s="26"/>
      <c r="AN13" s="39" t="s">
        <v>31</v>
      </c>
      <c r="AO13" s="26"/>
      <c r="AP13" s="26"/>
      <c r="AQ13" s="28"/>
      <c r="BE13" s="36"/>
      <c r="BS13" s="21" t="s">
        <v>8</v>
      </c>
    </row>
    <row r="14">
      <c r="B14" s="25"/>
      <c r="C14" s="26"/>
      <c r="D14" s="26"/>
      <c r="E14" s="39" t="s">
        <v>31</v>
      </c>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37" t="s">
        <v>29</v>
      </c>
      <c r="AL14" s="26"/>
      <c r="AM14" s="26"/>
      <c r="AN14" s="39" t="s">
        <v>31</v>
      </c>
      <c r="AO14" s="26"/>
      <c r="AP14" s="26"/>
      <c r="AQ14" s="28"/>
      <c r="BE14" s="36"/>
      <c r="BS14" s="21" t="s">
        <v>8</v>
      </c>
    </row>
    <row r="15" ht="6.96" customHeight="1">
      <c r="B15" s="25"/>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8"/>
      <c r="BE15" s="36"/>
      <c r="BS15" s="21" t="s">
        <v>6</v>
      </c>
    </row>
    <row r="16" ht="14.4" customHeight="1">
      <c r="B16" s="25"/>
      <c r="C16" s="26"/>
      <c r="D16" s="37" t="s">
        <v>32</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37" t="s">
        <v>28</v>
      </c>
      <c r="AL16" s="26"/>
      <c r="AM16" s="26"/>
      <c r="AN16" s="32" t="s">
        <v>21</v>
      </c>
      <c r="AO16" s="26"/>
      <c r="AP16" s="26"/>
      <c r="AQ16" s="28"/>
      <c r="BE16" s="36"/>
      <c r="BS16" s="21" t="s">
        <v>6</v>
      </c>
    </row>
    <row r="17" ht="18.48" customHeight="1">
      <c r="B17" s="25"/>
      <c r="C17" s="26"/>
      <c r="D17" s="26"/>
      <c r="E17" s="32" t="s">
        <v>24</v>
      </c>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37" t="s">
        <v>29</v>
      </c>
      <c r="AL17" s="26"/>
      <c r="AM17" s="26"/>
      <c r="AN17" s="32" t="s">
        <v>21</v>
      </c>
      <c r="AO17" s="26"/>
      <c r="AP17" s="26"/>
      <c r="AQ17" s="28"/>
      <c r="BE17" s="36"/>
      <c r="BS17" s="21" t="s">
        <v>33</v>
      </c>
    </row>
    <row r="18" ht="6.96" customHeight="1">
      <c r="B18" s="25"/>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8"/>
      <c r="BE18" s="36"/>
      <c r="BS18" s="21" t="s">
        <v>8</v>
      </c>
    </row>
    <row r="19" ht="14.4" customHeight="1">
      <c r="B19" s="25"/>
      <c r="C19" s="26"/>
      <c r="D19" s="37" t="s">
        <v>34</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8"/>
      <c r="BE19" s="36"/>
      <c r="BS19" s="21" t="s">
        <v>8</v>
      </c>
    </row>
    <row r="20" ht="16.5" customHeight="1">
      <c r="B20" s="25"/>
      <c r="C20" s="26"/>
      <c r="D20" s="26"/>
      <c r="E20" s="41" t="s">
        <v>21</v>
      </c>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26"/>
      <c r="AP20" s="26"/>
      <c r="AQ20" s="28"/>
      <c r="BE20" s="36"/>
      <c r="BS20" s="21" t="s">
        <v>6</v>
      </c>
    </row>
    <row r="21" ht="6.96" customHeight="1">
      <c r="B21" s="25"/>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8"/>
      <c r="BE21" s="36"/>
    </row>
    <row r="22" ht="6.96" customHeight="1">
      <c r="B22" s="25"/>
      <c r="C22" s="26"/>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26"/>
      <c r="AQ22" s="28"/>
      <c r="BE22" s="36"/>
    </row>
    <row r="23" s="1" customFormat="1" ht="25.92" customHeight="1">
      <c r="B23" s="43"/>
      <c r="C23" s="44"/>
      <c r="D23" s="45" t="s">
        <v>35</v>
      </c>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7">
        <f>ROUND(AG51,2)</f>
        <v>0</v>
      </c>
      <c r="AL23" s="46"/>
      <c r="AM23" s="46"/>
      <c r="AN23" s="46"/>
      <c r="AO23" s="46"/>
      <c r="AP23" s="44"/>
      <c r="AQ23" s="48"/>
      <c r="BE23" s="36"/>
    </row>
    <row r="24" s="1" customFormat="1" ht="6.96" customHeight="1">
      <c r="B24" s="43"/>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8"/>
      <c r="BE24" s="36"/>
    </row>
    <row r="25" s="1" customFormat="1">
      <c r="B25" s="43"/>
      <c r="C25" s="44"/>
      <c r="D25" s="44"/>
      <c r="E25" s="44"/>
      <c r="F25" s="44"/>
      <c r="G25" s="44"/>
      <c r="H25" s="44"/>
      <c r="I25" s="44"/>
      <c r="J25" s="44"/>
      <c r="K25" s="44"/>
      <c r="L25" s="49" t="s">
        <v>36</v>
      </c>
      <c r="M25" s="49"/>
      <c r="N25" s="49"/>
      <c r="O25" s="49"/>
      <c r="P25" s="44"/>
      <c r="Q25" s="44"/>
      <c r="R25" s="44"/>
      <c r="S25" s="44"/>
      <c r="T25" s="44"/>
      <c r="U25" s="44"/>
      <c r="V25" s="44"/>
      <c r="W25" s="49" t="s">
        <v>37</v>
      </c>
      <c r="X25" s="49"/>
      <c r="Y25" s="49"/>
      <c r="Z25" s="49"/>
      <c r="AA25" s="49"/>
      <c r="AB25" s="49"/>
      <c r="AC25" s="49"/>
      <c r="AD25" s="49"/>
      <c r="AE25" s="49"/>
      <c r="AF25" s="44"/>
      <c r="AG25" s="44"/>
      <c r="AH25" s="44"/>
      <c r="AI25" s="44"/>
      <c r="AJ25" s="44"/>
      <c r="AK25" s="49" t="s">
        <v>38</v>
      </c>
      <c r="AL25" s="49"/>
      <c r="AM25" s="49"/>
      <c r="AN25" s="49"/>
      <c r="AO25" s="49"/>
      <c r="AP25" s="44"/>
      <c r="AQ25" s="48"/>
      <c r="BE25" s="36"/>
    </row>
    <row r="26" s="2" customFormat="1" ht="14.4" customHeight="1">
      <c r="B26" s="50"/>
      <c r="C26" s="51"/>
      <c r="D26" s="52" t="s">
        <v>39</v>
      </c>
      <c r="E26" s="51"/>
      <c r="F26" s="52" t="s">
        <v>40</v>
      </c>
      <c r="G26" s="51"/>
      <c r="H26" s="51"/>
      <c r="I26" s="51"/>
      <c r="J26" s="51"/>
      <c r="K26" s="51"/>
      <c r="L26" s="53">
        <v>0.20999999999999999</v>
      </c>
      <c r="M26" s="51"/>
      <c r="N26" s="51"/>
      <c r="O26" s="51"/>
      <c r="P26" s="51"/>
      <c r="Q26" s="51"/>
      <c r="R26" s="51"/>
      <c r="S26" s="51"/>
      <c r="T26" s="51"/>
      <c r="U26" s="51"/>
      <c r="V26" s="51"/>
      <c r="W26" s="54">
        <f>ROUND(AZ51,2)</f>
        <v>0</v>
      </c>
      <c r="X26" s="51"/>
      <c r="Y26" s="51"/>
      <c r="Z26" s="51"/>
      <c r="AA26" s="51"/>
      <c r="AB26" s="51"/>
      <c r="AC26" s="51"/>
      <c r="AD26" s="51"/>
      <c r="AE26" s="51"/>
      <c r="AF26" s="51"/>
      <c r="AG26" s="51"/>
      <c r="AH26" s="51"/>
      <c r="AI26" s="51"/>
      <c r="AJ26" s="51"/>
      <c r="AK26" s="54">
        <f>ROUND(AV51,2)</f>
        <v>0</v>
      </c>
      <c r="AL26" s="51"/>
      <c r="AM26" s="51"/>
      <c r="AN26" s="51"/>
      <c r="AO26" s="51"/>
      <c r="AP26" s="51"/>
      <c r="AQ26" s="55"/>
      <c r="BE26" s="36"/>
    </row>
    <row r="27" s="2" customFormat="1" ht="14.4" customHeight="1">
      <c r="B27" s="50"/>
      <c r="C27" s="51"/>
      <c r="D27" s="51"/>
      <c r="E27" s="51"/>
      <c r="F27" s="52" t="s">
        <v>41</v>
      </c>
      <c r="G27" s="51"/>
      <c r="H27" s="51"/>
      <c r="I27" s="51"/>
      <c r="J27" s="51"/>
      <c r="K27" s="51"/>
      <c r="L27" s="53">
        <v>0.14999999999999999</v>
      </c>
      <c r="M27" s="51"/>
      <c r="N27" s="51"/>
      <c r="O27" s="51"/>
      <c r="P27" s="51"/>
      <c r="Q27" s="51"/>
      <c r="R27" s="51"/>
      <c r="S27" s="51"/>
      <c r="T27" s="51"/>
      <c r="U27" s="51"/>
      <c r="V27" s="51"/>
      <c r="W27" s="54">
        <f>ROUND(BA51,2)</f>
        <v>0</v>
      </c>
      <c r="X27" s="51"/>
      <c r="Y27" s="51"/>
      <c r="Z27" s="51"/>
      <c r="AA27" s="51"/>
      <c r="AB27" s="51"/>
      <c r="AC27" s="51"/>
      <c r="AD27" s="51"/>
      <c r="AE27" s="51"/>
      <c r="AF27" s="51"/>
      <c r="AG27" s="51"/>
      <c r="AH27" s="51"/>
      <c r="AI27" s="51"/>
      <c r="AJ27" s="51"/>
      <c r="AK27" s="54">
        <f>ROUND(AW51,2)</f>
        <v>0</v>
      </c>
      <c r="AL27" s="51"/>
      <c r="AM27" s="51"/>
      <c r="AN27" s="51"/>
      <c r="AO27" s="51"/>
      <c r="AP27" s="51"/>
      <c r="AQ27" s="55"/>
      <c r="BE27" s="36"/>
    </row>
    <row r="28" hidden="1" s="2" customFormat="1" ht="14.4" customHeight="1">
      <c r="B28" s="50"/>
      <c r="C28" s="51"/>
      <c r="D28" s="51"/>
      <c r="E28" s="51"/>
      <c r="F28" s="52" t="s">
        <v>42</v>
      </c>
      <c r="G28" s="51"/>
      <c r="H28" s="51"/>
      <c r="I28" s="51"/>
      <c r="J28" s="51"/>
      <c r="K28" s="51"/>
      <c r="L28" s="53">
        <v>0.20999999999999999</v>
      </c>
      <c r="M28" s="51"/>
      <c r="N28" s="51"/>
      <c r="O28" s="51"/>
      <c r="P28" s="51"/>
      <c r="Q28" s="51"/>
      <c r="R28" s="51"/>
      <c r="S28" s="51"/>
      <c r="T28" s="51"/>
      <c r="U28" s="51"/>
      <c r="V28" s="51"/>
      <c r="W28" s="54">
        <f>ROUND(BB51,2)</f>
        <v>0</v>
      </c>
      <c r="X28" s="51"/>
      <c r="Y28" s="51"/>
      <c r="Z28" s="51"/>
      <c r="AA28" s="51"/>
      <c r="AB28" s="51"/>
      <c r="AC28" s="51"/>
      <c r="AD28" s="51"/>
      <c r="AE28" s="51"/>
      <c r="AF28" s="51"/>
      <c r="AG28" s="51"/>
      <c r="AH28" s="51"/>
      <c r="AI28" s="51"/>
      <c r="AJ28" s="51"/>
      <c r="AK28" s="54">
        <v>0</v>
      </c>
      <c r="AL28" s="51"/>
      <c r="AM28" s="51"/>
      <c r="AN28" s="51"/>
      <c r="AO28" s="51"/>
      <c r="AP28" s="51"/>
      <c r="AQ28" s="55"/>
      <c r="BE28" s="36"/>
    </row>
    <row r="29" hidden="1" s="2" customFormat="1" ht="14.4" customHeight="1">
      <c r="B29" s="50"/>
      <c r="C29" s="51"/>
      <c r="D29" s="51"/>
      <c r="E29" s="51"/>
      <c r="F29" s="52" t="s">
        <v>43</v>
      </c>
      <c r="G29" s="51"/>
      <c r="H29" s="51"/>
      <c r="I29" s="51"/>
      <c r="J29" s="51"/>
      <c r="K29" s="51"/>
      <c r="L29" s="53">
        <v>0.14999999999999999</v>
      </c>
      <c r="M29" s="51"/>
      <c r="N29" s="51"/>
      <c r="O29" s="51"/>
      <c r="P29" s="51"/>
      <c r="Q29" s="51"/>
      <c r="R29" s="51"/>
      <c r="S29" s="51"/>
      <c r="T29" s="51"/>
      <c r="U29" s="51"/>
      <c r="V29" s="51"/>
      <c r="W29" s="54">
        <f>ROUND(BC51,2)</f>
        <v>0</v>
      </c>
      <c r="X29" s="51"/>
      <c r="Y29" s="51"/>
      <c r="Z29" s="51"/>
      <c r="AA29" s="51"/>
      <c r="AB29" s="51"/>
      <c r="AC29" s="51"/>
      <c r="AD29" s="51"/>
      <c r="AE29" s="51"/>
      <c r="AF29" s="51"/>
      <c r="AG29" s="51"/>
      <c r="AH29" s="51"/>
      <c r="AI29" s="51"/>
      <c r="AJ29" s="51"/>
      <c r="AK29" s="54">
        <v>0</v>
      </c>
      <c r="AL29" s="51"/>
      <c r="AM29" s="51"/>
      <c r="AN29" s="51"/>
      <c r="AO29" s="51"/>
      <c r="AP29" s="51"/>
      <c r="AQ29" s="55"/>
      <c r="BE29" s="36"/>
    </row>
    <row r="30" hidden="1" s="2" customFormat="1" ht="14.4" customHeight="1">
      <c r="B30" s="50"/>
      <c r="C30" s="51"/>
      <c r="D30" s="51"/>
      <c r="E30" s="51"/>
      <c r="F30" s="52" t="s">
        <v>44</v>
      </c>
      <c r="G30" s="51"/>
      <c r="H30" s="51"/>
      <c r="I30" s="51"/>
      <c r="J30" s="51"/>
      <c r="K30" s="51"/>
      <c r="L30" s="53">
        <v>0</v>
      </c>
      <c r="M30" s="51"/>
      <c r="N30" s="51"/>
      <c r="O30" s="51"/>
      <c r="P30" s="51"/>
      <c r="Q30" s="51"/>
      <c r="R30" s="51"/>
      <c r="S30" s="51"/>
      <c r="T30" s="51"/>
      <c r="U30" s="51"/>
      <c r="V30" s="51"/>
      <c r="W30" s="54">
        <f>ROUND(BD51,2)</f>
        <v>0</v>
      </c>
      <c r="X30" s="51"/>
      <c r="Y30" s="51"/>
      <c r="Z30" s="51"/>
      <c r="AA30" s="51"/>
      <c r="AB30" s="51"/>
      <c r="AC30" s="51"/>
      <c r="AD30" s="51"/>
      <c r="AE30" s="51"/>
      <c r="AF30" s="51"/>
      <c r="AG30" s="51"/>
      <c r="AH30" s="51"/>
      <c r="AI30" s="51"/>
      <c r="AJ30" s="51"/>
      <c r="AK30" s="54">
        <v>0</v>
      </c>
      <c r="AL30" s="51"/>
      <c r="AM30" s="51"/>
      <c r="AN30" s="51"/>
      <c r="AO30" s="51"/>
      <c r="AP30" s="51"/>
      <c r="AQ30" s="55"/>
      <c r="BE30" s="36"/>
    </row>
    <row r="31" s="1" customFormat="1" ht="6.96" customHeight="1">
      <c r="B31" s="43"/>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8"/>
      <c r="BE31" s="36"/>
    </row>
    <row r="32" s="1" customFormat="1" ht="25.92" customHeight="1">
      <c r="B32" s="43"/>
      <c r="C32" s="56"/>
      <c r="D32" s="57" t="s">
        <v>45</v>
      </c>
      <c r="E32" s="58"/>
      <c r="F32" s="58"/>
      <c r="G32" s="58"/>
      <c r="H32" s="58"/>
      <c r="I32" s="58"/>
      <c r="J32" s="58"/>
      <c r="K32" s="58"/>
      <c r="L32" s="58"/>
      <c r="M32" s="58"/>
      <c r="N32" s="58"/>
      <c r="O32" s="58"/>
      <c r="P32" s="58"/>
      <c r="Q32" s="58"/>
      <c r="R32" s="58"/>
      <c r="S32" s="58"/>
      <c r="T32" s="59" t="s">
        <v>46</v>
      </c>
      <c r="U32" s="58"/>
      <c r="V32" s="58"/>
      <c r="W32" s="58"/>
      <c r="X32" s="60" t="s">
        <v>47</v>
      </c>
      <c r="Y32" s="58"/>
      <c r="Z32" s="58"/>
      <c r="AA32" s="58"/>
      <c r="AB32" s="58"/>
      <c r="AC32" s="58"/>
      <c r="AD32" s="58"/>
      <c r="AE32" s="58"/>
      <c r="AF32" s="58"/>
      <c r="AG32" s="58"/>
      <c r="AH32" s="58"/>
      <c r="AI32" s="58"/>
      <c r="AJ32" s="58"/>
      <c r="AK32" s="61">
        <f>SUM(AK23:AK30)</f>
        <v>0</v>
      </c>
      <c r="AL32" s="58"/>
      <c r="AM32" s="58"/>
      <c r="AN32" s="58"/>
      <c r="AO32" s="62"/>
      <c r="AP32" s="56"/>
      <c r="AQ32" s="63"/>
      <c r="BE32" s="36"/>
    </row>
    <row r="33" s="1" customFormat="1" ht="6.96" customHeight="1">
      <c r="B33" s="43"/>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8"/>
    </row>
    <row r="34" s="1" customFormat="1" ht="6.96" customHeight="1">
      <c r="B34" s="64"/>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6"/>
    </row>
    <row r="38" s="1" customFormat="1" ht="6.96" customHeight="1">
      <c r="B38" s="67"/>
      <c r="C38" s="68"/>
      <c r="D38" s="68"/>
      <c r="E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9"/>
    </row>
    <row r="39" s="1" customFormat="1" ht="36.96" customHeight="1">
      <c r="B39" s="43"/>
      <c r="C39" s="70" t="s">
        <v>48</v>
      </c>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69"/>
    </row>
    <row r="40" s="1" customFormat="1" ht="6.96" customHeight="1">
      <c r="B40" s="43"/>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69"/>
    </row>
    <row r="41" s="3" customFormat="1" ht="14.4" customHeight="1">
      <c r="B41" s="72"/>
      <c r="C41" s="73" t="s">
        <v>15</v>
      </c>
      <c r="D41" s="74"/>
      <c r="E41" s="74"/>
      <c r="F41" s="74"/>
      <c r="G41" s="74"/>
      <c r="H41" s="74"/>
      <c r="I41" s="74"/>
      <c r="J41" s="74"/>
      <c r="K41" s="74"/>
      <c r="L41" s="74" t="str">
        <f>K5</f>
        <v>EK-095/2017</v>
      </c>
      <c r="M41" s="74"/>
      <c r="N41" s="74"/>
      <c r="O41" s="74"/>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4"/>
      <c r="AP41" s="74"/>
      <c r="AQ41" s="74"/>
      <c r="AR41" s="75"/>
    </row>
    <row r="42" s="4" customFormat="1" ht="36.96" customHeight="1">
      <c r="B42" s="76"/>
      <c r="C42" s="77" t="s">
        <v>18</v>
      </c>
      <c r="D42" s="78"/>
      <c r="E42" s="78"/>
      <c r="F42" s="78"/>
      <c r="G42" s="78"/>
      <c r="H42" s="78"/>
      <c r="I42" s="78"/>
      <c r="J42" s="78"/>
      <c r="K42" s="78"/>
      <c r="L42" s="79" t="str">
        <f>K6</f>
        <v>Nemocnice Teplice, o.z.- kolektor pro přeložku rozvodu kyslíku</v>
      </c>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80"/>
    </row>
    <row r="43" s="1" customFormat="1" ht="6.96" customHeight="1">
      <c r="B43" s="43"/>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1"/>
      <c r="AH43" s="71"/>
      <c r="AI43" s="71"/>
      <c r="AJ43" s="71"/>
      <c r="AK43" s="71"/>
      <c r="AL43" s="71"/>
      <c r="AM43" s="71"/>
      <c r="AN43" s="71"/>
      <c r="AO43" s="71"/>
      <c r="AP43" s="71"/>
      <c r="AQ43" s="71"/>
      <c r="AR43" s="69"/>
    </row>
    <row r="44" s="1" customFormat="1">
      <c r="B44" s="43"/>
      <c r="C44" s="73" t="s">
        <v>23</v>
      </c>
      <c r="D44" s="71"/>
      <c r="E44" s="71"/>
      <c r="F44" s="71"/>
      <c r="G44" s="71"/>
      <c r="H44" s="71"/>
      <c r="I44" s="71"/>
      <c r="J44" s="71"/>
      <c r="K44" s="71"/>
      <c r="L44" s="81" t="str">
        <f>IF(K8="","",K8)</f>
        <v xml:space="preserve"> </v>
      </c>
      <c r="M44" s="71"/>
      <c r="N44" s="71"/>
      <c r="O44" s="71"/>
      <c r="P44" s="71"/>
      <c r="Q44" s="71"/>
      <c r="R44" s="71"/>
      <c r="S44" s="71"/>
      <c r="T44" s="71"/>
      <c r="U44" s="71"/>
      <c r="V44" s="71"/>
      <c r="W44" s="71"/>
      <c r="X44" s="71"/>
      <c r="Y44" s="71"/>
      <c r="Z44" s="71"/>
      <c r="AA44" s="71"/>
      <c r="AB44" s="71"/>
      <c r="AC44" s="71"/>
      <c r="AD44" s="71"/>
      <c r="AE44" s="71"/>
      <c r="AF44" s="71"/>
      <c r="AG44" s="71"/>
      <c r="AH44" s="71"/>
      <c r="AI44" s="73" t="s">
        <v>25</v>
      </c>
      <c r="AJ44" s="71"/>
      <c r="AK44" s="71"/>
      <c r="AL44" s="71"/>
      <c r="AM44" s="82" t="str">
        <f>IF(AN8= "","",AN8)</f>
        <v>24. 8. 2017</v>
      </c>
      <c r="AN44" s="82"/>
      <c r="AO44" s="71"/>
      <c r="AP44" s="71"/>
      <c r="AQ44" s="71"/>
      <c r="AR44" s="69"/>
    </row>
    <row r="45" s="1" customFormat="1" ht="6.96" customHeight="1">
      <c r="B45" s="43"/>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69"/>
    </row>
    <row r="46" s="1" customFormat="1">
      <c r="B46" s="43"/>
      <c r="C46" s="73" t="s">
        <v>27</v>
      </c>
      <c r="D46" s="71"/>
      <c r="E46" s="71"/>
      <c r="F46" s="71"/>
      <c r="G46" s="71"/>
      <c r="H46" s="71"/>
      <c r="I46" s="71"/>
      <c r="J46" s="71"/>
      <c r="K46" s="71"/>
      <c r="L46" s="74" t="str">
        <f>IF(E11= "","",E11)</f>
        <v xml:space="preserve"> </v>
      </c>
      <c r="M46" s="71"/>
      <c r="N46" s="71"/>
      <c r="O46" s="71"/>
      <c r="P46" s="71"/>
      <c r="Q46" s="71"/>
      <c r="R46" s="71"/>
      <c r="S46" s="71"/>
      <c r="T46" s="71"/>
      <c r="U46" s="71"/>
      <c r="V46" s="71"/>
      <c r="W46" s="71"/>
      <c r="X46" s="71"/>
      <c r="Y46" s="71"/>
      <c r="Z46" s="71"/>
      <c r="AA46" s="71"/>
      <c r="AB46" s="71"/>
      <c r="AC46" s="71"/>
      <c r="AD46" s="71"/>
      <c r="AE46" s="71"/>
      <c r="AF46" s="71"/>
      <c r="AG46" s="71"/>
      <c r="AH46" s="71"/>
      <c r="AI46" s="73" t="s">
        <v>32</v>
      </c>
      <c r="AJ46" s="71"/>
      <c r="AK46" s="71"/>
      <c r="AL46" s="71"/>
      <c r="AM46" s="74" t="str">
        <f>IF(E17="","",E17)</f>
        <v xml:space="preserve"> </v>
      </c>
      <c r="AN46" s="74"/>
      <c r="AO46" s="74"/>
      <c r="AP46" s="74"/>
      <c r="AQ46" s="71"/>
      <c r="AR46" s="69"/>
      <c r="AS46" s="83" t="s">
        <v>49</v>
      </c>
      <c r="AT46" s="84"/>
      <c r="AU46" s="85"/>
      <c r="AV46" s="85"/>
      <c r="AW46" s="85"/>
      <c r="AX46" s="85"/>
      <c r="AY46" s="85"/>
      <c r="AZ46" s="85"/>
      <c r="BA46" s="85"/>
      <c r="BB46" s="85"/>
      <c r="BC46" s="85"/>
      <c r="BD46" s="86"/>
    </row>
    <row r="47" s="1" customFormat="1">
      <c r="B47" s="43"/>
      <c r="C47" s="73" t="s">
        <v>30</v>
      </c>
      <c r="D47" s="71"/>
      <c r="E47" s="71"/>
      <c r="F47" s="71"/>
      <c r="G47" s="71"/>
      <c r="H47" s="71"/>
      <c r="I47" s="71"/>
      <c r="J47" s="71"/>
      <c r="K47" s="71"/>
      <c r="L47" s="74" t="str">
        <f>IF(E14= "Vyplň údaj","",E14)</f>
        <v/>
      </c>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1"/>
      <c r="AP47" s="71"/>
      <c r="AQ47" s="71"/>
      <c r="AR47" s="69"/>
      <c r="AS47" s="87"/>
      <c r="AT47" s="88"/>
      <c r="AU47" s="89"/>
      <c r="AV47" s="89"/>
      <c r="AW47" s="89"/>
      <c r="AX47" s="89"/>
      <c r="AY47" s="89"/>
      <c r="AZ47" s="89"/>
      <c r="BA47" s="89"/>
      <c r="BB47" s="89"/>
      <c r="BC47" s="89"/>
      <c r="BD47" s="90"/>
    </row>
    <row r="48" s="1" customFormat="1" ht="10.8" customHeight="1">
      <c r="B48" s="43"/>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71"/>
      <c r="AH48" s="71"/>
      <c r="AI48" s="71"/>
      <c r="AJ48" s="71"/>
      <c r="AK48" s="71"/>
      <c r="AL48" s="71"/>
      <c r="AM48" s="71"/>
      <c r="AN48" s="71"/>
      <c r="AO48" s="71"/>
      <c r="AP48" s="71"/>
      <c r="AQ48" s="71"/>
      <c r="AR48" s="69"/>
      <c r="AS48" s="91"/>
      <c r="AT48" s="52"/>
      <c r="AU48" s="44"/>
      <c r="AV48" s="44"/>
      <c r="AW48" s="44"/>
      <c r="AX48" s="44"/>
      <c r="AY48" s="44"/>
      <c r="AZ48" s="44"/>
      <c r="BA48" s="44"/>
      <c r="BB48" s="44"/>
      <c r="BC48" s="44"/>
      <c r="BD48" s="92"/>
    </row>
    <row r="49" s="1" customFormat="1" ht="29.28" customHeight="1">
      <c r="B49" s="43"/>
      <c r="C49" s="93" t="s">
        <v>50</v>
      </c>
      <c r="D49" s="94"/>
      <c r="E49" s="94"/>
      <c r="F49" s="94"/>
      <c r="G49" s="94"/>
      <c r="H49" s="95"/>
      <c r="I49" s="96" t="s">
        <v>51</v>
      </c>
      <c r="J49" s="94"/>
      <c r="K49" s="94"/>
      <c r="L49" s="94"/>
      <c r="M49" s="94"/>
      <c r="N49" s="94"/>
      <c r="O49" s="94"/>
      <c r="P49" s="94"/>
      <c r="Q49" s="94"/>
      <c r="R49" s="94"/>
      <c r="S49" s="94"/>
      <c r="T49" s="94"/>
      <c r="U49" s="94"/>
      <c r="V49" s="94"/>
      <c r="W49" s="94"/>
      <c r="X49" s="94"/>
      <c r="Y49" s="94"/>
      <c r="Z49" s="94"/>
      <c r="AA49" s="94"/>
      <c r="AB49" s="94"/>
      <c r="AC49" s="94"/>
      <c r="AD49" s="94"/>
      <c r="AE49" s="94"/>
      <c r="AF49" s="94"/>
      <c r="AG49" s="97" t="s">
        <v>52</v>
      </c>
      <c r="AH49" s="94"/>
      <c r="AI49" s="94"/>
      <c r="AJ49" s="94"/>
      <c r="AK49" s="94"/>
      <c r="AL49" s="94"/>
      <c r="AM49" s="94"/>
      <c r="AN49" s="96" t="s">
        <v>53</v>
      </c>
      <c r="AO49" s="94"/>
      <c r="AP49" s="94"/>
      <c r="AQ49" s="98" t="s">
        <v>54</v>
      </c>
      <c r="AR49" s="69"/>
      <c r="AS49" s="99" t="s">
        <v>55</v>
      </c>
      <c r="AT49" s="100" t="s">
        <v>56</v>
      </c>
      <c r="AU49" s="100" t="s">
        <v>57</v>
      </c>
      <c r="AV49" s="100" t="s">
        <v>58</v>
      </c>
      <c r="AW49" s="100" t="s">
        <v>59</v>
      </c>
      <c r="AX49" s="100" t="s">
        <v>60</v>
      </c>
      <c r="AY49" s="100" t="s">
        <v>61</v>
      </c>
      <c r="AZ49" s="100" t="s">
        <v>62</v>
      </c>
      <c r="BA49" s="100" t="s">
        <v>63</v>
      </c>
      <c r="BB49" s="100" t="s">
        <v>64</v>
      </c>
      <c r="BC49" s="100" t="s">
        <v>65</v>
      </c>
      <c r="BD49" s="101" t="s">
        <v>66</v>
      </c>
    </row>
    <row r="50" s="1" customFormat="1" ht="10.8" customHeight="1">
      <c r="B50" s="43"/>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69"/>
      <c r="AS50" s="102"/>
      <c r="AT50" s="103"/>
      <c r="AU50" s="103"/>
      <c r="AV50" s="103"/>
      <c r="AW50" s="103"/>
      <c r="AX50" s="103"/>
      <c r="AY50" s="103"/>
      <c r="AZ50" s="103"/>
      <c r="BA50" s="103"/>
      <c r="BB50" s="103"/>
      <c r="BC50" s="103"/>
      <c r="BD50" s="104"/>
    </row>
    <row r="51" s="4" customFormat="1" ht="32.4" customHeight="1">
      <c r="B51" s="76"/>
      <c r="C51" s="105" t="s">
        <v>67</v>
      </c>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7">
        <f>ROUND(AG52,2)</f>
        <v>0</v>
      </c>
      <c r="AH51" s="107"/>
      <c r="AI51" s="107"/>
      <c r="AJ51" s="107"/>
      <c r="AK51" s="107"/>
      <c r="AL51" s="107"/>
      <c r="AM51" s="107"/>
      <c r="AN51" s="108">
        <f>SUM(AG51,AT51)</f>
        <v>0</v>
      </c>
      <c r="AO51" s="108"/>
      <c r="AP51" s="108"/>
      <c r="AQ51" s="109" t="s">
        <v>21</v>
      </c>
      <c r="AR51" s="80"/>
      <c r="AS51" s="110">
        <f>ROUND(AS52,2)</f>
        <v>0</v>
      </c>
      <c r="AT51" s="111">
        <f>ROUND(SUM(AV51:AW51),2)</f>
        <v>0</v>
      </c>
      <c r="AU51" s="112">
        <f>ROUND(AU52,5)</f>
        <v>0</v>
      </c>
      <c r="AV51" s="111">
        <f>ROUND(AZ51*L26,2)</f>
        <v>0</v>
      </c>
      <c r="AW51" s="111">
        <f>ROUND(BA51*L27,2)</f>
        <v>0</v>
      </c>
      <c r="AX51" s="111">
        <f>ROUND(BB51*L26,2)</f>
        <v>0</v>
      </c>
      <c r="AY51" s="111">
        <f>ROUND(BC51*L27,2)</f>
        <v>0</v>
      </c>
      <c r="AZ51" s="111">
        <f>ROUND(AZ52,2)</f>
        <v>0</v>
      </c>
      <c r="BA51" s="111">
        <f>ROUND(BA52,2)</f>
        <v>0</v>
      </c>
      <c r="BB51" s="111">
        <f>ROUND(BB52,2)</f>
        <v>0</v>
      </c>
      <c r="BC51" s="111">
        <f>ROUND(BC52,2)</f>
        <v>0</v>
      </c>
      <c r="BD51" s="113">
        <f>ROUND(BD52,2)</f>
        <v>0</v>
      </c>
      <c r="BS51" s="114" t="s">
        <v>68</v>
      </c>
      <c r="BT51" s="114" t="s">
        <v>69</v>
      </c>
      <c r="BV51" s="114" t="s">
        <v>70</v>
      </c>
      <c r="BW51" s="114" t="s">
        <v>7</v>
      </c>
      <c r="BX51" s="114" t="s">
        <v>71</v>
      </c>
      <c r="CL51" s="114" t="s">
        <v>21</v>
      </c>
    </row>
    <row r="52" s="5" customFormat="1" ht="47.25" customHeight="1">
      <c r="A52" s="115" t="s">
        <v>72</v>
      </c>
      <c r="B52" s="116"/>
      <c r="C52" s="117"/>
      <c r="D52" s="118" t="s">
        <v>16</v>
      </c>
      <c r="E52" s="118"/>
      <c r="F52" s="118"/>
      <c r="G52" s="118"/>
      <c r="H52" s="118"/>
      <c r="I52" s="119"/>
      <c r="J52" s="118" t="s">
        <v>19</v>
      </c>
      <c r="K52" s="118"/>
      <c r="L52" s="118"/>
      <c r="M52" s="118"/>
      <c r="N52" s="118"/>
      <c r="O52" s="118"/>
      <c r="P52" s="118"/>
      <c r="Q52" s="118"/>
      <c r="R52" s="118"/>
      <c r="S52" s="118"/>
      <c r="T52" s="118"/>
      <c r="U52" s="118"/>
      <c r="V52" s="118"/>
      <c r="W52" s="118"/>
      <c r="X52" s="118"/>
      <c r="Y52" s="118"/>
      <c r="Z52" s="118"/>
      <c r="AA52" s="118"/>
      <c r="AB52" s="118"/>
      <c r="AC52" s="118"/>
      <c r="AD52" s="118"/>
      <c r="AE52" s="118"/>
      <c r="AF52" s="118"/>
      <c r="AG52" s="120">
        <f>'EK-095-2017 - Nemocnice T...'!J25</f>
        <v>0</v>
      </c>
      <c r="AH52" s="119"/>
      <c r="AI52" s="119"/>
      <c r="AJ52" s="119"/>
      <c r="AK52" s="119"/>
      <c r="AL52" s="119"/>
      <c r="AM52" s="119"/>
      <c r="AN52" s="120">
        <f>SUM(AG52,AT52)</f>
        <v>0</v>
      </c>
      <c r="AO52" s="119"/>
      <c r="AP52" s="119"/>
      <c r="AQ52" s="121" t="s">
        <v>73</v>
      </c>
      <c r="AR52" s="122"/>
      <c r="AS52" s="123">
        <v>0</v>
      </c>
      <c r="AT52" s="124">
        <f>ROUND(SUM(AV52:AW52),2)</f>
        <v>0</v>
      </c>
      <c r="AU52" s="125">
        <f>'EK-095-2017 - Nemocnice T...'!P83</f>
        <v>0</v>
      </c>
      <c r="AV52" s="124">
        <f>'EK-095-2017 - Nemocnice T...'!J28</f>
        <v>0</v>
      </c>
      <c r="AW52" s="124">
        <f>'EK-095-2017 - Nemocnice T...'!J29</f>
        <v>0</v>
      </c>
      <c r="AX52" s="124">
        <f>'EK-095-2017 - Nemocnice T...'!J30</f>
        <v>0</v>
      </c>
      <c r="AY52" s="124">
        <f>'EK-095-2017 - Nemocnice T...'!J31</f>
        <v>0</v>
      </c>
      <c r="AZ52" s="124">
        <f>'EK-095-2017 - Nemocnice T...'!F28</f>
        <v>0</v>
      </c>
      <c r="BA52" s="124">
        <f>'EK-095-2017 - Nemocnice T...'!F29</f>
        <v>0</v>
      </c>
      <c r="BB52" s="124">
        <f>'EK-095-2017 - Nemocnice T...'!F30</f>
        <v>0</v>
      </c>
      <c r="BC52" s="124">
        <f>'EK-095-2017 - Nemocnice T...'!F31</f>
        <v>0</v>
      </c>
      <c r="BD52" s="126">
        <f>'EK-095-2017 - Nemocnice T...'!F32</f>
        <v>0</v>
      </c>
      <c r="BT52" s="127" t="s">
        <v>74</v>
      </c>
      <c r="BU52" s="127" t="s">
        <v>75</v>
      </c>
      <c r="BV52" s="127" t="s">
        <v>70</v>
      </c>
      <c r="BW52" s="127" t="s">
        <v>7</v>
      </c>
      <c r="BX52" s="127" t="s">
        <v>71</v>
      </c>
      <c r="CL52" s="127" t="s">
        <v>21</v>
      </c>
    </row>
    <row r="53" s="1" customFormat="1" ht="30" customHeight="1">
      <c r="B53" s="43"/>
      <c r="C53" s="71"/>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69"/>
    </row>
    <row r="54" s="1" customFormat="1" ht="6.96" customHeight="1">
      <c r="B54" s="64"/>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9"/>
    </row>
  </sheetData>
  <sheetProtection sheet="1" formatColumns="0" formatRows="0" objects="1" scenarios="1" spinCount="100000" saltValue="XZ3rR1MFk/1scdHr4NsvrlwqegLwTIxg/tibGC/w3JjJQyoSUtbd/ZV3eYqZUZixYeU83WBVOW9UoHOvO+dD5Q==" hashValue="l1lmjn8v3UpklGOsmmbwzC13s+JQ62ljS30bUm2brEGMWvkRuxQMmANUWd4xXcGWk9JQS39iGwSOY5LsYrz2QQ=="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EK-095-2017 - Nemocnice T...'!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2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8"/>
      <c r="B1" s="129"/>
      <c r="C1" s="129"/>
      <c r="D1" s="130" t="s">
        <v>1</v>
      </c>
      <c r="E1" s="129"/>
      <c r="F1" s="131" t="s">
        <v>76</v>
      </c>
      <c r="G1" s="131" t="s">
        <v>77</v>
      </c>
      <c r="H1" s="131"/>
      <c r="I1" s="132"/>
      <c r="J1" s="131" t="s">
        <v>78</v>
      </c>
      <c r="K1" s="130" t="s">
        <v>79</v>
      </c>
      <c r="L1" s="131" t="s">
        <v>80</v>
      </c>
      <c r="M1" s="131"/>
      <c r="N1" s="131"/>
      <c r="O1" s="131"/>
      <c r="P1" s="131"/>
      <c r="Q1" s="131"/>
      <c r="R1" s="131"/>
      <c r="S1" s="131"/>
      <c r="T1" s="131"/>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ht="36.96" customHeight="1">
      <c r="L2"/>
      <c r="AT2" s="21" t="s">
        <v>7</v>
      </c>
    </row>
    <row r="3" ht="6.96" customHeight="1">
      <c r="B3" s="22"/>
      <c r="C3" s="23"/>
      <c r="D3" s="23"/>
      <c r="E3" s="23"/>
      <c r="F3" s="23"/>
      <c r="G3" s="23"/>
      <c r="H3" s="23"/>
      <c r="I3" s="133"/>
      <c r="J3" s="23"/>
      <c r="K3" s="24"/>
      <c r="AT3" s="21" t="s">
        <v>81</v>
      </c>
    </row>
    <row r="4" ht="36.96" customHeight="1">
      <c r="B4" s="25"/>
      <c r="C4" s="26"/>
      <c r="D4" s="27" t="s">
        <v>82</v>
      </c>
      <c r="E4" s="26"/>
      <c r="F4" s="26"/>
      <c r="G4" s="26"/>
      <c r="H4" s="26"/>
      <c r="I4" s="134"/>
      <c r="J4" s="26"/>
      <c r="K4" s="28"/>
      <c r="M4" s="29" t="s">
        <v>12</v>
      </c>
      <c r="AT4" s="21" t="s">
        <v>6</v>
      </c>
    </row>
    <row r="5" ht="6.96" customHeight="1">
      <c r="B5" s="25"/>
      <c r="C5" s="26"/>
      <c r="D5" s="26"/>
      <c r="E5" s="26"/>
      <c r="F5" s="26"/>
      <c r="G5" s="26"/>
      <c r="H5" s="26"/>
      <c r="I5" s="134"/>
      <c r="J5" s="26"/>
      <c r="K5" s="28"/>
    </row>
    <row r="6" s="1" customFormat="1">
      <c r="B6" s="43"/>
      <c r="C6" s="44"/>
      <c r="D6" s="37" t="s">
        <v>18</v>
      </c>
      <c r="E6" s="44"/>
      <c r="F6" s="44"/>
      <c r="G6" s="44"/>
      <c r="H6" s="44"/>
      <c r="I6" s="135"/>
      <c r="J6" s="44"/>
      <c r="K6" s="48"/>
    </row>
    <row r="7" s="1" customFormat="1" ht="36.96" customHeight="1">
      <c r="B7" s="43"/>
      <c r="C7" s="44"/>
      <c r="D7" s="44"/>
      <c r="E7" s="136" t="s">
        <v>19</v>
      </c>
      <c r="F7" s="44"/>
      <c r="G7" s="44"/>
      <c r="H7" s="44"/>
      <c r="I7" s="135"/>
      <c r="J7" s="44"/>
      <c r="K7" s="48"/>
    </row>
    <row r="8" s="1" customFormat="1">
      <c r="B8" s="43"/>
      <c r="C8" s="44"/>
      <c r="D8" s="44"/>
      <c r="E8" s="44"/>
      <c r="F8" s="44"/>
      <c r="G8" s="44"/>
      <c r="H8" s="44"/>
      <c r="I8" s="135"/>
      <c r="J8" s="44"/>
      <c r="K8" s="48"/>
    </row>
    <row r="9" s="1" customFormat="1" ht="14.4" customHeight="1">
      <c r="B9" s="43"/>
      <c r="C9" s="44"/>
      <c r="D9" s="37" t="s">
        <v>20</v>
      </c>
      <c r="E9" s="44"/>
      <c r="F9" s="32" t="s">
        <v>21</v>
      </c>
      <c r="G9" s="44"/>
      <c r="H9" s="44"/>
      <c r="I9" s="137" t="s">
        <v>22</v>
      </c>
      <c r="J9" s="32" t="s">
        <v>21</v>
      </c>
      <c r="K9" s="48"/>
    </row>
    <row r="10" s="1" customFormat="1" ht="14.4" customHeight="1">
      <c r="B10" s="43"/>
      <c r="C10" s="44"/>
      <c r="D10" s="37" t="s">
        <v>23</v>
      </c>
      <c r="E10" s="44"/>
      <c r="F10" s="32" t="s">
        <v>24</v>
      </c>
      <c r="G10" s="44"/>
      <c r="H10" s="44"/>
      <c r="I10" s="137" t="s">
        <v>25</v>
      </c>
      <c r="J10" s="138" t="str">
        <f>'Rekapitulace stavby'!AN8</f>
        <v>24. 8. 2017</v>
      </c>
      <c r="K10" s="48"/>
    </row>
    <row r="11" s="1" customFormat="1" ht="10.8" customHeight="1">
      <c r="B11" s="43"/>
      <c r="C11" s="44"/>
      <c r="D11" s="44"/>
      <c r="E11" s="44"/>
      <c r="F11" s="44"/>
      <c r="G11" s="44"/>
      <c r="H11" s="44"/>
      <c r="I11" s="135"/>
      <c r="J11" s="44"/>
      <c r="K11" s="48"/>
    </row>
    <row r="12" s="1" customFormat="1" ht="14.4" customHeight="1">
      <c r="B12" s="43"/>
      <c r="C12" s="44"/>
      <c r="D12" s="37" t="s">
        <v>27</v>
      </c>
      <c r="E12" s="44"/>
      <c r="F12" s="44"/>
      <c r="G12" s="44"/>
      <c r="H12" s="44"/>
      <c r="I12" s="137" t="s">
        <v>28</v>
      </c>
      <c r="J12" s="32" t="str">
        <f>IF('Rekapitulace stavby'!AN10="","",'Rekapitulace stavby'!AN10)</f>
        <v/>
      </c>
      <c r="K12" s="48"/>
    </row>
    <row r="13" s="1" customFormat="1" ht="18" customHeight="1">
      <c r="B13" s="43"/>
      <c r="C13" s="44"/>
      <c r="D13" s="44"/>
      <c r="E13" s="32" t="str">
        <f>IF('Rekapitulace stavby'!E11="","",'Rekapitulace stavby'!E11)</f>
        <v xml:space="preserve"> </v>
      </c>
      <c r="F13" s="44"/>
      <c r="G13" s="44"/>
      <c r="H13" s="44"/>
      <c r="I13" s="137" t="s">
        <v>29</v>
      </c>
      <c r="J13" s="32" t="str">
        <f>IF('Rekapitulace stavby'!AN11="","",'Rekapitulace stavby'!AN11)</f>
        <v/>
      </c>
      <c r="K13" s="48"/>
    </row>
    <row r="14" s="1" customFormat="1" ht="6.96" customHeight="1">
      <c r="B14" s="43"/>
      <c r="C14" s="44"/>
      <c r="D14" s="44"/>
      <c r="E14" s="44"/>
      <c r="F14" s="44"/>
      <c r="G14" s="44"/>
      <c r="H14" s="44"/>
      <c r="I14" s="135"/>
      <c r="J14" s="44"/>
      <c r="K14" s="48"/>
    </row>
    <row r="15" s="1" customFormat="1" ht="14.4" customHeight="1">
      <c r="B15" s="43"/>
      <c r="C15" s="44"/>
      <c r="D15" s="37" t="s">
        <v>30</v>
      </c>
      <c r="E15" s="44"/>
      <c r="F15" s="44"/>
      <c r="G15" s="44"/>
      <c r="H15" s="44"/>
      <c r="I15" s="137" t="s">
        <v>28</v>
      </c>
      <c r="J15" s="32" t="str">
        <f>IF('Rekapitulace stavby'!AN13="Vyplň údaj","",IF('Rekapitulace stavby'!AN13="","",'Rekapitulace stavby'!AN13))</f>
        <v/>
      </c>
      <c r="K15" s="48"/>
    </row>
    <row r="16" s="1" customFormat="1" ht="18" customHeight="1">
      <c r="B16" s="43"/>
      <c r="C16" s="44"/>
      <c r="D16" s="44"/>
      <c r="E16" s="32" t="str">
        <f>IF('Rekapitulace stavby'!E14="Vyplň údaj","",IF('Rekapitulace stavby'!E14="","",'Rekapitulace stavby'!E14))</f>
        <v/>
      </c>
      <c r="F16" s="44"/>
      <c r="G16" s="44"/>
      <c r="H16" s="44"/>
      <c r="I16" s="137" t="s">
        <v>29</v>
      </c>
      <c r="J16" s="32" t="str">
        <f>IF('Rekapitulace stavby'!AN14="Vyplň údaj","",IF('Rekapitulace stavby'!AN14="","",'Rekapitulace stavby'!AN14))</f>
        <v/>
      </c>
      <c r="K16" s="48"/>
    </row>
    <row r="17" s="1" customFormat="1" ht="6.96" customHeight="1">
      <c r="B17" s="43"/>
      <c r="C17" s="44"/>
      <c r="D17" s="44"/>
      <c r="E17" s="44"/>
      <c r="F17" s="44"/>
      <c r="G17" s="44"/>
      <c r="H17" s="44"/>
      <c r="I17" s="135"/>
      <c r="J17" s="44"/>
      <c r="K17" s="48"/>
    </row>
    <row r="18" s="1" customFormat="1" ht="14.4" customHeight="1">
      <c r="B18" s="43"/>
      <c r="C18" s="44"/>
      <c r="D18" s="37" t="s">
        <v>32</v>
      </c>
      <c r="E18" s="44"/>
      <c r="F18" s="44"/>
      <c r="G18" s="44"/>
      <c r="H18" s="44"/>
      <c r="I18" s="137" t="s">
        <v>28</v>
      </c>
      <c r="J18" s="32" t="str">
        <f>IF('Rekapitulace stavby'!AN16="","",'Rekapitulace stavby'!AN16)</f>
        <v/>
      </c>
      <c r="K18" s="48"/>
    </row>
    <row r="19" s="1" customFormat="1" ht="18" customHeight="1">
      <c r="B19" s="43"/>
      <c r="C19" s="44"/>
      <c r="D19" s="44"/>
      <c r="E19" s="32" t="str">
        <f>IF('Rekapitulace stavby'!E17="","",'Rekapitulace stavby'!E17)</f>
        <v xml:space="preserve"> </v>
      </c>
      <c r="F19" s="44"/>
      <c r="G19" s="44"/>
      <c r="H19" s="44"/>
      <c r="I19" s="137" t="s">
        <v>29</v>
      </c>
      <c r="J19" s="32" t="str">
        <f>IF('Rekapitulace stavby'!AN17="","",'Rekapitulace stavby'!AN17)</f>
        <v/>
      </c>
      <c r="K19" s="48"/>
    </row>
    <row r="20" s="1" customFormat="1" ht="6.96" customHeight="1">
      <c r="B20" s="43"/>
      <c r="C20" s="44"/>
      <c r="D20" s="44"/>
      <c r="E20" s="44"/>
      <c r="F20" s="44"/>
      <c r="G20" s="44"/>
      <c r="H20" s="44"/>
      <c r="I20" s="135"/>
      <c r="J20" s="44"/>
      <c r="K20" s="48"/>
    </row>
    <row r="21" s="1" customFormat="1" ht="14.4" customHeight="1">
      <c r="B21" s="43"/>
      <c r="C21" s="44"/>
      <c r="D21" s="37" t="s">
        <v>34</v>
      </c>
      <c r="E21" s="44"/>
      <c r="F21" s="44"/>
      <c r="G21" s="44"/>
      <c r="H21" s="44"/>
      <c r="I21" s="135"/>
      <c r="J21" s="44"/>
      <c r="K21" s="48"/>
    </row>
    <row r="22" s="6" customFormat="1" ht="16.5" customHeight="1">
      <c r="B22" s="139"/>
      <c r="C22" s="140"/>
      <c r="D22" s="140"/>
      <c r="E22" s="41" t="s">
        <v>21</v>
      </c>
      <c r="F22" s="41"/>
      <c r="G22" s="41"/>
      <c r="H22" s="41"/>
      <c r="I22" s="141"/>
      <c r="J22" s="140"/>
      <c r="K22" s="142"/>
    </row>
    <row r="23" s="1" customFormat="1" ht="6.96" customHeight="1">
      <c r="B23" s="43"/>
      <c r="C23" s="44"/>
      <c r="D23" s="44"/>
      <c r="E23" s="44"/>
      <c r="F23" s="44"/>
      <c r="G23" s="44"/>
      <c r="H23" s="44"/>
      <c r="I23" s="135"/>
      <c r="J23" s="44"/>
      <c r="K23" s="48"/>
    </row>
    <row r="24" s="1" customFormat="1" ht="6.96" customHeight="1">
      <c r="B24" s="43"/>
      <c r="C24" s="44"/>
      <c r="D24" s="103"/>
      <c r="E24" s="103"/>
      <c r="F24" s="103"/>
      <c r="G24" s="103"/>
      <c r="H24" s="103"/>
      <c r="I24" s="143"/>
      <c r="J24" s="103"/>
      <c r="K24" s="144"/>
    </row>
    <row r="25" s="1" customFormat="1" ht="25.44" customHeight="1">
      <c r="B25" s="43"/>
      <c r="C25" s="44"/>
      <c r="D25" s="145" t="s">
        <v>35</v>
      </c>
      <c r="E25" s="44"/>
      <c r="F25" s="44"/>
      <c r="G25" s="44"/>
      <c r="H25" s="44"/>
      <c r="I25" s="135"/>
      <c r="J25" s="146">
        <f>ROUND(J83,2)</f>
        <v>0</v>
      </c>
      <c r="K25" s="48"/>
    </row>
    <row r="26" s="1" customFormat="1" ht="6.96" customHeight="1">
      <c r="B26" s="43"/>
      <c r="C26" s="44"/>
      <c r="D26" s="103"/>
      <c r="E26" s="103"/>
      <c r="F26" s="103"/>
      <c r="G26" s="103"/>
      <c r="H26" s="103"/>
      <c r="I26" s="143"/>
      <c r="J26" s="103"/>
      <c r="K26" s="144"/>
    </row>
    <row r="27" s="1" customFormat="1" ht="14.4" customHeight="1">
      <c r="B27" s="43"/>
      <c r="C27" s="44"/>
      <c r="D27" s="44"/>
      <c r="E27" s="44"/>
      <c r="F27" s="49" t="s">
        <v>37</v>
      </c>
      <c r="G27" s="44"/>
      <c r="H27" s="44"/>
      <c r="I27" s="147" t="s">
        <v>36</v>
      </c>
      <c r="J27" s="49" t="s">
        <v>38</v>
      </c>
      <c r="K27" s="48"/>
    </row>
    <row r="28" s="1" customFormat="1" ht="14.4" customHeight="1">
      <c r="B28" s="43"/>
      <c r="C28" s="44"/>
      <c r="D28" s="52" t="s">
        <v>39</v>
      </c>
      <c r="E28" s="52" t="s">
        <v>40</v>
      </c>
      <c r="F28" s="148">
        <f>ROUND(SUM(BE83:BE254), 2)</f>
        <v>0</v>
      </c>
      <c r="G28" s="44"/>
      <c r="H28" s="44"/>
      <c r="I28" s="149">
        <v>0.20999999999999999</v>
      </c>
      <c r="J28" s="148">
        <f>ROUND(ROUND((SUM(BE83:BE254)), 2)*I28, 2)</f>
        <v>0</v>
      </c>
      <c r="K28" s="48"/>
    </row>
    <row r="29" s="1" customFormat="1" ht="14.4" customHeight="1">
      <c r="B29" s="43"/>
      <c r="C29" s="44"/>
      <c r="D29" s="44"/>
      <c r="E29" s="52" t="s">
        <v>41</v>
      </c>
      <c r="F29" s="148">
        <f>ROUND(SUM(BF83:BF254), 2)</f>
        <v>0</v>
      </c>
      <c r="G29" s="44"/>
      <c r="H29" s="44"/>
      <c r="I29" s="149">
        <v>0.14999999999999999</v>
      </c>
      <c r="J29" s="148">
        <f>ROUND(ROUND((SUM(BF83:BF254)), 2)*I29, 2)</f>
        <v>0</v>
      </c>
      <c r="K29" s="48"/>
    </row>
    <row r="30" hidden="1" s="1" customFormat="1" ht="14.4" customHeight="1">
      <c r="B30" s="43"/>
      <c r="C30" s="44"/>
      <c r="D30" s="44"/>
      <c r="E30" s="52" t="s">
        <v>42</v>
      </c>
      <c r="F30" s="148">
        <f>ROUND(SUM(BG83:BG254), 2)</f>
        <v>0</v>
      </c>
      <c r="G30" s="44"/>
      <c r="H30" s="44"/>
      <c r="I30" s="149">
        <v>0.20999999999999999</v>
      </c>
      <c r="J30" s="148">
        <v>0</v>
      </c>
      <c r="K30" s="48"/>
    </row>
    <row r="31" hidden="1" s="1" customFormat="1" ht="14.4" customHeight="1">
      <c r="B31" s="43"/>
      <c r="C31" s="44"/>
      <c r="D31" s="44"/>
      <c r="E31" s="52" t="s">
        <v>43</v>
      </c>
      <c r="F31" s="148">
        <f>ROUND(SUM(BH83:BH254), 2)</f>
        <v>0</v>
      </c>
      <c r="G31" s="44"/>
      <c r="H31" s="44"/>
      <c r="I31" s="149">
        <v>0.14999999999999999</v>
      </c>
      <c r="J31" s="148">
        <v>0</v>
      </c>
      <c r="K31" s="48"/>
    </row>
    <row r="32" hidden="1" s="1" customFormat="1" ht="14.4" customHeight="1">
      <c r="B32" s="43"/>
      <c r="C32" s="44"/>
      <c r="D32" s="44"/>
      <c r="E32" s="52" t="s">
        <v>44</v>
      </c>
      <c r="F32" s="148">
        <f>ROUND(SUM(BI83:BI254), 2)</f>
        <v>0</v>
      </c>
      <c r="G32" s="44"/>
      <c r="H32" s="44"/>
      <c r="I32" s="149">
        <v>0</v>
      </c>
      <c r="J32" s="148">
        <v>0</v>
      </c>
      <c r="K32" s="48"/>
    </row>
    <row r="33" s="1" customFormat="1" ht="6.96" customHeight="1">
      <c r="B33" s="43"/>
      <c r="C33" s="44"/>
      <c r="D33" s="44"/>
      <c r="E33" s="44"/>
      <c r="F33" s="44"/>
      <c r="G33" s="44"/>
      <c r="H33" s="44"/>
      <c r="I33" s="135"/>
      <c r="J33" s="44"/>
      <c r="K33" s="48"/>
    </row>
    <row r="34" s="1" customFormat="1" ht="25.44" customHeight="1">
      <c r="B34" s="43"/>
      <c r="C34" s="150"/>
      <c r="D34" s="151" t="s">
        <v>45</v>
      </c>
      <c r="E34" s="95"/>
      <c r="F34" s="95"/>
      <c r="G34" s="152" t="s">
        <v>46</v>
      </c>
      <c r="H34" s="153" t="s">
        <v>47</v>
      </c>
      <c r="I34" s="154"/>
      <c r="J34" s="155">
        <f>SUM(J25:J32)</f>
        <v>0</v>
      </c>
      <c r="K34" s="156"/>
    </row>
    <row r="35" s="1" customFormat="1" ht="14.4" customHeight="1">
      <c r="B35" s="64"/>
      <c r="C35" s="65"/>
      <c r="D35" s="65"/>
      <c r="E35" s="65"/>
      <c r="F35" s="65"/>
      <c r="G35" s="65"/>
      <c r="H35" s="65"/>
      <c r="I35" s="157"/>
      <c r="J35" s="65"/>
      <c r="K35" s="66"/>
    </row>
    <row r="39" s="1" customFormat="1" ht="6.96" customHeight="1">
      <c r="B39" s="158"/>
      <c r="C39" s="159"/>
      <c r="D39" s="159"/>
      <c r="E39" s="159"/>
      <c r="F39" s="159"/>
      <c r="G39" s="159"/>
      <c r="H39" s="159"/>
      <c r="I39" s="160"/>
      <c r="J39" s="159"/>
      <c r="K39" s="161"/>
    </row>
    <row r="40" s="1" customFormat="1" ht="36.96" customHeight="1">
      <c r="B40" s="43"/>
      <c r="C40" s="27" t="s">
        <v>83</v>
      </c>
      <c r="D40" s="44"/>
      <c r="E40" s="44"/>
      <c r="F40" s="44"/>
      <c r="G40" s="44"/>
      <c r="H40" s="44"/>
      <c r="I40" s="135"/>
      <c r="J40" s="44"/>
      <c r="K40" s="48"/>
    </row>
    <row r="41" s="1" customFormat="1" ht="6.96" customHeight="1">
      <c r="B41" s="43"/>
      <c r="C41" s="44"/>
      <c r="D41" s="44"/>
      <c r="E41" s="44"/>
      <c r="F41" s="44"/>
      <c r="G41" s="44"/>
      <c r="H41" s="44"/>
      <c r="I41" s="135"/>
      <c r="J41" s="44"/>
      <c r="K41" s="48"/>
    </row>
    <row r="42" s="1" customFormat="1" ht="14.4" customHeight="1">
      <c r="B42" s="43"/>
      <c r="C42" s="37" t="s">
        <v>18</v>
      </c>
      <c r="D42" s="44"/>
      <c r="E42" s="44"/>
      <c r="F42" s="44"/>
      <c r="G42" s="44"/>
      <c r="H42" s="44"/>
      <c r="I42" s="135"/>
      <c r="J42" s="44"/>
      <c r="K42" s="48"/>
    </row>
    <row r="43" s="1" customFormat="1" ht="17.25" customHeight="1">
      <c r="B43" s="43"/>
      <c r="C43" s="44"/>
      <c r="D43" s="44"/>
      <c r="E43" s="136" t="str">
        <f>E7</f>
        <v>Nemocnice Teplice, o.z.- kolektor pro přeložku rozvodu kyslíku</v>
      </c>
      <c r="F43" s="44"/>
      <c r="G43" s="44"/>
      <c r="H43" s="44"/>
      <c r="I43" s="135"/>
      <c r="J43" s="44"/>
      <c r="K43" s="48"/>
    </row>
    <row r="44" s="1" customFormat="1" ht="6.96" customHeight="1">
      <c r="B44" s="43"/>
      <c r="C44" s="44"/>
      <c r="D44" s="44"/>
      <c r="E44" s="44"/>
      <c r="F44" s="44"/>
      <c r="G44" s="44"/>
      <c r="H44" s="44"/>
      <c r="I44" s="135"/>
      <c r="J44" s="44"/>
      <c r="K44" s="48"/>
    </row>
    <row r="45" s="1" customFormat="1" ht="18" customHeight="1">
      <c r="B45" s="43"/>
      <c r="C45" s="37" t="s">
        <v>23</v>
      </c>
      <c r="D45" s="44"/>
      <c r="E45" s="44"/>
      <c r="F45" s="32" t="str">
        <f>F10</f>
        <v xml:space="preserve"> </v>
      </c>
      <c r="G45" s="44"/>
      <c r="H45" s="44"/>
      <c r="I45" s="137" t="s">
        <v>25</v>
      </c>
      <c r="J45" s="138" t="str">
        <f>IF(J10="","",J10)</f>
        <v>24. 8. 2017</v>
      </c>
      <c r="K45" s="48"/>
    </row>
    <row r="46" s="1" customFormat="1" ht="6.96" customHeight="1">
      <c r="B46" s="43"/>
      <c r="C46" s="44"/>
      <c r="D46" s="44"/>
      <c r="E46" s="44"/>
      <c r="F46" s="44"/>
      <c r="G46" s="44"/>
      <c r="H46" s="44"/>
      <c r="I46" s="135"/>
      <c r="J46" s="44"/>
      <c r="K46" s="48"/>
    </row>
    <row r="47" s="1" customFormat="1">
      <c r="B47" s="43"/>
      <c r="C47" s="37" t="s">
        <v>27</v>
      </c>
      <c r="D47" s="44"/>
      <c r="E47" s="44"/>
      <c r="F47" s="32" t="str">
        <f>E13</f>
        <v xml:space="preserve"> </v>
      </c>
      <c r="G47" s="44"/>
      <c r="H47" s="44"/>
      <c r="I47" s="137" t="s">
        <v>32</v>
      </c>
      <c r="J47" s="41" t="str">
        <f>E19</f>
        <v xml:space="preserve"> </v>
      </c>
      <c r="K47" s="48"/>
    </row>
    <row r="48" s="1" customFormat="1" ht="14.4" customHeight="1">
      <c r="B48" s="43"/>
      <c r="C48" s="37" t="s">
        <v>30</v>
      </c>
      <c r="D48" s="44"/>
      <c r="E48" s="44"/>
      <c r="F48" s="32" t="str">
        <f>IF(E16="","",E16)</f>
        <v/>
      </c>
      <c r="G48" s="44"/>
      <c r="H48" s="44"/>
      <c r="I48" s="135"/>
      <c r="J48" s="162"/>
      <c r="K48" s="48"/>
    </row>
    <row r="49" s="1" customFormat="1" ht="10.32" customHeight="1">
      <c r="B49" s="43"/>
      <c r="C49" s="44"/>
      <c r="D49" s="44"/>
      <c r="E49" s="44"/>
      <c r="F49" s="44"/>
      <c r="G49" s="44"/>
      <c r="H49" s="44"/>
      <c r="I49" s="135"/>
      <c r="J49" s="44"/>
      <c r="K49" s="48"/>
    </row>
    <row r="50" s="1" customFormat="1" ht="29.28" customHeight="1">
      <c r="B50" s="43"/>
      <c r="C50" s="163" t="s">
        <v>84</v>
      </c>
      <c r="D50" s="150"/>
      <c r="E50" s="150"/>
      <c r="F50" s="150"/>
      <c r="G50" s="150"/>
      <c r="H50" s="150"/>
      <c r="I50" s="164"/>
      <c r="J50" s="165" t="s">
        <v>85</v>
      </c>
      <c r="K50" s="166"/>
    </row>
    <row r="51" s="1" customFormat="1" ht="10.32" customHeight="1">
      <c r="B51" s="43"/>
      <c r="C51" s="44"/>
      <c r="D51" s="44"/>
      <c r="E51" s="44"/>
      <c r="F51" s="44"/>
      <c r="G51" s="44"/>
      <c r="H51" s="44"/>
      <c r="I51" s="135"/>
      <c r="J51" s="44"/>
      <c r="K51" s="48"/>
    </row>
    <row r="52" s="1" customFormat="1" ht="29.28" customHeight="1">
      <c r="B52" s="43"/>
      <c r="C52" s="167" t="s">
        <v>86</v>
      </c>
      <c r="D52" s="44"/>
      <c r="E52" s="44"/>
      <c r="F52" s="44"/>
      <c r="G52" s="44"/>
      <c r="H52" s="44"/>
      <c r="I52" s="135"/>
      <c r="J52" s="146">
        <f>J83</f>
        <v>0</v>
      </c>
      <c r="K52" s="48"/>
      <c r="AU52" s="21" t="s">
        <v>87</v>
      </c>
    </row>
    <row r="53" s="7" customFormat="1" ht="24.96" customHeight="1">
      <c r="B53" s="168"/>
      <c r="C53" s="169"/>
      <c r="D53" s="170" t="s">
        <v>88</v>
      </c>
      <c r="E53" s="171"/>
      <c r="F53" s="171"/>
      <c r="G53" s="171"/>
      <c r="H53" s="171"/>
      <c r="I53" s="172"/>
      <c r="J53" s="173">
        <f>J84</f>
        <v>0</v>
      </c>
      <c r="K53" s="174"/>
    </row>
    <row r="54" s="8" customFormat="1" ht="19.92" customHeight="1">
      <c r="B54" s="175"/>
      <c r="C54" s="176"/>
      <c r="D54" s="177" t="s">
        <v>89</v>
      </c>
      <c r="E54" s="178"/>
      <c r="F54" s="178"/>
      <c r="G54" s="178"/>
      <c r="H54" s="178"/>
      <c r="I54" s="179"/>
      <c r="J54" s="180">
        <f>J85</f>
        <v>0</v>
      </c>
      <c r="K54" s="181"/>
    </row>
    <row r="55" s="8" customFormat="1" ht="19.92" customHeight="1">
      <c r="B55" s="175"/>
      <c r="C55" s="176"/>
      <c r="D55" s="177" t="s">
        <v>90</v>
      </c>
      <c r="E55" s="178"/>
      <c r="F55" s="178"/>
      <c r="G55" s="178"/>
      <c r="H55" s="178"/>
      <c r="I55" s="179"/>
      <c r="J55" s="180">
        <f>J145</f>
        <v>0</v>
      </c>
      <c r="K55" s="181"/>
    </row>
    <row r="56" s="8" customFormat="1" ht="19.92" customHeight="1">
      <c r="B56" s="175"/>
      <c r="C56" s="176"/>
      <c r="D56" s="177" t="s">
        <v>91</v>
      </c>
      <c r="E56" s="178"/>
      <c r="F56" s="178"/>
      <c r="G56" s="178"/>
      <c r="H56" s="178"/>
      <c r="I56" s="179"/>
      <c r="J56" s="180">
        <f>J166</f>
        <v>0</v>
      </c>
      <c r="K56" s="181"/>
    </row>
    <row r="57" s="8" customFormat="1" ht="19.92" customHeight="1">
      <c r="B57" s="175"/>
      <c r="C57" s="176"/>
      <c r="D57" s="177" t="s">
        <v>92</v>
      </c>
      <c r="E57" s="178"/>
      <c r="F57" s="178"/>
      <c r="G57" s="178"/>
      <c r="H57" s="178"/>
      <c r="I57" s="179"/>
      <c r="J57" s="180">
        <f>J175</f>
        <v>0</v>
      </c>
      <c r="K57" s="181"/>
    </row>
    <row r="58" s="8" customFormat="1" ht="19.92" customHeight="1">
      <c r="B58" s="175"/>
      <c r="C58" s="176"/>
      <c r="D58" s="177" t="s">
        <v>93</v>
      </c>
      <c r="E58" s="178"/>
      <c r="F58" s="178"/>
      <c r="G58" s="178"/>
      <c r="H58" s="178"/>
      <c r="I58" s="179"/>
      <c r="J58" s="180">
        <f>J179</f>
        <v>0</v>
      </c>
      <c r="K58" s="181"/>
    </row>
    <row r="59" s="8" customFormat="1" ht="19.92" customHeight="1">
      <c r="B59" s="175"/>
      <c r="C59" s="176"/>
      <c r="D59" s="177" t="s">
        <v>94</v>
      </c>
      <c r="E59" s="178"/>
      <c r="F59" s="178"/>
      <c r="G59" s="178"/>
      <c r="H59" s="178"/>
      <c r="I59" s="179"/>
      <c r="J59" s="180">
        <f>J188</f>
        <v>0</v>
      </c>
      <c r="K59" s="181"/>
    </row>
    <row r="60" s="8" customFormat="1" ht="19.92" customHeight="1">
      <c r="B60" s="175"/>
      <c r="C60" s="176"/>
      <c r="D60" s="177" t="s">
        <v>95</v>
      </c>
      <c r="E60" s="178"/>
      <c r="F60" s="178"/>
      <c r="G60" s="178"/>
      <c r="H60" s="178"/>
      <c r="I60" s="179"/>
      <c r="J60" s="180">
        <f>J197</f>
        <v>0</v>
      </c>
      <c r="K60" s="181"/>
    </row>
    <row r="61" s="8" customFormat="1" ht="19.92" customHeight="1">
      <c r="B61" s="175"/>
      <c r="C61" s="176"/>
      <c r="D61" s="177" t="s">
        <v>96</v>
      </c>
      <c r="E61" s="178"/>
      <c r="F61" s="178"/>
      <c r="G61" s="178"/>
      <c r="H61" s="178"/>
      <c r="I61" s="179"/>
      <c r="J61" s="180">
        <f>J216</f>
        <v>0</v>
      </c>
      <c r="K61" s="181"/>
    </row>
    <row r="62" s="7" customFormat="1" ht="24.96" customHeight="1">
      <c r="B62" s="168"/>
      <c r="C62" s="169"/>
      <c r="D62" s="170" t="s">
        <v>97</v>
      </c>
      <c r="E62" s="171"/>
      <c r="F62" s="171"/>
      <c r="G62" s="171"/>
      <c r="H62" s="171"/>
      <c r="I62" s="172"/>
      <c r="J62" s="173">
        <f>J220</f>
        <v>0</v>
      </c>
      <c r="K62" s="174"/>
    </row>
    <row r="63" s="8" customFormat="1" ht="19.92" customHeight="1">
      <c r="B63" s="175"/>
      <c r="C63" s="176"/>
      <c r="D63" s="177" t="s">
        <v>98</v>
      </c>
      <c r="E63" s="178"/>
      <c r="F63" s="178"/>
      <c r="G63" s="178"/>
      <c r="H63" s="178"/>
      <c r="I63" s="179"/>
      <c r="J63" s="180">
        <f>J221</f>
        <v>0</v>
      </c>
      <c r="K63" s="181"/>
    </row>
    <row r="64" s="7" customFormat="1" ht="24.96" customHeight="1">
      <c r="B64" s="168"/>
      <c r="C64" s="169"/>
      <c r="D64" s="170" t="s">
        <v>99</v>
      </c>
      <c r="E64" s="171"/>
      <c r="F64" s="171"/>
      <c r="G64" s="171"/>
      <c r="H64" s="171"/>
      <c r="I64" s="172"/>
      <c r="J64" s="173">
        <f>J243</f>
        <v>0</v>
      </c>
      <c r="K64" s="174"/>
    </row>
    <row r="65" s="8" customFormat="1" ht="19.92" customHeight="1">
      <c r="B65" s="175"/>
      <c r="C65" s="176"/>
      <c r="D65" s="177" t="s">
        <v>100</v>
      </c>
      <c r="E65" s="178"/>
      <c r="F65" s="178"/>
      <c r="G65" s="178"/>
      <c r="H65" s="178"/>
      <c r="I65" s="179"/>
      <c r="J65" s="180">
        <f>J244</f>
        <v>0</v>
      </c>
      <c r="K65" s="181"/>
    </row>
    <row r="66" s="1" customFormat="1" ht="21.84" customHeight="1">
      <c r="B66" s="43"/>
      <c r="C66" s="44"/>
      <c r="D66" s="44"/>
      <c r="E66" s="44"/>
      <c r="F66" s="44"/>
      <c r="G66" s="44"/>
      <c r="H66" s="44"/>
      <c r="I66" s="135"/>
      <c r="J66" s="44"/>
      <c r="K66" s="48"/>
    </row>
    <row r="67" s="1" customFormat="1" ht="6.96" customHeight="1">
      <c r="B67" s="64"/>
      <c r="C67" s="65"/>
      <c r="D67" s="65"/>
      <c r="E67" s="65"/>
      <c r="F67" s="65"/>
      <c r="G67" s="65"/>
      <c r="H67" s="65"/>
      <c r="I67" s="157"/>
      <c r="J67" s="65"/>
      <c r="K67" s="66"/>
    </row>
    <row r="71" s="1" customFormat="1" ht="6.96" customHeight="1">
      <c r="B71" s="67"/>
      <c r="C71" s="68"/>
      <c r="D71" s="68"/>
      <c r="E71" s="68"/>
      <c r="F71" s="68"/>
      <c r="G71" s="68"/>
      <c r="H71" s="68"/>
      <c r="I71" s="160"/>
      <c r="J71" s="68"/>
      <c r="K71" s="68"/>
      <c r="L71" s="69"/>
    </row>
    <row r="72" s="1" customFormat="1" ht="36.96" customHeight="1">
      <c r="B72" s="43"/>
      <c r="C72" s="70" t="s">
        <v>101</v>
      </c>
      <c r="D72" s="71"/>
      <c r="E72" s="71"/>
      <c r="F72" s="71"/>
      <c r="G72" s="71"/>
      <c r="H72" s="71"/>
      <c r="I72" s="182"/>
      <c r="J72" s="71"/>
      <c r="K72" s="71"/>
      <c r="L72" s="69"/>
    </row>
    <row r="73" s="1" customFormat="1" ht="6.96" customHeight="1">
      <c r="B73" s="43"/>
      <c r="C73" s="71"/>
      <c r="D73" s="71"/>
      <c r="E73" s="71"/>
      <c r="F73" s="71"/>
      <c r="G73" s="71"/>
      <c r="H73" s="71"/>
      <c r="I73" s="182"/>
      <c r="J73" s="71"/>
      <c r="K73" s="71"/>
      <c r="L73" s="69"/>
    </row>
    <row r="74" s="1" customFormat="1" ht="14.4" customHeight="1">
      <c r="B74" s="43"/>
      <c r="C74" s="73" t="s">
        <v>18</v>
      </c>
      <c r="D74" s="71"/>
      <c r="E74" s="71"/>
      <c r="F74" s="71"/>
      <c r="G74" s="71"/>
      <c r="H74" s="71"/>
      <c r="I74" s="182"/>
      <c r="J74" s="71"/>
      <c r="K74" s="71"/>
      <c r="L74" s="69"/>
    </row>
    <row r="75" s="1" customFormat="1" ht="17.25" customHeight="1">
      <c r="B75" s="43"/>
      <c r="C75" s="71"/>
      <c r="D75" s="71"/>
      <c r="E75" s="79" t="str">
        <f>E7</f>
        <v>Nemocnice Teplice, o.z.- kolektor pro přeložku rozvodu kyslíku</v>
      </c>
      <c r="F75" s="71"/>
      <c r="G75" s="71"/>
      <c r="H75" s="71"/>
      <c r="I75" s="182"/>
      <c r="J75" s="71"/>
      <c r="K75" s="71"/>
      <c r="L75" s="69"/>
    </row>
    <row r="76" s="1" customFormat="1" ht="6.96" customHeight="1">
      <c r="B76" s="43"/>
      <c r="C76" s="71"/>
      <c r="D76" s="71"/>
      <c r="E76" s="71"/>
      <c r="F76" s="71"/>
      <c r="G76" s="71"/>
      <c r="H76" s="71"/>
      <c r="I76" s="182"/>
      <c r="J76" s="71"/>
      <c r="K76" s="71"/>
      <c r="L76" s="69"/>
    </row>
    <row r="77" s="1" customFormat="1" ht="18" customHeight="1">
      <c r="B77" s="43"/>
      <c r="C77" s="73" t="s">
        <v>23</v>
      </c>
      <c r="D77" s="71"/>
      <c r="E77" s="71"/>
      <c r="F77" s="183" t="str">
        <f>F10</f>
        <v xml:space="preserve"> </v>
      </c>
      <c r="G77" s="71"/>
      <c r="H77" s="71"/>
      <c r="I77" s="184" t="s">
        <v>25</v>
      </c>
      <c r="J77" s="82" t="str">
        <f>IF(J10="","",J10)</f>
        <v>24. 8. 2017</v>
      </c>
      <c r="K77" s="71"/>
      <c r="L77" s="69"/>
    </row>
    <row r="78" s="1" customFormat="1" ht="6.96" customHeight="1">
      <c r="B78" s="43"/>
      <c r="C78" s="71"/>
      <c r="D78" s="71"/>
      <c r="E78" s="71"/>
      <c r="F78" s="71"/>
      <c r="G78" s="71"/>
      <c r="H78" s="71"/>
      <c r="I78" s="182"/>
      <c r="J78" s="71"/>
      <c r="K78" s="71"/>
      <c r="L78" s="69"/>
    </row>
    <row r="79" s="1" customFormat="1">
      <c r="B79" s="43"/>
      <c r="C79" s="73" t="s">
        <v>27</v>
      </c>
      <c r="D79" s="71"/>
      <c r="E79" s="71"/>
      <c r="F79" s="183" t="str">
        <f>E13</f>
        <v xml:space="preserve"> </v>
      </c>
      <c r="G79" s="71"/>
      <c r="H79" s="71"/>
      <c r="I79" s="184" t="s">
        <v>32</v>
      </c>
      <c r="J79" s="183" t="str">
        <f>E19</f>
        <v xml:space="preserve"> </v>
      </c>
      <c r="K79" s="71"/>
      <c r="L79" s="69"/>
    </row>
    <row r="80" s="1" customFormat="1" ht="14.4" customHeight="1">
      <c r="B80" s="43"/>
      <c r="C80" s="73" t="s">
        <v>30</v>
      </c>
      <c r="D80" s="71"/>
      <c r="E80" s="71"/>
      <c r="F80" s="183" t="str">
        <f>IF(E16="","",E16)</f>
        <v/>
      </c>
      <c r="G80" s="71"/>
      <c r="H80" s="71"/>
      <c r="I80" s="182"/>
      <c r="J80" s="71"/>
      <c r="K80" s="71"/>
      <c r="L80" s="69"/>
    </row>
    <row r="81" s="1" customFormat="1" ht="10.32" customHeight="1">
      <c r="B81" s="43"/>
      <c r="C81" s="71"/>
      <c r="D81" s="71"/>
      <c r="E81" s="71"/>
      <c r="F81" s="71"/>
      <c r="G81" s="71"/>
      <c r="H81" s="71"/>
      <c r="I81" s="182"/>
      <c r="J81" s="71"/>
      <c r="K81" s="71"/>
      <c r="L81" s="69"/>
    </row>
    <row r="82" s="9" customFormat="1" ht="29.28" customHeight="1">
      <c r="B82" s="185"/>
      <c r="C82" s="186" t="s">
        <v>102</v>
      </c>
      <c r="D82" s="187" t="s">
        <v>54</v>
      </c>
      <c r="E82" s="187" t="s">
        <v>50</v>
      </c>
      <c r="F82" s="187" t="s">
        <v>103</v>
      </c>
      <c r="G82" s="187" t="s">
        <v>104</v>
      </c>
      <c r="H82" s="187" t="s">
        <v>105</v>
      </c>
      <c r="I82" s="188" t="s">
        <v>106</v>
      </c>
      <c r="J82" s="187" t="s">
        <v>85</v>
      </c>
      <c r="K82" s="189" t="s">
        <v>107</v>
      </c>
      <c r="L82" s="190"/>
      <c r="M82" s="99" t="s">
        <v>108</v>
      </c>
      <c r="N82" s="100" t="s">
        <v>39</v>
      </c>
      <c r="O82" s="100" t="s">
        <v>109</v>
      </c>
      <c r="P82" s="100" t="s">
        <v>110</v>
      </c>
      <c r="Q82" s="100" t="s">
        <v>111</v>
      </c>
      <c r="R82" s="100" t="s">
        <v>112</v>
      </c>
      <c r="S82" s="100" t="s">
        <v>113</v>
      </c>
      <c r="T82" s="101" t="s">
        <v>114</v>
      </c>
    </row>
    <row r="83" s="1" customFormat="1" ht="29.28" customHeight="1">
      <c r="B83" s="43"/>
      <c r="C83" s="105" t="s">
        <v>86</v>
      </c>
      <c r="D83" s="71"/>
      <c r="E83" s="71"/>
      <c r="F83" s="71"/>
      <c r="G83" s="71"/>
      <c r="H83" s="71"/>
      <c r="I83" s="182"/>
      <c r="J83" s="191">
        <f>BK83</f>
        <v>0</v>
      </c>
      <c r="K83" s="71"/>
      <c r="L83" s="69"/>
      <c r="M83" s="102"/>
      <c r="N83" s="103"/>
      <c r="O83" s="103"/>
      <c r="P83" s="192">
        <f>P84+P220+P243</f>
        <v>0</v>
      </c>
      <c r="Q83" s="103"/>
      <c r="R83" s="192">
        <f>R84+R220+R243</f>
        <v>33.148631999999999</v>
      </c>
      <c r="S83" s="103"/>
      <c r="T83" s="193">
        <f>T84+T220+T243</f>
        <v>7.4760000000000009</v>
      </c>
      <c r="AT83" s="21" t="s">
        <v>68</v>
      </c>
      <c r="AU83" s="21" t="s">
        <v>87</v>
      </c>
      <c r="BK83" s="194">
        <f>BK84+BK220+BK243</f>
        <v>0</v>
      </c>
    </row>
    <row r="84" s="10" customFormat="1" ht="37.44" customHeight="1">
      <c r="B84" s="195"/>
      <c r="C84" s="196"/>
      <c r="D84" s="197" t="s">
        <v>68</v>
      </c>
      <c r="E84" s="198" t="s">
        <v>115</v>
      </c>
      <c r="F84" s="198" t="s">
        <v>116</v>
      </c>
      <c r="G84" s="196"/>
      <c r="H84" s="196"/>
      <c r="I84" s="199"/>
      <c r="J84" s="200">
        <f>BK84</f>
        <v>0</v>
      </c>
      <c r="K84" s="196"/>
      <c r="L84" s="201"/>
      <c r="M84" s="202"/>
      <c r="N84" s="203"/>
      <c r="O84" s="203"/>
      <c r="P84" s="204">
        <f>P85+P145+P166+P175+P179+P188+P197+P216</f>
        <v>0</v>
      </c>
      <c r="Q84" s="203"/>
      <c r="R84" s="204">
        <f>R85+R145+R166+R175+R179+R188+R197+R216</f>
        <v>31.975033999999997</v>
      </c>
      <c r="S84" s="203"/>
      <c r="T84" s="205">
        <f>T85+T145+T166+T175+T179+T188+T197+T216</f>
        <v>7.4760000000000009</v>
      </c>
      <c r="AR84" s="206" t="s">
        <v>74</v>
      </c>
      <c r="AT84" s="207" t="s">
        <v>68</v>
      </c>
      <c r="AU84" s="207" t="s">
        <v>69</v>
      </c>
      <c r="AY84" s="206" t="s">
        <v>117</v>
      </c>
      <c r="BK84" s="208">
        <f>BK85+BK145+BK166+BK175+BK179+BK188+BK197+BK216</f>
        <v>0</v>
      </c>
    </row>
    <row r="85" s="10" customFormat="1" ht="19.92" customHeight="1">
      <c r="B85" s="195"/>
      <c r="C85" s="196"/>
      <c r="D85" s="197" t="s">
        <v>68</v>
      </c>
      <c r="E85" s="209" t="s">
        <v>74</v>
      </c>
      <c r="F85" s="209" t="s">
        <v>118</v>
      </c>
      <c r="G85" s="196"/>
      <c r="H85" s="196"/>
      <c r="I85" s="199"/>
      <c r="J85" s="210">
        <f>BK85</f>
        <v>0</v>
      </c>
      <c r="K85" s="196"/>
      <c r="L85" s="201"/>
      <c r="M85" s="202"/>
      <c r="N85" s="203"/>
      <c r="O85" s="203"/>
      <c r="P85" s="204">
        <f>SUM(P86:P144)</f>
        <v>0</v>
      </c>
      <c r="Q85" s="203"/>
      <c r="R85" s="204">
        <f>SUM(R86:R144)</f>
        <v>13.680294</v>
      </c>
      <c r="S85" s="203"/>
      <c r="T85" s="205">
        <f>SUM(T86:T144)</f>
        <v>0</v>
      </c>
      <c r="AR85" s="206" t="s">
        <v>74</v>
      </c>
      <c r="AT85" s="207" t="s">
        <v>68</v>
      </c>
      <c r="AU85" s="207" t="s">
        <v>74</v>
      </c>
      <c r="AY85" s="206" t="s">
        <v>117</v>
      </c>
      <c r="BK85" s="208">
        <f>SUM(BK86:BK144)</f>
        <v>0</v>
      </c>
    </row>
    <row r="86" s="1" customFormat="1" ht="25.5" customHeight="1">
      <c r="B86" s="43"/>
      <c r="C86" s="211" t="s">
        <v>74</v>
      </c>
      <c r="D86" s="211" t="s">
        <v>119</v>
      </c>
      <c r="E86" s="212" t="s">
        <v>120</v>
      </c>
      <c r="F86" s="213" t="s">
        <v>121</v>
      </c>
      <c r="G86" s="214" t="s">
        <v>122</v>
      </c>
      <c r="H86" s="215">
        <v>2.9399999999999999</v>
      </c>
      <c r="I86" s="216"/>
      <c r="J86" s="217">
        <f>ROUND(I86*H86,2)</f>
        <v>0</v>
      </c>
      <c r="K86" s="213" t="s">
        <v>123</v>
      </c>
      <c r="L86" s="69"/>
      <c r="M86" s="218" t="s">
        <v>21</v>
      </c>
      <c r="N86" s="219" t="s">
        <v>40</v>
      </c>
      <c r="O86" s="44"/>
      <c r="P86" s="220">
        <f>O86*H86</f>
        <v>0</v>
      </c>
      <c r="Q86" s="220">
        <v>0</v>
      </c>
      <c r="R86" s="220">
        <f>Q86*H86</f>
        <v>0</v>
      </c>
      <c r="S86" s="220">
        <v>0</v>
      </c>
      <c r="T86" s="221">
        <f>S86*H86</f>
        <v>0</v>
      </c>
      <c r="AR86" s="21" t="s">
        <v>124</v>
      </c>
      <c r="AT86" s="21" t="s">
        <v>119</v>
      </c>
      <c r="AU86" s="21" t="s">
        <v>81</v>
      </c>
      <c r="AY86" s="21" t="s">
        <v>117</v>
      </c>
      <c r="BE86" s="222">
        <f>IF(N86="základní",J86,0)</f>
        <v>0</v>
      </c>
      <c r="BF86" s="222">
        <f>IF(N86="snížená",J86,0)</f>
        <v>0</v>
      </c>
      <c r="BG86" s="222">
        <f>IF(N86="zákl. přenesená",J86,0)</f>
        <v>0</v>
      </c>
      <c r="BH86" s="222">
        <f>IF(N86="sníž. přenesená",J86,0)</f>
        <v>0</v>
      </c>
      <c r="BI86" s="222">
        <f>IF(N86="nulová",J86,0)</f>
        <v>0</v>
      </c>
      <c r="BJ86" s="21" t="s">
        <v>74</v>
      </c>
      <c r="BK86" s="222">
        <f>ROUND(I86*H86,2)</f>
        <v>0</v>
      </c>
      <c r="BL86" s="21" t="s">
        <v>124</v>
      </c>
      <c r="BM86" s="21" t="s">
        <v>125</v>
      </c>
    </row>
    <row r="87" s="1" customFormat="1">
      <c r="B87" s="43"/>
      <c r="C87" s="71"/>
      <c r="D87" s="223" t="s">
        <v>126</v>
      </c>
      <c r="E87" s="71"/>
      <c r="F87" s="224" t="s">
        <v>127</v>
      </c>
      <c r="G87" s="71"/>
      <c r="H87" s="71"/>
      <c r="I87" s="182"/>
      <c r="J87" s="71"/>
      <c r="K87" s="71"/>
      <c r="L87" s="69"/>
      <c r="M87" s="225"/>
      <c r="N87" s="44"/>
      <c r="O87" s="44"/>
      <c r="P87" s="44"/>
      <c r="Q87" s="44"/>
      <c r="R87" s="44"/>
      <c r="S87" s="44"/>
      <c r="T87" s="92"/>
      <c r="AT87" s="21" t="s">
        <v>126</v>
      </c>
      <c r="AU87" s="21" t="s">
        <v>81</v>
      </c>
    </row>
    <row r="88" s="11" customFormat="1">
      <c r="B88" s="226"/>
      <c r="C88" s="227"/>
      <c r="D88" s="223" t="s">
        <v>128</v>
      </c>
      <c r="E88" s="228" t="s">
        <v>21</v>
      </c>
      <c r="F88" s="229" t="s">
        <v>129</v>
      </c>
      <c r="G88" s="227"/>
      <c r="H88" s="230">
        <v>2.9399999999999999</v>
      </c>
      <c r="I88" s="231"/>
      <c r="J88" s="227"/>
      <c r="K88" s="227"/>
      <c r="L88" s="232"/>
      <c r="M88" s="233"/>
      <c r="N88" s="234"/>
      <c r="O88" s="234"/>
      <c r="P88" s="234"/>
      <c r="Q88" s="234"/>
      <c r="R88" s="234"/>
      <c r="S88" s="234"/>
      <c r="T88" s="235"/>
      <c r="AT88" s="236" t="s">
        <v>128</v>
      </c>
      <c r="AU88" s="236" t="s">
        <v>81</v>
      </c>
      <c r="AV88" s="11" t="s">
        <v>81</v>
      </c>
      <c r="AW88" s="11" t="s">
        <v>33</v>
      </c>
      <c r="AX88" s="11" t="s">
        <v>69</v>
      </c>
      <c r="AY88" s="236" t="s">
        <v>117</v>
      </c>
    </row>
    <row r="89" s="1" customFormat="1" ht="16.5" customHeight="1">
      <c r="B89" s="43"/>
      <c r="C89" s="211" t="s">
        <v>81</v>
      </c>
      <c r="D89" s="211" t="s">
        <v>119</v>
      </c>
      <c r="E89" s="212" t="s">
        <v>130</v>
      </c>
      <c r="F89" s="213" t="s">
        <v>131</v>
      </c>
      <c r="G89" s="214" t="s">
        <v>122</v>
      </c>
      <c r="H89" s="215">
        <v>26.460000000000001</v>
      </c>
      <c r="I89" s="216"/>
      <c r="J89" s="217">
        <f>ROUND(I89*H89,2)</f>
        <v>0</v>
      </c>
      <c r="K89" s="213" t="s">
        <v>123</v>
      </c>
      <c r="L89" s="69"/>
      <c r="M89" s="218" t="s">
        <v>21</v>
      </c>
      <c r="N89" s="219" t="s">
        <v>40</v>
      </c>
      <c r="O89" s="44"/>
      <c r="P89" s="220">
        <f>O89*H89</f>
        <v>0</v>
      </c>
      <c r="Q89" s="220">
        <v>0</v>
      </c>
      <c r="R89" s="220">
        <f>Q89*H89</f>
        <v>0</v>
      </c>
      <c r="S89" s="220">
        <v>0</v>
      </c>
      <c r="T89" s="221">
        <f>S89*H89</f>
        <v>0</v>
      </c>
      <c r="AR89" s="21" t="s">
        <v>124</v>
      </c>
      <c r="AT89" s="21" t="s">
        <v>119</v>
      </c>
      <c r="AU89" s="21" t="s">
        <v>81</v>
      </c>
      <c r="AY89" s="21" t="s">
        <v>117</v>
      </c>
      <c r="BE89" s="222">
        <f>IF(N89="základní",J89,0)</f>
        <v>0</v>
      </c>
      <c r="BF89" s="222">
        <f>IF(N89="snížená",J89,0)</f>
        <v>0</v>
      </c>
      <c r="BG89" s="222">
        <f>IF(N89="zákl. přenesená",J89,0)</f>
        <v>0</v>
      </c>
      <c r="BH89" s="222">
        <f>IF(N89="sníž. přenesená",J89,0)</f>
        <v>0</v>
      </c>
      <c r="BI89" s="222">
        <f>IF(N89="nulová",J89,0)</f>
        <v>0</v>
      </c>
      <c r="BJ89" s="21" t="s">
        <v>74</v>
      </c>
      <c r="BK89" s="222">
        <f>ROUND(I89*H89,2)</f>
        <v>0</v>
      </c>
      <c r="BL89" s="21" t="s">
        <v>124</v>
      </c>
      <c r="BM89" s="21" t="s">
        <v>132</v>
      </c>
    </row>
    <row r="90" s="1" customFormat="1">
      <c r="B90" s="43"/>
      <c r="C90" s="71"/>
      <c r="D90" s="223" t="s">
        <v>126</v>
      </c>
      <c r="E90" s="71"/>
      <c r="F90" s="224" t="s">
        <v>133</v>
      </c>
      <c r="G90" s="71"/>
      <c r="H90" s="71"/>
      <c r="I90" s="182"/>
      <c r="J90" s="71"/>
      <c r="K90" s="71"/>
      <c r="L90" s="69"/>
      <c r="M90" s="225"/>
      <c r="N90" s="44"/>
      <c r="O90" s="44"/>
      <c r="P90" s="44"/>
      <c r="Q90" s="44"/>
      <c r="R90" s="44"/>
      <c r="S90" s="44"/>
      <c r="T90" s="92"/>
      <c r="AT90" s="21" t="s">
        <v>126</v>
      </c>
      <c r="AU90" s="21" t="s">
        <v>81</v>
      </c>
    </row>
    <row r="91" s="1" customFormat="1">
      <c r="B91" s="43"/>
      <c r="C91" s="71"/>
      <c r="D91" s="223" t="s">
        <v>134</v>
      </c>
      <c r="E91" s="71"/>
      <c r="F91" s="237" t="s">
        <v>135</v>
      </c>
      <c r="G91" s="71"/>
      <c r="H91" s="71"/>
      <c r="I91" s="182"/>
      <c r="J91" s="71"/>
      <c r="K91" s="71"/>
      <c r="L91" s="69"/>
      <c r="M91" s="225"/>
      <c r="N91" s="44"/>
      <c r="O91" s="44"/>
      <c r="P91" s="44"/>
      <c r="Q91" s="44"/>
      <c r="R91" s="44"/>
      <c r="S91" s="44"/>
      <c r="T91" s="92"/>
      <c r="AT91" s="21" t="s">
        <v>134</v>
      </c>
      <c r="AU91" s="21" t="s">
        <v>81</v>
      </c>
    </row>
    <row r="92" s="11" customFormat="1">
      <c r="B92" s="226"/>
      <c r="C92" s="227"/>
      <c r="D92" s="223" t="s">
        <v>128</v>
      </c>
      <c r="E92" s="228" t="s">
        <v>21</v>
      </c>
      <c r="F92" s="229" t="s">
        <v>136</v>
      </c>
      <c r="G92" s="227"/>
      <c r="H92" s="230">
        <v>5.8799999999999999</v>
      </c>
      <c r="I92" s="231"/>
      <c r="J92" s="227"/>
      <c r="K92" s="227"/>
      <c r="L92" s="232"/>
      <c r="M92" s="233"/>
      <c r="N92" s="234"/>
      <c r="O92" s="234"/>
      <c r="P92" s="234"/>
      <c r="Q92" s="234"/>
      <c r="R92" s="234"/>
      <c r="S92" s="234"/>
      <c r="T92" s="235"/>
      <c r="AT92" s="236" t="s">
        <v>128</v>
      </c>
      <c r="AU92" s="236" t="s">
        <v>81</v>
      </c>
      <c r="AV92" s="11" t="s">
        <v>81</v>
      </c>
      <c r="AW92" s="11" t="s">
        <v>33</v>
      </c>
      <c r="AX92" s="11" t="s">
        <v>69</v>
      </c>
      <c r="AY92" s="236" t="s">
        <v>117</v>
      </c>
    </row>
    <row r="93" s="11" customFormat="1">
      <c r="B93" s="226"/>
      <c r="C93" s="227"/>
      <c r="D93" s="223" t="s">
        <v>128</v>
      </c>
      <c r="E93" s="228" t="s">
        <v>21</v>
      </c>
      <c r="F93" s="229" t="s">
        <v>137</v>
      </c>
      <c r="G93" s="227"/>
      <c r="H93" s="230">
        <v>20.579999999999998</v>
      </c>
      <c r="I93" s="231"/>
      <c r="J93" s="227"/>
      <c r="K93" s="227"/>
      <c r="L93" s="232"/>
      <c r="M93" s="233"/>
      <c r="N93" s="234"/>
      <c r="O93" s="234"/>
      <c r="P93" s="234"/>
      <c r="Q93" s="234"/>
      <c r="R93" s="234"/>
      <c r="S93" s="234"/>
      <c r="T93" s="235"/>
      <c r="AT93" s="236" t="s">
        <v>128</v>
      </c>
      <c r="AU93" s="236" t="s">
        <v>81</v>
      </c>
      <c r="AV93" s="11" t="s">
        <v>81</v>
      </c>
      <c r="AW93" s="11" t="s">
        <v>33</v>
      </c>
      <c r="AX93" s="11" t="s">
        <v>69</v>
      </c>
      <c r="AY93" s="236" t="s">
        <v>117</v>
      </c>
    </row>
    <row r="94" s="1" customFormat="1" ht="16.5" customHeight="1">
      <c r="B94" s="43"/>
      <c r="C94" s="211" t="s">
        <v>138</v>
      </c>
      <c r="D94" s="211" t="s">
        <v>119</v>
      </c>
      <c r="E94" s="212" t="s">
        <v>139</v>
      </c>
      <c r="F94" s="213" t="s">
        <v>140</v>
      </c>
      <c r="G94" s="214" t="s">
        <v>122</v>
      </c>
      <c r="H94" s="215">
        <v>7.9379999999999997</v>
      </c>
      <c r="I94" s="216"/>
      <c r="J94" s="217">
        <f>ROUND(I94*H94,2)</f>
        <v>0</v>
      </c>
      <c r="K94" s="213" t="s">
        <v>123</v>
      </c>
      <c r="L94" s="69"/>
      <c r="M94" s="218" t="s">
        <v>21</v>
      </c>
      <c r="N94" s="219" t="s">
        <v>40</v>
      </c>
      <c r="O94" s="44"/>
      <c r="P94" s="220">
        <f>O94*H94</f>
        <v>0</v>
      </c>
      <c r="Q94" s="220">
        <v>0</v>
      </c>
      <c r="R94" s="220">
        <f>Q94*H94</f>
        <v>0</v>
      </c>
      <c r="S94" s="220">
        <v>0</v>
      </c>
      <c r="T94" s="221">
        <f>S94*H94</f>
        <v>0</v>
      </c>
      <c r="AR94" s="21" t="s">
        <v>124</v>
      </c>
      <c r="AT94" s="21" t="s">
        <v>119</v>
      </c>
      <c r="AU94" s="21" t="s">
        <v>81</v>
      </c>
      <c r="AY94" s="21" t="s">
        <v>117</v>
      </c>
      <c r="BE94" s="222">
        <f>IF(N94="základní",J94,0)</f>
        <v>0</v>
      </c>
      <c r="BF94" s="222">
        <f>IF(N94="snížená",J94,0)</f>
        <v>0</v>
      </c>
      <c r="BG94" s="222">
        <f>IF(N94="zákl. přenesená",J94,0)</f>
        <v>0</v>
      </c>
      <c r="BH94" s="222">
        <f>IF(N94="sníž. přenesená",J94,0)</f>
        <v>0</v>
      </c>
      <c r="BI94" s="222">
        <f>IF(N94="nulová",J94,0)</f>
        <v>0</v>
      </c>
      <c r="BJ94" s="21" t="s">
        <v>74</v>
      </c>
      <c r="BK94" s="222">
        <f>ROUND(I94*H94,2)</f>
        <v>0</v>
      </c>
      <c r="BL94" s="21" t="s">
        <v>124</v>
      </c>
      <c r="BM94" s="21" t="s">
        <v>141</v>
      </c>
    </row>
    <row r="95" s="1" customFormat="1">
      <c r="B95" s="43"/>
      <c r="C95" s="71"/>
      <c r="D95" s="223" t="s">
        <v>126</v>
      </c>
      <c r="E95" s="71"/>
      <c r="F95" s="224" t="s">
        <v>142</v>
      </c>
      <c r="G95" s="71"/>
      <c r="H95" s="71"/>
      <c r="I95" s="182"/>
      <c r="J95" s="71"/>
      <c r="K95" s="71"/>
      <c r="L95" s="69"/>
      <c r="M95" s="225"/>
      <c r="N95" s="44"/>
      <c r="O95" s="44"/>
      <c r="P95" s="44"/>
      <c r="Q95" s="44"/>
      <c r="R95" s="44"/>
      <c r="S95" s="44"/>
      <c r="T95" s="92"/>
      <c r="AT95" s="21" t="s">
        <v>126</v>
      </c>
      <c r="AU95" s="21" t="s">
        <v>81</v>
      </c>
    </row>
    <row r="96" s="1" customFormat="1">
      <c r="B96" s="43"/>
      <c r="C96" s="71"/>
      <c r="D96" s="223" t="s">
        <v>134</v>
      </c>
      <c r="E96" s="71"/>
      <c r="F96" s="237" t="s">
        <v>135</v>
      </c>
      <c r="G96" s="71"/>
      <c r="H96" s="71"/>
      <c r="I96" s="182"/>
      <c r="J96" s="71"/>
      <c r="K96" s="71"/>
      <c r="L96" s="69"/>
      <c r="M96" s="225"/>
      <c r="N96" s="44"/>
      <c r="O96" s="44"/>
      <c r="P96" s="44"/>
      <c r="Q96" s="44"/>
      <c r="R96" s="44"/>
      <c r="S96" s="44"/>
      <c r="T96" s="92"/>
      <c r="AT96" s="21" t="s">
        <v>134</v>
      </c>
      <c r="AU96" s="21" t="s">
        <v>81</v>
      </c>
    </row>
    <row r="97" s="11" customFormat="1">
      <c r="B97" s="226"/>
      <c r="C97" s="227"/>
      <c r="D97" s="223" t="s">
        <v>128</v>
      </c>
      <c r="E97" s="228" t="s">
        <v>21</v>
      </c>
      <c r="F97" s="229" t="s">
        <v>143</v>
      </c>
      <c r="G97" s="227"/>
      <c r="H97" s="230">
        <v>7.9379999999999997</v>
      </c>
      <c r="I97" s="231"/>
      <c r="J97" s="227"/>
      <c r="K97" s="227"/>
      <c r="L97" s="232"/>
      <c r="M97" s="233"/>
      <c r="N97" s="234"/>
      <c r="O97" s="234"/>
      <c r="P97" s="234"/>
      <c r="Q97" s="234"/>
      <c r="R97" s="234"/>
      <c r="S97" s="234"/>
      <c r="T97" s="235"/>
      <c r="AT97" s="236" t="s">
        <v>128</v>
      </c>
      <c r="AU97" s="236" t="s">
        <v>81</v>
      </c>
      <c r="AV97" s="11" t="s">
        <v>81</v>
      </c>
      <c r="AW97" s="11" t="s">
        <v>33</v>
      </c>
      <c r="AX97" s="11" t="s">
        <v>69</v>
      </c>
      <c r="AY97" s="236" t="s">
        <v>117</v>
      </c>
    </row>
    <row r="98" s="1" customFormat="1" ht="16.5" customHeight="1">
      <c r="B98" s="43"/>
      <c r="C98" s="211" t="s">
        <v>124</v>
      </c>
      <c r="D98" s="211" t="s">
        <v>119</v>
      </c>
      <c r="E98" s="212" t="s">
        <v>144</v>
      </c>
      <c r="F98" s="213" t="s">
        <v>145</v>
      </c>
      <c r="G98" s="214" t="s">
        <v>122</v>
      </c>
      <c r="H98" s="215">
        <v>26.460000000000001</v>
      </c>
      <c r="I98" s="216"/>
      <c r="J98" s="217">
        <f>ROUND(I98*H98,2)</f>
        <v>0</v>
      </c>
      <c r="K98" s="213" t="s">
        <v>123</v>
      </c>
      <c r="L98" s="69"/>
      <c r="M98" s="218" t="s">
        <v>21</v>
      </c>
      <c r="N98" s="219" t="s">
        <v>40</v>
      </c>
      <c r="O98" s="44"/>
      <c r="P98" s="220">
        <f>O98*H98</f>
        <v>0</v>
      </c>
      <c r="Q98" s="220">
        <v>0</v>
      </c>
      <c r="R98" s="220">
        <f>Q98*H98</f>
        <v>0</v>
      </c>
      <c r="S98" s="220">
        <v>0</v>
      </c>
      <c r="T98" s="221">
        <f>S98*H98</f>
        <v>0</v>
      </c>
      <c r="AR98" s="21" t="s">
        <v>124</v>
      </c>
      <c r="AT98" s="21" t="s">
        <v>119</v>
      </c>
      <c r="AU98" s="21" t="s">
        <v>81</v>
      </c>
      <c r="AY98" s="21" t="s">
        <v>117</v>
      </c>
      <c r="BE98" s="222">
        <f>IF(N98="základní",J98,0)</f>
        <v>0</v>
      </c>
      <c r="BF98" s="222">
        <f>IF(N98="snížená",J98,0)</f>
        <v>0</v>
      </c>
      <c r="BG98" s="222">
        <f>IF(N98="zákl. přenesená",J98,0)</f>
        <v>0</v>
      </c>
      <c r="BH98" s="222">
        <f>IF(N98="sníž. přenesená",J98,0)</f>
        <v>0</v>
      </c>
      <c r="BI98" s="222">
        <f>IF(N98="nulová",J98,0)</f>
        <v>0</v>
      </c>
      <c r="BJ98" s="21" t="s">
        <v>74</v>
      </c>
      <c r="BK98" s="222">
        <f>ROUND(I98*H98,2)</f>
        <v>0</v>
      </c>
      <c r="BL98" s="21" t="s">
        <v>124</v>
      </c>
      <c r="BM98" s="21" t="s">
        <v>146</v>
      </c>
    </row>
    <row r="99" s="1" customFormat="1">
      <c r="B99" s="43"/>
      <c r="C99" s="71"/>
      <c r="D99" s="223" t="s">
        <v>126</v>
      </c>
      <c r="E99" s="71"/>
      <c r="F99" s="224" t="s">
        <v>147</v>
      </c>
      <c r="G99" s="71"/>
      <c r="H99" s="71"/>
      <c r="I99" s="182"/>
      <c r="J99" s="71"/>
      <c r="K99" s="71"/>
      <c r="L99" s="69"/>
      <c r="M99" s="225"/>
      <c r="N99" s="44"/>
      <c r="O99" s="44"/>
      <c r="P99" s="44"/>
      <c r="Q99" s="44"/>
      <c r="R99" s="44"/>
      <c r="S99" s="44"/>
      <c r="T99" s="92"/>
      <c r="AT99" s="21" t="s">
        <v>126</v>
      </c>
      <c r="AU99" s="21" t="s">
        <v>81</v>
      </c>
    </row>
    <row r="100" s="1" customFormat="1">
      <c r="B100" s="43"/>
      <c r="C100" s="71"/>
      <c r="D100" s="223" t="s">
        <v>134</v>
      </c>
      <c r="E100" s="71"/>
      <c r="F100" s="237" t="s">
        <v>148</v>
      </c>
      <c r="G100" s="71"/>
      <c r="H100" s="71"/>
      <c r="I100" s="182"/>
      <c r="J100" s="71"/>
      <c r="K100" s="71"/>
      <c r="L100" s="69"/>
      <c r="M100" s="225"/>
      <c r="N100" s="44"/>
      <c r="O100" s="44"/>
      <c r="P100" s="44"/>
      <c r="Q100" s="44"/>
      <c r="R100" s="44"/>
      <c r="S100" s="44"/>
      <c r="T100" s="92"/>
      <c r="AT100" s="21" t="s">
        <v>134</v>
      </c>
      <c r="AU100" s="21" t="s">
        <v>81</v>
      </c>
    </row>
    <row r="101" s="11" customFormat="1">
      <c r="B101" s="226"/>
      <c r="C101" s="227"/>
      <c r="D101" s="223" t="s">
        <v>128</v>
      </c>
      <c r="E101" s="228" t="s">
        <v>21</v>
      </c>
      <c r="F101" s="229" t="s">
        <v>149</v>
      </c>
      <c r="G101" s="227"/>
      <c r="H101" s="230">
        <v>26.460000000000001</v>
      </c>
      <c r="I101" s="231"/>
      <c r="J101" s="227"/>
      <c r="K101" s="227"/>
      <c r="L101" s="232"/>
      <c r="M101" s="233"/>
      <c r="N101" s="234"/>
      <c r="O101" s="234"/>
      <c r="P101" s="234"/>
      <c r="Q101" s="234"/>
      <c r="R101" s="234"/>
      <c r="S101" s="234"/>
      <c r="T101" s="235"/>
      <c r="AT101" s="236" t="s">
        <v>128</v>
      </c>
      <c r="AU101" s="236" t="s">
        <v>81</v>
      </c>
      <c r="AV101" s="11" t="s">
        <v>81</v>
      </c>
      <c r="AW101" s="11" t="s">
        <v>33</v>
      </c>
      <c r="AX101" s="11" t="s">
        <v>69</v>
      </c>
      <c r="AY101" s="236" t="s">
        <v>117</v>
      </c>
    </row>
    <row r="102" s="1" customFormat="1" ht="16.5" customHeight="1">
      <c r="B102" s="43"/>
      <c r="C102" s="211" t="s">
        <v>150</v>
      </c>
      <c r="D102" s="211" t="s">
        <v>119</v>
      </c>
      <c r="E102" s="212" t="s">
        <v>151</v>
      </c>
      <c r="F102" s="213" t="s">
        <v>152</v>
      </c>
      <c r="G102" s="214" t="s">
        <v>122</v>
      </c>
      <c r="H102" s="215">
        <v>44.659999999999997</v>
      </c>
      <c r="I102" s="216"/>
      <c r="J102" s="217">
        <f>ROUND(I102*H102,2)</f>
        <v>0</v>
      </c>
      <c r="K102" s="213" t="s">
        <v>123</v>
      </c>
      <c r="L102" s="69"/>
      <c r="M102" s="218" t="s">
        <v>21</v>
      </c>
      <c r="N102" s="219" t="s">
        <v>40</v>
      </c>
      <c r="O102" s="44"/>
      <c r="P102" s="220">
        <f>O102*H102</f>
        <v>0</v>
      </c>
      <c r="Q102" s="220">
        <v>0</v>
      </c>
      <c r="R102" s="220">
        <f>Q102*H102</f>
        <v>0</v>
      </c>
      <c r="S102" s="220">
        <v>0</v>
      </c>
      <c r="T102" s="221">
        <f>S102*H102</f>
        <v>0</v>
      </c>
      <c r="AR102" s="21" t="s">
        <v>124</v>
      </c>
      <c r="AT102" s="21" t="s">
        <v>119</v>
      </c>
      <c r="AU102" s="21" t="s">
        <v>81</v>
      </c>
      <c r="AY102" s="21" t="s">
        <v>117</v>
      </c>
      <c r="BE102" s="222">
        <f>IF(N102="základní",J102,0)</f>
        <v>0</v>
      </c>
      <c r="BF102" s="222">
        <f>IF(N102="snížená",J102,0)</f>
        <v>0</v>
      </c>
      <c r="BG102" s="222">
        <f>IF(N102="zákl. přenesená",J102,0)</f>
        <v>0</v>
      </c>
      <c r="BH102" s="222">
        <f>IF(N102="sníž. přenesená",J102,0)</f>
        <v>0</v>
      </c>
      <c r="BI102" s="222">
        <f>IF(N102="nulová",J102,0)</f>
        <v>0</v>
      </c>
      <c r="BJ102" s="21" t="s">
        <v>74</v>
      </c>
      <c r="BK102" s="222">
        <f>ROUND(I102*H102,2)</f>
        <v>0</v>
      </c>
      <c r="BL102" s="21" t="s">
        <v>124</v>
      </c>
      <c r="BM102" s="21" t="s">
        <v>153</v>
      </c>
    </row>
    <row r="103" s="1" customFormat="1">
      <c r="B103" s="43"/>
      <c r="C103" s="71"/>
      <c r="D103" s="223" t="s">
        <v>126</v>
      </c>
      <c r="E103" s="71"/>
      <c r="F103" s="224" t="s">
        <v>154</v>
      </c>
      <c r="G103" s="71"/>
      <c r="H103" s="71"/>
      <c r="I103" s="182"/>
      <c r="J103" s="71"/>
      <c r="K103" s="71"/>
      <c r="L103" s="69"/>
      <c r="M103" s="225"/>
      <c r="N103" s="44"/>
      <c r="O103" s="44"/>
      <c r="P103" s="44"/>
      <c r="Q103" s="44"/>
      <c r="R103" s="44"/>
      <c r="S103" s="44"/>
      <c r="T103" s="92"/>
      <c r="AT103" s="21" t="s">
        <v>126</v>
      </c>
      <c r="AU103" s="21" t="s">
        <v>81</v>
      </c>
    </row>
    <row r="104" s="1" customFormat="1">
      <c r="B104" s="43"/>
      <c r="C104" s="71"/>
      <c r="D104" s="223" t="s">
        <v>134</v>
      </c>
      <c r="E104" s="71"/>
      <c r="F104" s="237" t="s">
        <v>155</v>
      </c>
      <c r="G104" s="71"/>
      <c r="H104" s="71"/>
      <c r="I104" s="182"/>
      <c r="J104" s="71"/>
      <c r="K104" s="71"/>
      <c r="L104" s="69"/>
      <c r="M104" s="225"/>
      <c r="N104" s="44"/>
      <c r="O104" s="44"/>
      <c r="P104" s="44"/>
      <c r="Q104" s="44"/>
      <c r="R104" s="44"/>
      <c r="S104" s="44"/>
      <c r="T104" s="92"/>
      <c r="AT104" s="21" t="s">
        <v>134</v>
      </c>
      <c r="AU104" s="21" t="s">
        <v>81</v>
      </c>
    </row>
    <row r="105" s="11" customFormat="1">
      <c r="B105" s="226"/>
      <c r="C105" s="227"/>
      <c r="D105" s="223" t="s">
        <v>128</v>
      </c>
      <c r="E105" s="228" t="s">
        <v>21</v>
      </c>
      <c r="F105" s="229" t="s">
        <v>156</v>
      </c>
      <c r="G105" s="227"/>
      <c r="H105" s="230">
        <v>26.460000000000001</v>
      </c>
      <c r="I105" s="231"/>
      <c r="J105" s="227"/>
      <c r="K105" s="227"/>
      <c r="L105" s="232"/>
      <c r="M105" s="233"/>
      <c r="N105" s="234"/>
      <c r="O105" s="234"/>
      <c r="P105" s="234"/>
      <c r="Q105" s="234"/>
      <c r="R105" s="234"/>
      <c r="S105" s="234"/>
      <c r="T105" s="235"/>
      <c r="AT105" s="236" t="s">
        <v>128</v>
      </c>
      <c r="AU105" s="236" t="s">
        <v>81</v>
      </c>
      <c r="AV105" s="11" t="s">
        <v>81</v>
      </c>
      <c r="AW105" s="11" t="s">
        <v>33</v>
      </c>
      <c r="AX105" s="11" t="s">
        <v>69</v>
      </c>
      <c r="AY105" s="236" t="s">
        <v>117</v>
      </c>
    </row>
    <row r="106" s="11" customFormat="1">
      <c r="B106" s="226"/>
      <c r="C106" s="227"/>
      <c r="D106" s="223" t="s">
        <v>128</v>
      </c>
      <c r="E106" s="228" t="s">
        <v>21</v>
      </c>
      <c r="F106" s="229" t="s">
        <v>157</v>
      </c>
      <c r="G106" s="227"/>
      <c r="H106" s="230">
        <v>18.199999999999999</v>
      </c>
      <c r="I106" s="231"/>
      <c r="J106" s="227"/>
      <c r="K106" s="227"/>
      <c r="L106" s="232"/>
      <c r="M106" s="233"/>
      <c r="N106" s="234"/>
      <c r="O106" s="234"/>
      <c r="P106" s="234"/>
      <c r="Q106" s="234"/>
      <c r="R106" s="234"/>
      <c r="S106" s="234"/>
      <c r="T106" s="235"/>
      <c r="AT106" s="236" t="s">
        <v>128</v>
      </c>
      <c r="AU106" s="236" t="s">
        <v>81</v>
      </c>
      <c r="AV106" s="11" t="s">
        <v>81</v>
      </c>
      <c r="AW106" s="11" t="s">
        <v>33</v>
      </c>
      <c r="AX106" s="11" t="s">
        <v>69</v>
      </c>
      <c r="AY106" s="236" t="s">
        <v>117</v>
      </c>
    </row>
    <row r="107" s="1" customFormat="1" ht="16.5" customHeight="1">
      <c r="B107" s="43"/>
      <c r="C107" s="211" t="s">
        <v>158</v>
      </c>
      <c r="D107" s="211" t="s">
        <v>119</v>
      </c>
      <c r="E107" s="212" t="s">
        <v>159</v>
      </c>
      <c r="F107" s="213" t="s">
        <v>160</v>
      </c>
      <c r="G107" s="214" t="s">
        <v>122</v>
      </c>
      <c r="H107" s="215">
        <v>8.2599999999999998</v>
      </c>
      <c r="I107" s="216"/>
      <c r="J107" s="217">
        <f>ROUND(I107*H107,2)</f>
        <v>0</v>
      </c>
      <c r="K107" s="213" t="s">
        <v>123</v>
      </c>
      <c r="L107" s="69"/>
      <c r="M107" s="218" t="s">
        <v>21</v>
      </c>
      <c r="N107" s="219" t="s">
        <v>40</v>
      </c>
      <c r="O107" s="44"/>
      <c r="P107" s="220">
        <f>O107*H107</f>
        <v>0</v>
      </c>
      <c r="Q107" s="220">
        <v>0</v>
      </c>
      <c r="R107" s="220">
        <f>Q107*H107</f>
        <v>0</v>
      </c>
      <c r="S107" s="220">
        <v>0</v>
      </c>
      <c r="T107" s="221">
        <f>S107*H107</f>
        <v>0</v>
      </c>
      <c r="AR107" s="21" t="s">
        <v>124</v>
      </c>
      <c r="AT107" s="21" t="s">
        <v>119</v>
      </c>
      <c r="AU107" s="21" t="s">
        <v>81</v>
      </c>
      <c r="AY107" s="21" t="s">
        <v>117</v>
      </c>
      <c r="BE107" s="222">
        <f>IF(N107="základní",J107,0)</f>
        <v>0</v>
      </c>
      <c r="BF107" s="222">
        <f>IF(N107="snížená",J107,0)</f>
        <v>0</v>
      </c>
      <c r="BG107" s="222">
        <f>IF(N107="zákl. přenesená",J107,0)</f>
        <v>0</v>
      </c>
      <c r="BH107" s="222">
        <f>IF(N107="sníž. přenesená",J107,0)</f>
        <v>0</v>
      </c>
      <c r="BI107" s="222">
        <f>IF(N107="nulová",J107,0)</f>
        <v>0</v>
      </c>
      <c r="BJ107" s="21" t="s">
        <v>74</v>
      </c>
      <c r="BK107" s="222">
        <f>ROUND(I107*H107,2)</f>
        <v>0</v>
      </c>
      <c r="BL107" s="21" t="s">
        <v>124</v>
      </c>
      <c r="BM107" s="21" t="s">
        <v>161</v>
      </c>
    </row>
    <row r="108" s="1" customFormat="1">
      <c r="B108" s="43"/>
      <c r="C108" s="71"/>
      <c r="D108" s="223" t="s">
        <v>126</v>
      </c>
      <c r="E108" s="71"/>
      <c r="F108" s="224" t="s">
        <v>162</v>
      </c>
      <c r="G108" s="71"/>
      <c r="H108" s="71"/>
      <c r="I108" s="182"/>
      <c r="J108" s="71"/>
      <c r="K108" s="71"/>
      <c r="L108" s="69"/>
      <c r="M108" s="225"/>
      <c r="N108" s="44"/>
      <c r="O108" s="44"/>
      <c r="P108" s="44"/>
      <c r="Q108" s="44"/>
      <c r="R108" s="44"/>
      <c r="S108" s="44"/>
      <c r="T108" s="92"/>
      <c r="AT108" s="21" t="s">
        <v>126</v>
      </c>
      <c r="AU108" s="21" t="s">
        <v>81</v>
      </c>
    </row>
    <row r="109" s="1" customFormat="1">
      <c r="B109" s="43"/>
      <c r="C109" s="71"/>
      <c r="D109" s="223" t="s">
        <v>134</v>
      </c>
      <c r="E109" s="71"/>
      <c r="F109" s="237" t="s">
        <v>155</v>
      </c>
      <c r="G109" s="71"/>
      <c r="H109" s="71"/>
      <c r="I109" s="182"/>
      <c r="J109" s="71"/>
      <c r="K109" s="71"/>
      <c r="L109" s="69"/>
      <c r="M109" s="225"/>
      <c r="N109" s="44"/>
      <c r="O109" s="44"/>
      <c r="P109" s="44"/>
      <c r="Q109" s="44"/>
      <c r="R109" s="44"/>
      <c r="S109" s="44"/>
      <c r="T109" s="92"/>
      <c r="AT109" s="21" t="s">
        <v>134</v>
      </c>
      <c r="AU109" s="21" t="s">
        <v>81</v>
      </c>
    </row>
    <row r="110" s="11" customFormat="1">
      <c r="B110" s="226"/>
      <c r="C110" s="227"/>
      <c r="D110" s="223" t="s">
        <v>128</v>
      </c>
      <c r="E110" s="228" t="s">
        <v>21</v>
      </c>
      <c r="F110" s="229" t="s">
        <v>163</v>
      </c>
      <c r="G110" s="227"/>
      <c r="H110" s="230">
        <v>8.2599999999999998</v>
      </c>
      <c r="I110" s="231"/>
      <c r="J110" s="227"/>
      <c r="K110" s="227"/>
      <c r="L110" s="232"/>
      <c r="M110" s="233"/>
      <c r="N110" s="234"/>
      <c r="O110" s="234"/>
      <c r="P110" s="234"/>
      <c r="Q110" s="234"/>
      <c r="R110" s="234"/>
      <c r="S110" s="234"/>
      <c r="T110" s="235"/>
      <c r="AT110" s="236" t="s">
        <v>128</v>
      </c>
      <c r="AU110" s="236" t="s">
        <v>81</v>
      </c>
      <c r="AV110" s="11" t="s">
        <v>81</v>
      </c>
      <c r="AW110" s="11" t="s">
        <v>33</v>
      </c>
      <c r="AX110" s="11" t="s">
        <v>69</v>
      </c>
      <c r="AY110" s="236" t="s">
        <v>117</v>
      </c>
    </row>
    <row r="111" s="1" customFormat="1" ht="16.5" customHeight="1">
      <c r="B111" s="43"/>
      <c r="C111" s="238" t="s">
        <v>164</v>
      </c>
      <c r="D111" s="238" t="s">
        <v>165</v>
      </c>
      <c r="E111" s="239" t="s">
        <v>166</v>
      </c>
      <c r="F111" s="240" t="s">
        <v>167</v>
      </c>
      <c r="G111" s="241" t="s">
        <v>168</v>
      </c>
      <c r="H111" s="242">
        <v>13.629</v>
      </c>
      <c r="I111" s="243"/>
      <c r="J111" s="244">
        <f>ROUND(I111*H111,2)</f>
        <v>0</v>
      </c>
      <c r="K111" s="240" t="s">
        <v>123</v>
      </c>
      <c r="L111" s="245"/>
      <c r="M111" s="246" t="s">
        <v>21</v>
      </c>
      <c r="N111" s="247" t="s">
        <v>40</v>
      </c>
      <c r="O111" s="44"/>
      <c r="P111" s="220">
        <f>O111*H111</f>
        <v>0</v>
      </c>
      <c r="Q111" s="220">
        <v>0</v>
      </c>
      <c r="R111" s="220">
        <f>Q111*H111</f>
        <v>0</v>
      </c>
      <c r="S111" s="220">
        <v>0</v>
      </c>
      <c r="T111" s="221">
        <f>S111*H111</f>
        <v>0</v>
      </c>
      <c r="AR111" s="21" t="s">
        <v>169</v>
      </c>
      <c r="AT111" s="21" t="s">
        <v>165</v>
      </c>
      <c r="AU111" s="21" t="s">
        <v>81</v>
      </c>
      <c r="AY111" s="21" t="s">
        <v>117</v>
      </c>
      <c r="BE111" s="222">
        <f>IF(N111="základní",J111,0)</f>
        <v>0</v>
      </c>
      <c r="BF111" s="222">
        <f>IF(N111="snížená",J111,0)</f>
        <v>0</v>
      </c>
      <c r="BG111" s="222">
        <f>IF(N111="zákl. přenesená",J111,0)</f>
        <v>0</v>
      </c>
      <c r="BH111" s="222">
        <f>IF(N111="sníž. přenesená",J111,0)</f>
        <v>0</v>
      </c>
      <c r="BI111" s="222">
        <f>IF(N111="nulová",J111,0)</f>
        <v>0</v>
      </c>
      <c r="BJ111" s="21" t="s">
        <v>74</v>
      </c>
      <c r="BK111" s="222">
        <f>ROUND(I111*H111,2)</f>
        <v>0</v>
      </c>
      <c r="BL111" s="21" t="s">
        <v>124</v>
      </c>
      <c r="BM111" s="21" t="s">
        <v>170</v>
      </c>
    </row>
    <row r="112" s="1" customFormat="1">
      <c r="B112" s="43"/>
      <c r="C112" s="71"/>
      <c r="D112" s="223" t="s">
        <v>126</v>
      </c>
      <c r="E112" s="71"/>
      <c r="F112" s="224" t="s">
        <v>171</v>
      </c>
      <c r="G112" s="71"/>
      <c r="H112" s="71"/>
      <c r="I112" s="182"/>
      <c r="J112" s="71"/>
      <c r="K112" s="71"/>
      <c r="L112" s="69"/>
      <c r="M112" s="225"/>
      <c r="N112" s="44"/>
      <c r="O112" s="44"/>
      <c r="P112" s="44"/>
      <c r="Q112" s="44"/>
      <c r="R112" s="44"/>
      <c r="S112" s="44"/>
      <c r="T112" s="92"/>
      <c r="AT112" s="21" t="s">
        <v>126</v>
      </c>
      <c r="AU112" s="21" t="s">
        <v>81</v>
      </c>
    </row>
    <row r="113" s="11" customFormat="1">
      <c r="B113" s="226"/>
      <c r="C113" s="227"/>
      <c r="D113" s="223" t="s">
        <v>128</v>
      </c>
      <c r="E113" s="227"/>
      <c r="F113" s="229" t="s">
        <v>172</v>
      </c>
      <c r="G113" s="227"/>
      <c r="H113" s="230">
        <v>13.629</v>
      </c>
      <c r="I113" s="231"/>
      <c r="J113" s="227"/>
      <c r="K113" s="227"/>
      <c r="L113" s="232"/>
      <c r="M113" s="233"/>
      <c r="N113" s="234"/>
      <c r="O113" s="234"/>
      <c r="P113" s="234"/>
      <c r="Q113" s="234"/>
      <c r="R113" s="234"/>
      <c r="S113" s="234"/>
      <c r="T113" s="235"/>
      <c r="AT113" s="236" t="s">
        <v>128</v>
      </c>
      <c r="AU113" s="236" t="s">
        <v>81</v>
      </c>
      <c r="AV113" s="11" t="s">
        <v>81</v>
      </c>
      <c r="AW113" s="11" t="s">
        <v>6</v>
      </c>
      <c r="AX113" s="11" t="s">
        <v>74</v>
      </c>
      <c r="AY113" s="236" t="s">
        <v>117</v>
      </c>
    </row>
    <row r="114" s="1" customFormat="1" ht="16.5" customHeight="1">
      <c r="B114" s="43"/>
      <c r="C114" s="211" t="s">
        <v>169</v>
      </c>
      <c r="D114" s="211" t="s">
        <v>119</v>
      </c>
      <c r="E114" s="212" t="s">
        <v>173</v>
      </c>
      <c r="F114" s="213" t="s">
        <v>174</v>
      </c>
      <c r="G114" s="214" t="s">
        <v>122</v>
      </c>
      <c r="H114" s="215">
        <v>26.460000000000001</v>
      </c>
      <c r="I114" s="216"/>
      <c r="J114" s="217">
        <f>ROUND(I114*H114,2)</f>
        <v>0</v>
      </c>
      <c r="K114" s="213" t="s">
        <v>123</v>
      </c>
      <c r="L114" s="69"/>
      <c r="M114" s="218" t="s">
        <v>21</v>
      </c>
      <c r="N114" s="219" t="s">
        <v>40</v>
      </c>
      <c r="O114" s="44"/>
      <c r="P114" s="220">
        <f>O114*H114</f>
        <v>0</v>
      </c>
      <c r="Q114" s="220">
        <v>0</v>
      </c>
      <c r="R114" s="220">
        <f>Q114*H114</f>
        <v>0</v>
      </c>
      <c r="S114" s="220">
        <v>0</v>
      </c>
      <c r="T114" s="221">
        <f>S114*H114</f>
        <v>0</v>
      </c>
      <c r="AR114" s="21" t="s">
        <v>124</v>
      </c>
      <c r="AT114" s="21" t="s">
        <v>119</v>
      </c>
      <c r="AU114" s="21" t="s">
        <v>81</v>
      </c>
      <c r="AY114" s="21" t="s">
        <v>117</v>
      </c>
      <c r="BE114" s="222">
        <f>IF(N114="základní",J114,0)</f>
        <v>0</v>
      </c>
      <c r="BF114" s="222">
        <f>IF(N114="snížená",J114,0)</f>
        <v>0</v>
      </c>
      <c r="BG114" s="222">
        <f>IF(N114="zákl. přenesená",J114,0)</f>
        <v>0</v>
      </c>
      <c r="BH114" s="222">
        <f>IF(N114="sníž. přenesená",J114,0)</f>
        <v>0</v>
      </c>
      <c r="BI114" s="222">
        <f>IF(N114="nulová",J114,0)</f>
        <v>0</v>
      </c>
      <c r="BJ114" s="21" t="s">
        <v>74</v>
      </c>
      <c r="BK114" s="222">
        <f>ROUND(I114*H114,2)</f>
        <v>0</v>
      </c>
      <c r="BL114" s="21" t="s">
        <v>124</v>
      </c>
      <c r="BM114" s="21" t="s">
        <v>175</v>
      </c>
    </row>
    <row r="115" s="1" customFormat="1">
      <c r="B115" s="43"/>
      <c r="C115" s="71"/>
      <c r="D115" s="223" t="s">
        <v>126</v>
      </c>
      <c r="E115" s="71"/>
      <c r="F115" s="224" t="s">
        <v>176</v>
      </c>
      <c r="G115" s="71"/>
      <c r="H115" s="71"/>
      <c r="I115" s="182"/>
      <c r="J115" s="71"/>
      <c r="K115" s="71"/>
      <c r="L115" s="69"/>
      <c r="M115" s="225"/>
      <c r="N115" s="44"/>
      <c r="O115" s="44"/>
      <c r="P115" s="44"/>
      <c r="Q115" s="44"/>
      <c r="R115" s="44"/>
      <c r="S115" s="44"/>
      <c r="T115" s="92"/>
      <c r="AT115" s="21" t="s">
        <v>126</v>
      </c>
      <c r="AU115" s="21" t="s">
        <v>81</v>
      </c>
    </row>
    <row r="116" s="1" customFormat="1">
      <c r="B116" s="43"/>
      <c r="C116" s="71"/>
      <c r="D116" s="223" t="s">
        <v>134</v>
      </c>
      <c r="E116" s="71"/>
      <c r="F116" s="237" t="s">
        <v>177</v>
      </c>
      <c r="G116" s="71"/>
      <c r="H116" s="71"/>
      <c r="I116" s="182"/>
      <c r="J116" s="71"/>
      <c r="K116" s="71"/>
      <c r="L116" s="69"/>
      <c r="M116" s="225"/>
      <c r="N116" s="44"/>
      <c r="O116" s="44"/>
      <c r="P116" s="44"/>
      <c r="Q116" s="44"/>
      <c r="R116" s="44"/>
      <c r="S116" s="44"/>
      <c r="T116" s="92"/>
      <c r="AT116" s="21" t="s">
        <v>134</v>
      </c>
      <c r="AU116" s="21" t="s">
        <v>81</v>
      </c>
    </row>
    <row r="117" s="11" customFormat="1">
      <c r="B117" s="226"/>
      <c r="C117" s="227"/>
      <c r="D117" s="223" t="s">
        <v>128</v>
      </c>
      <c r="E117" s="228" t="s">
        <v>21</v>
      </c>
      <c r="F117" s="229" t="s">
        <v>178</v>
      </c>
      <c r="G117" s="227"/>
      <c r="H117" s="230">
        <v>26.460000000000001</v>
      </c>
      <c r="I117" s="231"/>
      <c r="J117" s="227"/>
      <c r="K117" s="227"/>
      <c r="L117" s="232"/>
      <c r="M117" s="233"/>
      <c r="N117" s="234"/>
      <c r="O117" s="234"/>
      <c r="P117" s="234"/>
      <c r="Q117" s="234"/>
      <c r="R117" s="234"/>
      <c r="S117" s="234"/>
      <c r="T117" s="235"/>
      <c r="AT117" s="236" t="s">
        <v>128</v>
      </c>
      <c r="AU117" s="236" t="s">
        <v>81</v>
      </c>
      <c r="AV117" s="11" t="s">
        <v>81</v>
      </c>
      <c r="AW117" s="11" t="s">
        <v>33</v>
      </c>
      <c r="AX117" s="11" t="s">
        <v>69</v>
      </c>
      <c r="AY117" s="236" t="s">
        <v>117</v>
      </c>
    </row>
    <row r="118" s="1" customFormat="1" ht="16.5" customHeight="1">
      <c r="B118" s="43"/>
      <c r="C118" s="211" t="s">
        <v>179</v>
      </c>
      <c r="D118" s="211" t="s">
        <v>119</v>
      </c>
      <c r="E118" s="212" t="s">
        <v>180</v>
      </c>
      <c r="F118" s="213" t="s">
        <v>181</v>
      </c>
      <c r="G118" s="214" t="s">
        <v>122</v>
      </c>
      <c r="H118" s="215">
        <v>21.800000000000001</v>
      </c>
      <c r="I118" s="216"/>
      <c r="J118" s="217">
        <f>ROUND(I118*H118,2)</f>
        <v>0</v>
      </c>
      <c r="K118" s="213" t="s">
        <v>123</v>
      </c>
      <c r="L118" s="69"/>
      <c r="M118" s="218" t="s">
        <v>21</v>
      </c>
      <c r="N118" s="219" t="s">
        <v>40</v>
      </c>
      <c r="O118" s="44"/>
      <c r="P118" s="220">
        <f>O118*H118</f>
        <v>0</v>
      </c>
      <c r="Q118" s="220">
        <v>0</v>
      </c>
      <c r="R118" s="220">
        <f>Q118*H118</f>
        <v>0</v>
      </c>
      <c r="S118" s="220">
        <v>0</v>
      </c>
      <c r="T118" s="221">
        <f>S118*H118</f>
        <v>0</v>
      </c>
      <c r="AR118" s="21" t="s">
        <v>124</v>
      </c>
      <c r="AT118" s="21" t="s">
        <v>119</v>
      </c>
      <c r="AU118" s="21" t="s">
        <v>81</v>
      </c>
      <c r="AY118" s="21" t="s">
        <v>117</v>
      </c>
      <c r="BE118" s="222">
        <f>IF(N118="základní",J118,0)</f>
        <v>0</v>
      </c>
      <c r="BF118" s="222">
        <f>IF(N118="snížená",J118,0)</f>
        <v>0</v>
      </c>
      <c r="BG118" s="222">
        <f>IF(N118="zákl. přenesená",J118,0)</f>
        <v>0</v>
      </c>
      <c r="BH118" s="222">
        <f>IF(N118="sníž. přenesená",J118,0)</f>
        <v>0</v>
      </c>
      <c r="BI118" s="222">
        <f>IF(N118="nulová",J118,0)</f>
        <v>0</v>
      </c>
      <c r="BJ118" s="21" t="s">
        <v>74</v>
      </c>
      <c r="BK118" s="222">
        <f>ROUND(I118*H118,2)</f>
        <v>0</v>
      </c>
      <c r="BL118" s="21" t="s">
        <v>124</v>
      </c>
      <c r="BM118" s="21" t="s">
        <v>182</v>
      </c>
    </row>
    <row r="119" s="1" customFormat="1">
      <c r="B119" s="43"/>
      <c r="C119" s="71"/>
      <c r="D119" s="223" t="s">
        <v>126</v>
      </c>
      <c r="E119" s="71"/>
      <c r="F119" s="224" t="s">
        <v>183</v>
      </c>
      <c r="G119" s="71"/>
      <c r="H119" s="71"/>
      <c r="I119" s="182"/>
      <c r="J119" s="71"/>
      <c r="K119" s="71"/>
      <c r="L119" s="69"/>
      <c r="M119" s="225"/>
      <c r="N119" s="44"/>
      <c r="O119" s="44"/>
      <c r="P119" s="44"/>
      <c r="Q119" s="44"/>
      <c r="R119" s="44"/>
      <c r="S119" s="44"/>
      <c r="T119" s="92"/>
      <c r="AT119" s="21" t="s">
        <v>126</v>
      </c>
      <c r="AU119" s="21" t="s">
        <v>81</v>
      </c>
    </row>
    <row r="120" s="1" customFormat="1">
      <c r="B120" s="43"/>
      <c r="C120" s="71"/>
      <c r="D120" s="223" t="s">
        <v>134</v>
      </c>
      <c r="E120" s="71"/>
      <c r="F120" s="237" t="s">
        <v>184</v>
      </c>
      <c r="G120" s="71"/>
      <c r="H120" s="71"/>
      <c r="I120" s="182"/>
      <c r="J120" s="71"/>
      <c r="K120" s="71"/>
      <c r="L120" s="69"/>
      <c r="M120" s="225"/>
      <c r="N120" s="44"/>
      <c r="O120" s="44"/>
      <c r="P120" s="44"/>
      <c r="Q120" s="44"/>
      <c r="R120" s="44"/>
      <c r="S120" s="44"/>
      <c r="T120" s="92"/>
      <c r="AT120" s="21" t="s">
        <v>134</v>
      </c>
      <c r="AU120" s="21" t="s">
        <v>81</v>
      </c>
    </row>
    <row r="121" s="11" customFormat="1">
      <c r="B121" s="226"/>
      <c r="C121" s="227"/>
      <c r="D121" s="223" t="s">
        <v>128</v>
      </c>
      <c r="E121" s="228" t="s">
        <v>21</v>
      </c>
      <c r="F121" s="229" t="s">
        <v>185</v>
      </c>
      <c r="G121" s="227"/>
      <c r="H121" s="230">
        <v>18.199999999999999</v>
      </c>
      <c r="I121" s="231"/>
      <c r="J121" s="227"/>
      <c r="K121" s="227"/>
      <c r="L121" s="232"/>
      <c r="M121" s="233"/>
      <c r="N121" s="234"/>
      <c r="O121" s="234"/>
      <c r="P121" s="234"/>
      <c r="Q121" s="234"/>
      <c r="R121" s="234"/>
      <c r="S121" s="234"/>
      <c r="T121" s="235"/>
      <c r="AT121" s="236" t="s">
        <v>128</v>
      </c>
      <c r="AU121" s="236" t="s">
        <v>81</v>
      </c>
      <c r="AV121" s="11" t="s">
        <v>81</v>
      </c>
      <c r="AW121" s="11" t="s">
        <v>33</v>
      </c>
      <c r="AX121" s="11" t="s">
        <v>69</v>
      </c>
      <c r="AY121" s="236" t="s">
        <v>117</v>
      </c>
    </row>
    <row r="122" s="11" customFormat="1">
      <c r="B122" s="226"/>
      <c r="C122" s="227"/>
      <c r="D122" s="223" t="s">
        <v>128</v>
      </c>
      <c r="E122" s="228" t="s">
        <v>21</v>
      </c>
      <c r="F122" s="229" t="s">
        <v>186</v>
      </c>
      <c r="G122" s="227"/>
      <c r="H122" s="230">
        <v>3.6000000000000001</v>
      </c>
      <c r="I122" s="231"/>
      <c r="J122" s="227"/>
      <c r="K122" s="227"/>
      <c r="L122" s="232"/>
      <c r="M122" s="233"/>
      <c r="N122" s="234"/>
      <c r="O122" s="234"/>
      <c r="P122" s="234"/>
      <c r="Q122" s="234"/>
      <c r="R122" s="234"/>
      <c r="S122" s="234"/>
      <c r="T122" s="235"/>
      <c r="AT122" s="236" t="s">
        <v>128</v>
      </c>
      <c r="AU122" s="236" t="s">
        <v>81</v>
      </c>
      <c r="AV122" s="11" t="s">
        <v>81</v>
      </c>
      <c r="AW122" s="11" t="s">
        <v>33</v>
      </c>
      <c r="AX122" s="11" t="s">
        <v>69</v>
      </c>
      <c r="AY122" s="236" t="s">
        <v>117</v>
      </c>
    </row>
    <row r="123" s="1" customFormat="1" ht="16.5" customHeight="1">
      <c r="B123" s="43"/>
      <c r="C123" s="238" t="s">
        <v>187</v>
      </c>
      <c r="D123" s="238" t="s">
        <v>165</v>
      </c>
      <c r="E123" s="239" t="s">
        <v>188</v>
      </c>
      <c r="F123" s="240" t="s">
        <v>189</v>
      </c>
      <c r="G123" s="241" t="s">
        <v>168</v>
      </c>
      <c r="H123" s="242">
        <v>7.2000000000000002</v>
      </c>
      <c r="I123" s="243"/>
      <c r="J123" s="244">
        <f>ROUND(I123*H123,2)</f>
        <v>0</v>
      </c>
      <c r="K123" s="240" t="s">
        <v>123</v>
      </c>
      <c r="L123" s="245"/>
      <c r="M123" s="246" t="s">
        <v>21</v>
      </c>
      <c r="N123" s="247" t="s">
        <v>40</v>
      </c>
      <c r="O123" s="44"/>
      <c r="P123" s="220">
        <f>O123*H123</f>
        <v>0</v>
      </c>
      <c r="Q123" s="220">
        <v>1</v>
      </c>
      <c r="R123" s="220">
        <f>Q123*H123</f>
        <v>7.2000000000000002</v>
      </c>
      <c r="S123" s="220">
        <v>0</v>
      </c>
      <c r="T123" s="221">
        <f>S123*H123</f>
        <v>0</v>
      </c>
      <c r="AR123" s="21" t="s">
        <v>169</v>
      </c>
      <c r="AT123" s="21" t="s">
        <v>165</v>
      </c>
      <c r="AU123" s="21" t="s">
        <v>81</v>
      </c>
      <c r="AY123" s="21" t="s">
        <v>117</v>
      </c>
      <c r="BE123" s="222">
        <f>IF(N123="základní",J123,0)</f>
        <v>0</v>
      </c>
      <c r="BF123" s="222">
        <f>IF(N123="snížená",J123,0)</f>
        <v>0</v>
      </c>
      <c r="BG123" s="222">
        <f>IF(N123="zákl. přenesená",J123,0)</f>
        <v>0</v>
      </c>
      <c r="BH123" s="222">
        <f>IF(N123="sníž. přenesená",J123,0)</f>
        <v>0</v>
      </c>
      <c r="BI123" s="222">
        <f>IF(N123="nulová",J123,0)</f>
        <v>0</v>
      </c>
      <c r="BJ123" s="21" t="s">
        <v>74</v>
      </c>
      <c r="BK123" s="222">
        <f>ROUND(I123*H123,2)</f>
        <v>0</v>
      </c>
      <c r="BL123" s="21" t="s">
        <v>124</v>
      </c>
      <c r="BM123" s="21" t="s">
        <v>190</v>
      </c>
    </row>
    <row r="124" s="1" customFormat="1">
      <c r="B124" s="43"/>
      <c r="C124" s="71"/>
      <c r="D124" s="223" t="s">
        <v>126</v>
      </c>
      <c r="E124" s="71"/>
      <c r="F124" s="224" t="s">
        <v>189</v>
      </c>
      <c r="G124" s="71"/>
      <c r="H124" s="71"/>
      <c r="I124" s="182"/>
      <c r="J124" s="71"/>
      <c r="K124" s="71"/>
      <c r="L124" s="69"/>
      <c r="M124" s="225"/>
      <c r="N124" s="44"/>
      <c r="O124" s="44"/>
      <c r="P124" s="44"/>
      <c r="Q124" s="44"/>
      <c r="R124" s="44"/>
      <c r="S124" s="44"/>
      <c r="T124" s="92"/>
      <c r="AT124" s="21" t="s">
        <v>126</v>
      </c>
      <c r="AU124" s="21" t="s">
        <v>81</v>
      </c>
    </row>
    <row r="125" s="11" customFormat="1">
      <c r="B125" s="226"/>
      <c r="C125" s="227"/>
      <c r="D125" s="223" t="s">
        <v>128</v>
      </c>
      <c r="E125" s="228" t="s">
        <v>21</v>
      </c>
      <c r="F125" s="229" t="s">
        <v>186</v>
      </c>
      <c r="G125" s="227"/>
      <c r="H125" s="230">
        <v>3.6000000000000001</v>
      </c>
      <c r="I125" s="231"/>
      <c r="J125" s="227"/>
      <c r="K125" s="227"/>
      <c r="L125" s="232"/>
      <c r="M125" s="233"/>
      <c r="N125" s="234"/>
      <c r="O125" s="234"/>
      <c r="P125" s="234"/>
      <c r="Q125" s="234"/>
      <c r="R125" s="234"/>
      <c r="S125" s="234"/>
      <c r="T125" s="235"/>
      <c r="AT125" s="236" t="s">
        <v>128</v>
      </c>
      <c r="AU125" s="236" t="s">
        <v>81</v>
      </c>
      <c r="AV125" s="11" t="s">
        <v>81</v>
      </c>
      <c r="AW125" s="11" t="s">
        <v>33</v>
      </c>
      <c r="AX125" s="11" t="s">
        <v>69</v>
      </c>
      <c r="AY125" s="236" t="s">
        <v>117</v>
      </c>
    </row>
    <row r="126" s="11" customFormat="1">
      <c r="B126" s="226"/>
      <c r="C126" s="227"/>
      <c r="D126" s="223" t="s">
        <v>128</v>
      </c>
      <c r="E126" s="227"/>
      <c r="F126" s="229" t="s">
        <v>191</v>
      </c>
      <c r="G126" s="227"/>
      <c r="H126" s="230">
        <v>7.2000000000000002</v>
      </c>
      <c r="I126" s="231"/>
      <c r="J126" s="227"/>
      <c r="K126" s="227"/>
      <c r="L126" s="232"/>
      <c r="M126" s="233"/>
      <c r="N126" s="234"/>
      <c r="O126" s="234"/>
      <c r="P126" s="234"/>
      <c r="Q126" s="234"/>
      <c r="R126" s="234"/>
      <c r="S126" s="234"/>
      <c r="T126" s="235"/>
      <c r="AT126" s="236" t="s">
        <v>128</v>
      </c>
      <c r="AU126" s="236" t="s">
        <v>81</v>
      </c>
      <c r="AV126" s="11" t="s">
        <v>81</v>
      </c>
      <c r="AW126" s="11" t="s">
        <v>6</v>
      </c>
      <c r="AX126" s="11" t="s">
        <v>74</v>
      </c>
      <c r="AY126" s="236" t="s">
        <v>117</v>
      </c>
    </row>
    <row r="127" s="1" customFormat="1" ht="16.5" customHeight="1">
      <c r="B127" s="43"/>
      <c r="C127" s="211" t="s">
        <v>192</v>
      </c>
      <c r="D127" s="211" t="s">
        <v>119</v>
      </c>
      <c r="E127" s="212" t="s">
        <v>193</v>
      </c>
      <c r="F127" s="213" t="s">
        <v>194</v>
      </c>
      <c r="G127" s="214" t="s">
        <v>122</v>
      </c>
      <c r="H127" s="215">
        <v>3.2400000000000002</v>
      </c>
      <c r="I127" s="216"/>
      <c r="J127" s="217">
        <f>ROUND(I127*H127,2)</f>
        <v>0</v>
      </c>
      <c r="K127" s="213" t="s">
        <v>123</v>
      </c>
      <c r="L127" s="69"/>
      <c r="M127" s="218" t="s">
        <v>21</v>
      </c>
      <c r="N127" s="219" t="s">
        <v>40</v>
      </c>
      <c r="O127" s="44"/>
      <c r="P127" s="220">
        <f>O127*H127</f>
        <v>0</v>
      </c>
      <c r="Q127" s="220">
        <v>0</v>
      </c>
      <c r="R127" s="220">
        <f>Q127*H127</f>
        <v>0</v>
      </c>
      <c r="S127" s="220">
        <v>0</v>
      </c>
      <c r="T127" s="221">
        <f>S127*H127</f>
        <v>0</v>
      </c>
      <c r="AR127" s="21" t="s">
        <v>124</v>
      </c>
      <c r="AT127" s="21" t="s">
        <v>119</v>
      </c>
      <c r="AU127" s="21" t="s">
        <v>81</v>
      </c>
      <c r="AY127" s="21" t="s">
        <v>117</v>
      </c>
      <c r="BE127" s="222">
        <f>IF(N127="základní",J127,0)</f>
        <v>0</v>
      </c>
      <c r="BF127" s="222">
        <f>IF(N127="snížená",J127,0)</f>
        <v>0</v>
      </c>
      <c r="BG127" s="222">
        <f>IF(N127="zákl. přenesená",J127,0)</f>
        <v>0</v>
      </c>
      <c r="BH127" s="222">
        <f>IF(N127="sníž. přenesená",J127,0)</f>
        <v>0</v>
      </c>
      <c r="BI127" s="222">
        <f>IF(N127="nulová",J127,0)</f>
        <v>0</v>
      </c>
      <c r="BJ127" s="21" t="s">
        <v>74</v>
      </c>
      <c r="BK127" s="222">
        <f>ROUND(I127*H127,2)</f>
        <v>0</v>
      </c>
      <c r="BL127" s="21" t="s">
        <v>124</v>
      </c>
      <c r="BM127" s="21" t="s">
        <v>195</v>
      </c>
    </row>
    <row r="128" s="1" customFormat="1">
      <c r="B128" s="43"/>
      <c r="C128" s="71"/>
      <c r="D128" s="223" t="s">
        <v>126</v>
      </c>
      <c r="E128" s="71"/>
      <c r="F128" s="224" t="s">
        <v>196</v>
      </c>
      <c r="G128" s="71"/>
      <c r="H128" s="71"/>
      <c r="I128" s="182"/>
      <c r="J128" s="71"/>
      <c r="K128" s="71"/>
      <c r="L128" s="69"/>
      <c r="M128" s="225"/>
      <c r="N128" s="44"/>
      <c r="O128" s="44"/>
      <c r="P128" s="44"/>
      <c r="Q128" s="44"/>
      <c r="R128" s="44"/>
      <c r="S128" s="44"/>
      <c r="T128" s="92"/>
      <c r="AT128" s="21" t="s">
        <v>126</v>
      </c>
      <c r="AU128" s="21" t="s">
        <v>81</v>
      </c>
    </row>
    <row r="129" s="1" customFormat="1">
      <c r="B129" s="43"/>
      <c r="C129" s="71"/>
      <c r="D129" s="223" t="s">
        <v>134</v>
      </c>
      <c r="E129" s="71"/>
      <c r="F129" s="237" t="s">
        <v>197</v>
      </c>
      <c r="G129" s="71"/>
      <c r="H129" s="71"/>
      <c r="I129" s="182"/>
      <c r="J129" s="71"/>
      <c r="K129" s="71"/>
      <c r="L129" s="69"/>
      <c r="M129" s="225"/>
      <c r="N129" s="44"/>
      <c r="O129" s="44"/>
      <c r="P129" s="44"/>
      <c r="Q129" s="44"/>
      <c r="R129" s="44"/>
      <c r="S129" s="44"/>
      <c r="T129" s="92"/>
      <c r="AT129" s="21" t="s">
        <v>134</v>
      </c>
      <c r="AU129" s="21" t="s">
        <v>81</v>
      </c>
    </row>
    <row r="130" s="11" customFormat="1">
      <c r="B130" s="226"/>
      <c r="C130" s="227"/>
      <c r="D130" s="223" t="s">
        <v>128</v>
      </c>
      <c r="E130" s="228" t="s">
        <v>21</v>
      </c>
      <c r="F130" s="229" t="s">
        <v>198</v>
      </c>
      <c r="G130" s="227"/>
      <c r="H130" s="230">
        <v>3.2400000000000002</v>
      </c>
      <c r="I130" s="231"/>
      <c r="J130" s="227"/>
      <c r="K130" s="227"/>
      <c r="L130" s="232"/>
      <c r="M130" s="233"/>
      <c r="N130" s="234"/>
      <c r="O130" s="234"/>
      <c r="P130" s="234"/>
      <c r="Q130" s="234"/>
      <c r="R130" s="234"/>
      <c r="S130" s="234"/>
      <c r="T130" s="235"/>
      <c r="AT130" s="236" t="s">
        <v>128</v>
      </c>
      <c r="AU130" s="236" t="s">
        <v>81</v>
      </c>
      <c r="AV130" s="11" t="s">
        <v>81</v>
      </c>
      <c r="AW130" s="11" t="s">
        <v>33</v>
      </c>
      <c r="AX130" s="11" t="s">
        <v>69</v>
      </c>
      <c r="AY130" s="236" t="s">
        <v>117</v>
      </c>
    </row>
    <row r="131" s="1" customFormat="1" ht="16.5" customHeight="1">
      <c r="B131" s="43"/>
      <c r="C131" s="238" t="s">
        <v>199</v>
      </c>
      <c r="D131" s="238" t="s">
        <v>165</v>
      </c>
      <c r="E131" s="239" t="s">
        <v>200</v>
      </c>
      <c r="F131" s="240" t="s">
        <v>201</v>
      </c>
      <c r="G131" s="241" t="s">
        <v>168</v>
      </c>
      <c r="H131" s="242">
        <v>6.4800000000000004</v>
      </c>
      <c r="I131" s="243"/>
      <c r="J131" s="244">
        <f>ROUND(I131*H131,2)</f>
        <v>0</v>
      </c>
      <c r="K131" s="240" t="s">
        <v>123</v>
      </c>
      <c r="L131" s="245"/>
      <c r="M131" s="246" t="s">
        <v>21</v>
      </c>
      <c r="N131" s="247" t="s">
        <v>40</v>
      </c>
      <c r="O131" s="44"/>
      <c r="P131" s="220">
        <f>O131*H131</f>
        <v>0</v>
      </c>
      <c r="Q131" s="220">
        <v>1</v>
      </c>
      <c r="R131" s="220">
        <f>Q131*H131</f>
        <v>6.4800000000000004</v>
      </c>
      <c r="S131" s="220">
        <v>0</v>
      </c>
      <c r="T131" s="221">
        <f>S131*H131</f>
        <v>0</v>
      </c>
      <c r="AR131" s="21" t="s">
        <v>169</v>
      </c>
      <c r="AT131" s="21" t="s">
        <v>165</v>
      </c>
      <c r="AU131" s="21" t="s">
        <v>81</v>
      </c>
      <c r="AY131" s="21" t="s">
        <v>117</v>
      </c>
      <c r="BE131" s="222">
        <f>IF(N131="základní",J131,0)</f>
        <v>0</v>
      </c>
      <c r="BF131" s="222">
        <f>IF(N131="snížená",J131,0)</f>
        <v>0</v>
      </c>
      <c r="BG131" s="222">
        <f>IF(N131="zákl. přenesená",J131,0)</f>
        <v>0</v>
      </c>
      <c r="BH131" s="222">
        <f>IF(N131="sníž. přenesená",J131,0)</f>
        <v>0</v>
      </c>
      <c r="BI131" s="222">
        <f>IF(N131="nulová",J131,0)</f>
        <v>0</v>
      </c>
      <c r="BJ131" s="21" t="s">
        <v>74</v>
      </c>
      <c r="BK131" s="222">
        <f>ROUND(I131*H131,2)</f>
        <v>0</v>
      </c>
      <c r="BL131" s="21" t="s">
        <v>124</v>
      </c>
      <c r="BM131" s="21" t="s">
        <v>202</v>
      </c>
    </row>
    <row r="132" s="1" customFormat="1">
      <c r="B132" s="43"/>
      <c r="C132" s="71"/>
      <c r="D132" s="223" t="s">
        <v>126</v>
      </c>
      <c r="E132" s="71"/>
      <c r="F132" s="224" t="s">
        <v>201</v>
      </c>
      <c r="G132" s="71"/>
      <c r="H132" s="71"/>
      <c r="I132" s="182"/>
      <c r="J132" s="71"/>
      <c r="K132" s="71"/>
      <c r="L132" s="69"/>
      <c r="M132" s="225"/>
      <c r="N132" s="44"/>
      <c r="O132" s="44"/>
      <c r="P132" s="44"/>
      <c r="Q132" s="44"/>
      <c r="R132" s="44"/>
      <c r="S132" s="44"/>
      <c r="T132" s="92"/>
      <c r="AT132" s="21" t="s">
        <v>126</v>
      </c>
      <c r="AU132" s="21" t="s">
        <v>81</v>
      </c>
    </row>
    <row r="133" s="11" customFormat="1">
      <c r="B133" s="226"/>
      <c r="C133" s="227"/>
      <c r="D133" s="223" t="s">
        <v>128</v>
      </c>
      <c r="E133" s="227"/>
      <c r="F133" s="229" t="s">
        <v>203</v>
      </c>
      <c r="G133" s="227"/>
      <c r="H133" s="230">
        <v>6.4800000000000004</v>
      </c>
      <c r="I133" s="231"/>
      <c r="J133" s="227"/>
      <c r="K133" s="227"/>
      <c r="L133" s="232"/>
      <c r="M133" s="233"/>
      <c r="N133" s="234"/>
      <c r="O133" s="234"/>
      <c r="P133" s="234"/>
      <c r="Q133" s="234"/>
      <c r="R133" s="234"/>
      <c r="S133" s="234"/>
      <c r="T133" s="235"/>
      <c r="AT133" s="236" t="s">
        <v>128</v>
      </c>
      <c r="AU133" s="236" t="s">
        <v>81</v>
      </c>
      <c r="AV133" s="11" t="s">
        <v>81</v>
      </c>
      <c r="AW133" s="11" t="s">
        <v>6</v>
      </c>
      <c r="AX133" s="11" t="s">
        <v>74</v>
      </c>
      <c r="AY133" s="236" t="s">
        <v>117</v>
      </c>
    </row>
    <row r="134" s="1" customFormat="1" ht="25.5" customHeight="1">
      <c r="B134" s="43"/>
      <c r="C134" s="211" t="s">
        <v>204</v>
      </c>
      <c r="D134" s="211" t="s">
        <v>119</v>
      </c>
      <c r="E134" s="212" t="s">
        <v>205</v>
      </c>
      <c r="F134" s="213" t="s">
        <v>206</v>
      </c>
      <c r="G134" s="214" t="s">
        <v>207</v>
      </c>
      <c r="H134" s="215">
        <v>19.600000000000001</v>
      </c>
      <c r="I134" s="216"/>
      <c r="J134" s="217">
        <f>ROUND(I134*H134,2)</f>
        <v>0</v>
      </c>
      <c r="K134" s="213" t="s">
        <v>123</v>
      </c>
      <c r="L134" s="69"/>
      <c r="M134" s="218" t="s">
        <v>21</v>
      </c>
      <c r="N134" s="219" t="s">
        <v>40</v>
      </c>
      <c r="O134" s="44"/>
      <c r="P134" s="220">
        <f>O134*H134</f>
        <v>0</v>
      </c>
      <c r="Q134" s="220">
        <v>0</v>
      </c>
      <c r="R134" s="220">
        <f>Q134*H134</f>
        <v>0</v>
      </c>
      <c r="S134" s="220">
        <v>0</v>
      </c>
      <c r="T134" s="221">
        <f>S134*H134</f>
        <v>0</v>
      </c>
      <c r="AR134" s="21" t="s">
        <v>124</v>
      </c>
      <c r="AT134" s="21" t="s">
        <v>119</v>
      </c>
      <c r="AU134" s="21" t="s">
        <v>81</v>
      </c>
      <c r="AY134" s="21" t="s">
        <v>117</v>
      </c>
      <c r="BE134" s="222">
        <f>IF(N134="základní",J134,0)</f>
        <v>0</v>
      </c>
      <c r="BF134" s="222">
        <f>IF(N134="snížená",J134,0)</f>
        <v>0</v>
      </c>
      <c r="BG134" s="222">
        <f>IF(N134="zákl. přenesená",J134,0)</f>
        <v>0</v>
      </c>
      <c r="BH134" s="222">
        <f>IF(N134="sníž. přenesená",J134,0)</f>
        <v>0</v>
      </c>
      <c r="BI134" s="222">
        <f>IF(N134="nulová",J134,0)</f>
        <v>0</v>
      </c>
      <c r="BJ134" s="21" t="s">
        <v>74</v>
      </c>
      <c r="BK134" s="222">
        <f>ROUND(I134*H134,2)</f>
        <v>0</v>
      </c>
      <c r="BL134" s="21" t="s">
        <v>124</v>
      </c>
      <c r="BM134" s="21" t="s">
        <v>208</v>
      </c>
    </row>
    <row r="135" s="1" customFormat="1">
      <c r="B135" s="43"/>
      <c r="C135" s="71"/>
      <c r="D135" s="223" t="s">
        <v>126</v>
      </c>
      <c r="E135" s="71"/>
      <c r="F135" s="224" t="s">
        <v>209</v>
      </c>
      <c r="G135" s="71"/>
      <c r="H135" s="71"/>
      <c r="I135" s="182"/>
      <c r="J135" s="71"/>
      <c r="K135" s="71"/>
      <c r="L135" s="69"/>
      <c r="M135" s="225"/>
      <c r="N135" s="44"/>
      <c r="O135" s="44"/>
      <c r="P135" s="44"/>
      <c r="Q135" s="44"/>
      <c r="R135" s="44"/>
      <c r="S135" s="44"/>
      <c r="T135" s="92"/>
      <c r="AT135" s="21" t="s">
        <v>126</v>
      </c>
      <c r="AU135" s="21" t="s">
        <v>81</v>
      </c>
    </row>
    <row r="136" s="1" customFormat="1">
      <c r="B136" s="43"/>
      <c r="C136" s="71"/>
      <c r="D136" s="223" t="s">
        <v>134</v>
      </c>
      <c r="E136" s="71"/>
      <c r="F136" s="237" t="s">
        <v>210</v>
      </c>
      <c r="G136" s="71"/>
      <c r="H136" s="71"/>
      <c r="I136" s="182"/>
      <c r="J136" s="71"/>
      <c r="K136" s="71"/>
      <c r="L136" s="69"/>
      <c r="M136" s="225"/>
      <c r="N136" s="44"/>
      <c r="O136" s="44"/>
      <c r="P136" s="44"/>
      <c r="Q136" s="44"/>
      <c r="R136" s="44"/>
      <c r="S136" s="44"/>
      <c r="T136" s="92"/>
      <c r="AT136" s="21" t="s">
        <v>134</v>
      </c>
      <c r="AU136" s="21" t="s">
        <v>81</v>
      </c>
    </row>
    <row r="137" s="11" customFormat="1">
      <c r="B137" s="226"/>
      <c r="C137" s="227"/>
      <c r="D137" s="223" t="s">
        <v>128</v>
      </c>
      <c r="E137" s="228" t="s">
        <v>21</v>
      </c>
      <c r="F137" s="229" t="s">
        <v>211</v>
      </c>
      <c r="G137" s="227"/>
      <c r="H137" s="230">
        <v>19.600000000000001</v>
      </c>
      <c r="I137" s="231"/>
      <c r="J137" s="227"/>
      <c r="K137" s="227"/>
      <c r="L137" s="232"/>
      <c r="M137" s="233"/>
      <c r="N137" s="234"/>
      <c r="O137" s="234"/>
      <c r="P137" s="234"/>
      <c r="Q137" s="234"/>
      <c r="R137" s="234"/>
      <c r="S137" s="234"/>
      <c r="T137" s="235"/>
      <c r="AT137" s="236" t="s">
        <v>128</v>
      </c>
      <c r="AU137" s="236" t="s">
        <v>81</v>
      </c>
      <c r="AV137" s="11" t="s">
        <v>81</v>
      </c>
      <c r="AW137" s="11" t="s">
        <v>33</v>
      </c>
      <c r="AX137" s="11" t="s">
        <v>69</v>
      </c>
      <c r="AY137" s="236" t="s">
        <v>117</v>
      </c>
    </row>
    <row r="138" s="1" customFormat="1" ht="25.5" customHeight="1">
      <c r="B138" s="43"/>
      <c r="C138" s="211" t="s">
        <v>212</v>
      </c>
      <c r="D138" s="211" t="s">
        <v>119</v>
      </c>
      <c r="E138" s="212" t="s">
        <v>213</v>
      </c>
      <c r="F138" s="213" t="s">
        <v>214</v>
      </c>
      <c r="G138" s="214" t="s">
        <v>207</v>
      </c>
      <c r="H138" s="215">
        <v>19.600000000000001</v>
      </c>
      <c r="I138" s="216"/>
      <c r="J138" s="217">
        <f>ROUND(I138*H138,2)</f>
        <v>0</v>
      </c>
      <c r="K138" s="213" t="s">
        <v>123</v>
      </c>
      <c r="L138" s="69"/>
      <c r="M138" s="218" t="s">
        <v>21</v>
      </c>
      <c r="N138" s="219" t="s">
        <v>40</v>
      </c>
      <c r="O138" s="44"/>
      <c r="P138" s="220">
        <f>O138*H138</f>
        <v>0</v>
      </c>
      <c r="Q138" s="220">
        <v>0</v>
      </c>
      <c r="R138" s="220">
        <f>Q138*H138</f>
        <v>0</v>
      </c>
      <c r="S138" s="220">
        <v>0</v>
      </c>
      <c r="T138" s="221">
        <f>S138*H138</f>
        <v>0</v>
      </c>
      <c r="AR138" s="21" t="s">
        <v>124</v>
      </c>
      <c r="AT138" s="21" t="s">
        <v>119</v>
      </c>
      <c r="AU138" s="21" t="s">
        <v>81</v>
      </c>
      <c r="AY138" s="21" t="s">
        <v>117</v>
      </c>
      <c r="BE138" s="222">
        <f>IF(N138="základní",J138,0)</f>
        <v>0</v>
      </c>
      <c r="BF138" s="222">
        <f>IF(N138="snížená",J138,0)</f>
        <v>0</v>
      </c>
      <c r="BG138" s="222">
        <f>IF(N138="zákl. přenesená",J138,0)</f>
        <v>0</v>
      </c>
      <c r="BH138" s="222">
        <f>IF(N138="sníž. přenesená",J138,0)</f>
        <v>0</v>
      </c>
      <c r="BI138" s="222">
        <f>IF(N138="nulová",J138,0)</f>
        <v>0</v>
      </c>
      <c r="BJ138" s="21" t="s">
        <v>74</v>
      </c>
      <c r="BK138" s="222">
        <f>ROUND(I138*H138,2)</f>
        <v>0</v>
      </c>
      <c r="BL138" s="21" t="s">
        <v>124</v>
      </c>
      <c r="BM138" s="21" t="s">
        <v>215</v>
      </c>
    </row>
    <row r="139" s="1" customFormat="1">
      <c r="B139" s="43"/>
      <c r="C139" s="71"/>
      <c r="D139" s="223" t="s">
        <v>126</v>
      </c>
      <c r="E139" s="71"/>
      <c r="F139" s="224" t="s">
        <v>216</v>
      </c>
      <c r="G139" s="71"/>
      <c r="H139" s="71"/>
      <c r="I139" s="182"/>
      <c r="J139" s="71"/>
      <c r="K139" s="71"/>
      <c r="L139" s="69"/>
      <c r="M139" s="225"/>
      <c r="N139" s="44"/>
      <c r="O139" s="44"/>
      <c r="P139" s="44"/>
      <c r="Q139" s="44"/>
      <c r="R139" s="44"/>
      <c r="S139" s="44"/>
      <c r="T139" s="92"/>
      <c r="AT139" s="21" t="s">
        <v>126</v>
      </c>
      <c r="AU139" s="21" t="s">
        <v>81</v>
      </c>
    </row>
    <row r="140" s="1" customFormat="1">
      <c r="B140" s="43"/>
      <c r="C140" s="71"/>
      <c r="D140" s="223" t="s">
        <v>134</v>
      </c>
      <c r="E140" s="71"/>
      <c r="F140" s="237" t="s">
        <v>217</v>
      </c>
      <c r="G140" s="71"/>
      <c r="H140" s="71"/>
      <c r="I140" s="182"/>
      <c r="J140" s="71"/>
      <c r="K140" s="71"/>
      <c r="L140" s="69"/>
      <c r="M140" s="225"/>
      <c r="N140" s="44"/>
      <c r="O140" s="44"/>
      <c r="P140" s="44"/>
      <c r="Q140" s="44"/>
      <c r="R140" s="44"/>
      <c r="S140" s="44"/>
      <c r="T140" s="92"/>
      <c r="AT140" s="21" t="s">
        <v>134</v>
      </c>
      <c r="AU140" s="21" t="s">
        <v>81</v>
      </c>
    </row>
    <row r="141" s="11" customFormat="1">
      <c r="B141" s="226"/>
      <c r="C141" s="227"/>
      <c r="D141" s="223" t="s">
        <v>128</v>
      </c>
      <c r="E141" s="228" t="s">
        <v>21</v>
      </c>
      <c r="F141" s="229" t="s">
        <v>218</v>
      </c>
      <c r="G141" s="227"/>
      <c r="H141" s="230">
        <v>19.600000000000001</v>
      </c>
      <c r="I141" s="231"/>
      <c r="J141" s="227"/>
      <c r="K141" s="227"/>
      <c r="L141" s="232"/>
      <c r="M141" s="233"/>
      <c r="N141" s="234"/>
      <c r="O141" s="234"/>
      <c r="P141" s="234"/>
      <c r="Q141" s="234"/>
      <c r="R141" s="234"/>
      <c r="S141" s="234"/>
      <c r="T141" s="235"/>
      <c r="AT141" s="236" t="s">
        <v>128</v>
      </c>
      <c r="AU141" s="236" t="s">
        <v>81</v>
      </c>
      <c r="AV141" s="11" t="s">
        <v>81</v>
      </c>
      <c r="AW141" s="11" t="s">
        <v>33</v>
      </c>
      <c r="AX141" s="11" t="s">
        <v>69</v>
      </c>
      <c r="AY141" s="236" t="s">
        <v>117</v>
      </c>
    </row>
    <row r="142" s="1" customFormat="1" ht="16.5" customHeight="1">
      <c r="B142" s="43"/>
      <c r="C142" s="238" t="s">
        <v>10</v>
      </c>
      <c r="D142" s="238" t="s">
        <v>165</v>
      </c>
      <c r="E142" s="239" t="s">
        <v>219</v>
      </c>
      <c r="F142" s="240" t="s">
        <v>220</v>
      </c>
      <c r="G142" s="241" t="s">
        <v>221</v>
      </c>
      <c r="H142" s="242">
        <v>0.29399999999999998</v>
      </c>
      <c r="I142" s="243"/>
      <c r="J142" s="244">
        <f>ROUND(I142*H142,2)</f>
        <v>0</v>
      </c>
      <c r="K142" s="240" t="s">
        <v>123</v>
      </c>
      <c r="L142" s="245"/>
      <c r="M142" s="246" t="s">
        <v>21</v>
      </c>
      <c r="N142" s="247" t="s">
        <v>40</v>
      </c>
      <c r="O142" s="44"/>
      <c r="P142" s="220">
        <f>O142*H142</f>
        <v>0</v>
      </c>
      <c r="Q142" s="220">
        <v>0.001</v>
      </c>
      <c r="R142" s="220">
        <f>Q142*H142</f>
        <v>0.00029399999999999999</v>
      </c>
      <c r="S142" s="220">
        <v>0</v>
      </c>
      <c r="T142" s="221">
        <f>S142*H142</f>
        <v>0</v>
      </c>
      <c r="AR142" s="21" t="s">
        <v>169</v>
      </c>
      <c r="AT142" s="21" t="s">
        <v>165</v>
      </c>
      <c r="AU142" s="21" t="s">
        <v>81</v>
      </c>
      <c r="AY142" s="21" t="s">
        <v>117</v>
      </c>
      <c r="BE142" s="222">
        <f>IF(N142="základní",J142,0)</f>
        <v>0</v>
      </c>
      <c r="BF142" s="222">
        <f>IF(N142="snížená",J142,0)</f>
        <v>0</v>
      </c>
      <c r="BG142" s="222">
        <f>IF(N142="zákl. přenesená",J142,0)</f>
        <v>0</v>
      </c>
      <c r="BH142" s="222">
        <f>IF(N142="sníž. přenesená",J142,0)</f>
        <v>0</v>
      </c>
      <c r="BI142" s="222">
        <f>IF(N142="nulová",J142,0)</f>
        <v>0</v>
      </c>
      <c r="BJ142" s="21" t="s">
        <v>74</v>
      </c>
      <c r="BK142" s="222">
        <f>ROUND(I142*H142,2)</f>
        <v>0</v>
      </c>
      <c r="BL142" s="21" t="s">
        <v>124</v>
      </c>
      <c r="BM142" s="21" t="s">
        <v>222</v>
      </c>
    </row>
    <row r="143" s="1" customFormat="1">
      <c r="B143" s="43"/>
      <c r="C143" s="71"/>
      <c r="D143" s="223" t="s">
        <v>126</v>
      </c>
      <c r="E143" s="71"/>
      <c r="F143" s="224" t="s">
        <v>220</v>
      </c>
      <c r="G143" s="71"/>
      <c r="H143" s="71"/>
      <c r="I143" s="182"/>
      <c r="J143" s="71"/>
      <c r="K143" s="71"/>
      <c r="L143" s="69"/>
      <c r="M143" s="225"/>
      <c r="N143" s="44"/>
      <c r="O143" s="44"/>
      <c r="P143" s="44"/>
      <c r="Q143" s="44"/>
      <c r="R143" s="44"/>
      <c r="S143" s="44"/>
      <c r="T143" s="92"/>
      <c r="AT143" s="21" t="s">
        <v>126</v>
      </c>
      <c r="AU143" s="21" t="s">
        <v>81</v>
      </c>
    </row>
    <row r="144" s="11" customFormat="1">
      <c r="B144" s="226"/>
      <c r="C144" s="227"/>
      <c r="D144" s="223" t="s">
        <v>128</v>
      </c>
      <c r="E144" s="227"/>
      <c r="F144" s="229" t="s">
        <v>223</v>
      </c>
      <c r="G144" s="227"/>
      <c r="H144" s="230">
        <v>0.29399999999999998</v>
      </c>
      <c r="I144" s="231"/>
      <c r="J144" s="227"/>
      <c r="K144" s="227"/>
      <c r="L144" s="232"/>
      <c r="M144" s="233"/>
      <c r="N144" s="234"/>
      <c r="O144" s="234"/>
      <c r="P144" s="234"/>
      <c r="Q144" s="234"/>
      <c r="R144" s="234"/>
      <c r="S144" s="234"/>
      <c r="T144" s="235"/>
      <c r="AT144" s="236" t="s">
        <v>128</v>
      </c>
      <c r="AU144" s="236" t="s">
        <v>81</v>
      </c>
      <c r="AV144" s="11" t="s">
        <v>81</v>
      </c>
      <c r="AW144" s="11" t="s">
        <v>6</v>
      </c>
      <c r="AX144" s="11" t="s">
        <v>74</v>
      </c>
      <c r="AY144" s="236" t="s">
        <v>117</v>
      </c>
    </row>
    <row r="145" s="10" customFormat="1" ht="29.88" customHeight="1">
      <c r="B145" s="195"/>
      <c r="C145" s="196"/>
      <c r="D145" s="197" t="s">
        <v>68</v>
      </c>
      <c r="E145" s="209" t="s">
        <v>150</v>
      </c>
      <c r="F145" s="209" t="s">
        <v>224</v>
      </c>
      <c r="G145" s="196"/>
      <c r="H145" s="196"/>
      <c r="I145" s="199"/>
      <c r="J145" s="210">
        <f>BK145</f>
        <v>0</v>
      </c>
      <c r="K145" s="196"/>
      <c r="L145" s="201"/>
      <c r="M145" s="202"/>
      <c r="N145" s="203"/>
      <c r="O145" s="203"/>
      <c r="P145" s="204">
        <f>SUM(P146:P165)</f>
        <v>0</v>
      </c>
      <c r="Q145" s="203"/>
      <c r="R145" s="204">
        <f>SUM(R146:R165)</f>
        <v>9.6033000000000008</v>
      </c>
      <c r="S145" s="203"/>
      <c r="T145" s="205">
        <f>SUM(T146:T165)</f>
        <v>0</v>
      </c>
      <c r="AR145" s="206" t="s">
        <v>74</v>
      </c>
      <c r="AT145" s="207" t="s">
        <v>68</v>
      </c>
      <c r="AU145" s="207" t="s">
        <v>74</v>
      </c>
      <c r="AY145" s="206" t="s">
        <v>117</v>
      </c>
      <c r="BK145" s="208">
        <f>SUM(BK146:BK165)</f>
        <v>0</v>
      </c>
    </row>
    <row r="146" s="1" customFormat="1" ht="25.5" customHeight="1">
      <c r="B146" s="43"/>
      <c r="C146" s="211" t="s">
        <v>225</v>
      </c>
      <c r="D146" s="211" t="s">
        <v>119</v>
      </c>
      <c r="E146" s="212" t="s">
        <v>226</v>
      </c>
      <c r="F146" s="213" t="s">
        <v>227</v>
      </c>
      <c r="G146" s="214" t="s">
        <v>207</v>
      </c>
      <c r="H146" s="215">
        <v>8.4000000000000004</v>
      </c>
      <c r="I146" s="216"/>
      <c r="J146" s="217">
        <f>ROUND(I146*H146,2)</f>
        <v>0</v>
      </c>
      <c r="K146" s="213" t="s">
        <v>123</v>
      </c>
      <c r="L146" s="69"/>
      <c r="M146" s="218" t="s">
        <v>21</v>
      </c>
      <c r="N146" s="219" t="s">
        <v>40</v>
      </c>
      <c r="O146" s="44"/>
      <c r="P146" s="220">
        <f>O146*H146</f>
        <v>0</v>
      </c>
      <c r="Q146" s="220">
        <v>0.27994000000000002</v>
      </c>
      <c r="R146" s="220">
        <f>Q146*H146</f>
        <v>2.3514960000000005</v>
      </c>
      <c r="S146" s="220">
        <v>0</v>
      </c>
      <c r="T146" s="221">
        <f>S146*H146</f>
        <v>0</v>
      </c>
      <c r="AR146" s="21" t="s">
        <v>124</v>
      </c>
      <c r="AT146" s="21" t="s">
        <v>119</v>
      </c>
      <c r="AU146" s="21" t="s">
        <v>81</v>
      </c>
      <c r="AY146" s="21" t="s">
        <v>117</v>
      </c>
      <c r="BE146" s="222">
        <f>IF(N146="základní",J146,0)</f>
        <v>0</v>
      </c>
      <c r="BF146" s="222">
        <f>IF(N146="snížená",J146,0)</f>
        <v>0</v>
      </c>
      <c r="BG146" s="222">
        <f>IF(N146="zákl. přenesená",J146,0)</f>
        <v>0</v>
      </c>
      <c r="BH146" s="222">
        <f>IF(N146="sníž. přenesená",J146,0)</f>
        <v>0</v>
      </c>
      <c r="BI146" s="222">
        <f>IF(N146="nulová",J146,0)</f>
        <v>0</v>
      </c>
      <c r="BJ146" s="21" t="s">
        <v>74</v>
      </c>
      <c r="BK146" s="222">
        <f>ROUND(I146*H146,2)</f>
        <v>0</v>
      </c>
      <c r="BL146" s="21" t="s">
        <v>124</v>
      </c>
      <c r="BM146" s="21" t="s">
        <v>228</v>
      </c>
    </row>
    <row r="147" s="1" customFormat="1">
      <c r="B147" s="43"/>
      <c r="C147" s="71"/>
      <c r="D147" s="223" t="s">
        <v>126</v>
      </c>
      <c r="E147" s="71"/>
      <c r="F147" s="224" t="s">
        <v>229</v>
      </c>
      <c r="G147" s="71"/>
      <c r="H147" s="71"/>
      <c r="I147" s="182"/>
      <c r="J147" s="71"/>
      <c r="K147" s="71"/>
      <c r="L147" s="69"/>
      <c r="M147" s="225"/>
      <c r="N147" s="44"/>
      <c r="O147" s="44"/>
      <c r="P147" s="44"/>
      <c r="Q147" s="44"/>
      <c r="R147" s="44"/>
      <c r="S147" s="44"/>
      <c r="T147" s="92"/>
      <c r="AT147" s="21" t="s">
        <v>126</v>
      </c>
      <c r="AU147" s="21" t="s">
        <v>81</v>
      </c>
    </row>
    <row r="148" s="1" customFormat="1">
      <c r="B148" s="43"/>
      <c r="C148" s="71"/>
      <c r="D148" s="223" t="s">
        <v>134</v>
      </c>
      <c r="E148" s="71"/>
      <c r="F148" s="237" t="s">
        <v>230</v>
      </c>
      <c r="G148" s="71"/>
      <c r="H148" s="71"/>
      <c r="I148" s="182"/>
      <c r="J148" s="71"/>
      <c r="K148" s="71"/>
      <c r="L148" s="69"/>
      <c r="M148" s="225"/>
      <c r="N148" s="44"/>
      <c r="O148" s="44"/>
      <c r="P148" s="44"/>
      <c r="Q148" s="44"/>
      <c r="R148" s="44"/>
      <c r="S148" s="44"/>
      <c r="T148" s="92"/>
      <c r="AT148" s="21" t="s">
        <v>134</v>
      </c>
      <c r="AU148" s="21" t="s">
        <v>81</v>
      </c>
    </row>
    <row r="149" s="11" customFormat="1">
      <c r="B149" s="226"/>
      <c r="C149" s="227"/>
      <c r="D149" s="223" t="s">
        <v>128</v>
      </c>
      <c r="E149" s="228" t="s">
        <v>21</v>
      </c>
      <c r="F149" s="229" t="s">
        <v>231</v>
      </c>
      <c r="G149" s="227"/>
      <c r="H149" s="230">
        <v>8.4000000000000004</v>
      </c>
      <c r="I149" s="231"/>
      <c r="J149" s="227"/>
      <c r="K149" s="227"/>
      <c r="L149" s="232"/>
      <c r="M149" s="233"/>
      <c r="N149" s="234"/>
      <c r="O149" s="234"/>
      <c r="P149" s="234"/>
      <c r="Q149" s="234"/>
      <c r="R149" s="234"/>
      <c r="S149" s="234"/>
      <c r="T149" s="235"/>
      <c r="AT149" s="236" t="s">
        <v>128</v>
      </c>
      <c r="AU149" s="236" t="s">
        <v>81</v>
      </c>
      <c r="AV149" s="11" t="s">
        <v>81</v>
      </c>
      <c r="AW149" s="11" t="s">
        <v>33</v>
      </c>
      <c r="AX149" s="11" t="s">
        <v>69</v>
      </c>
      <c r="AY149" s="236" t="s">
        <v>117</v>
      </c>
    </row>
    <row r="150" s="1" customFormat="1" ht="25.5" customHeight="1">
      <c r="B150" s="43"/>
      <c r="C150" s="211" t="s">
        <v>232</v>
      </c>
      <c r="D150" s="211" t="s">
        <v>119</v>
      </c>
      <c r="E150" s="212" t="s">
        <v>233</v>
      </c>
      <c r="F150" s="213" t="s">
        <v>234</v>
      </c>
      <c r="G150" s="214" t="s">
        <v>207</v>
      </c>
      <c r="H150" s="215">
        <v>8.4000000000000004</v>
      </c>
      <c r="I150" s="216"/>
      <c r="J150" s="217">
        <f>ROUND(I150*H150,2)</f>
        <v>0</v>
      </c>
      <c r="K150" s="213" t="s">
        <v>123</v>
      </c>
      <c r="L150" s="69"/>
      <c r="M150" s="218" t="s">
        <v>21</v>
      </c>
      <c r="N150" s="219" t="s">
        <v>40</v>
      </c>
      <c r="O150" s="44"/>
      <c r="P150" s="220">
        <f>O150*H150</f>
        <v>0</v>
      </c>
      <c r="Q150" s="220">
        <v>0.26244000000000001</v>
      </c>
      <c r="R150" s="220">
        <f>Q150*H150</f>
        <v>2.2044960000000002</v>
      </c>
      <c r="S150" s="220">
        <v>0</v>
      </c>
      <c r="T150" s="221">
        <f>S150*H150</f>
        <v>0</v>
      </c>
      <c r="AR150" s="21" t="s">
        <v>124</v>
      </c>
      <c r="AT150" s="21" t="s">
        <v>119</v>
      </c>
      <c r="AU150" s="21" t="s">
        <v>81</v>
      </c>
      <c r="AY150" s="21" t="s">
        <v>117</v>
      </c>
      <c r="BE150" s="222">
        <f>IF(N150="základní",J150,0)</f>
        <v>0</v>
      </c>
      <c r="BF150" s="222">
        <f>IF(N150="snížená",J150,0)</f>
        <v>0</v>
      </c>
      <c r="BG150" s="222">
        <f>IF(N150="zákl. přenesená",J150,0)</f>
        <v>0</v>
      </c>
      <c r="BH150" s="222">
        <f>IF(N150="sníž. přenesená",J150,0)</f>
        <v>0</v>
      </c>
      <c r="BI150" s="222">
        <f>IF(N150="nulová",J150,0)</f>
        <v>0</v>
      </c>
      <c r="BJ150" s="21" t="s">
        <v>74</v>
      </c>
      <c r="BK150" s="222">
        <f>ROUND(I150*H150,2)</f>
        <v>0</v>
      </c>
      <c r="BL150" s="21" t="s">
        <v>124</v>
      </c>
      <c r="BM150" s="21" t="s">
        <v>235</v>
      </c>
    </row>
    <row r="151" s="1" customFormat="1">
      <c r="B151" s="43"/>
      <c r="C151" s="71"/>
      <c r="D151" s="223" t="s">
        <v>126</v>
      </c>
      <c r="E151" s="71"/>
      <c r="F151" s="224" t="s">
        <v>236</v>
      </c>
      <c r="G151" s="71"/>
      <c r="H151" s="71"/>
      <c r="I151" s="182"/>
      <c r="J151" s="71"/>
      <c r="K151" s="71"/>
      <c r="L151" s="69"/>
      <c r="M151" s="225"/>
      <c r="N151" s="44"/>
      <c r="O151" s="44"/>
      <c r="P151" s="44"/>
      <c r="Q151" s="44"/>
      <c r="R151" s="44"/>
      <c r="S151" s="44"/>
      <c r="T151" s="92"/>
      <c r="AT151" s="21" t="s">
        <v>126</v>
      </c>
      <c r="AU151" s="21" t="s">
        <v>81</v>
      </c>
    </row>
    <row r="152" s="1" customFormat="1">
      <c r="B152" s="43"/>
      <c r="C152" s="71"/>
      <c r="D152" s="223" t="s">
        <v>134</v>
      </c>
      <c r="E152" s="71"/>
      <c r="F152" s="237" t="s">
        <v>230</v>
      </c>
      <c r="G152" s="71"/>
      <c r="H152" s="71"/>
      <c r="I152" s="182"/>
      <c r="J152" s="71"/>
      <c r="K152" s="71"/>
      <c r="L152" s="69"/>
      <c r="M152" s="225"/>
      <c r="N152" s="44"/>
      <c r="O152" s="44"/>
      <c r="P152" s="44"/>
      <c r="Q152" s="44"/>
      <c r="R152" s="44"/>
      <c r="S152" s="44"/>
      <c r="T152" s="92"/>
      <c r="AT152" s="21" t="s">
        <v>134</v>
      </c>
      <c r="AU152" s="21" t="s">
        <v>81</v>
      </c>
    </row>
    <row r="153" s="11" customFormat="1">
      <c r="B153" s="226"/>
      <c r="C153" s="227"/>
      <c r="D153" s="223" t="s">
        <v>128</v>
      </c>
      <c r="E153" s="228" t="s">
        <v>21</v>
      </c>
      <c r="F153" s="229" t="s">
        <v>231</v>
      </c>
      <c r="G153" s="227"/>
      <c r="H153" s="230">
        <v>8.4000000000000004</v>
      </c>
      <c r="I153" s="231"/>
      <c r="J153" s="227"/>
      <c r="K153" s="227"/>
      <c r="L153" s="232"/>
      <c r="M153" s="233"/>
      <c r="N153" s="234"/>
      <c r="O153" s="234"/>
      <c r="P153" s="234"/>
      <c r="Q153" s="234"/>
      <c r="R153" s="234"/>
      <c r="S153" s="234"/>
      <c r="T153" s="235"/>
      <c r="AT153" s="236" t="s">
        <v>128</v>
      </c>
      <c r="AU153" s="236" t="s">
        <v>81</v>
      </c>
      <c r="AV153" s="11" t="s">
        <v>81</v>
      </c>
      <c r="AW153" s="11" t="s">
        <v>33</v>
      </c>
      <c r="AX153" s="11" t="s">
        <v>69</v>
      </c>
      <c r="AY153" s="236" t="s">
        <v>117</v>
      </c>
    </row>
    <row r="154" s="1" customFormat="1" ht="25.5" customHeight="1">
      <c r="B154" s="43"/>
      <c r="C154" s="211" t="s">
        <v>237</v>
      </c>
      <c r="D154" s="211" t="s">
        <v>119</v>
      </c>
      <c r="E154" s="212" t="s">
        <v>238</v>
      </c>
      <c r="F154" s="213" t="s">
        <v>239</v>
      </c>
      <c r="G154" s="214" t="s">
        <v>207</v>
      </c>
      <c r="H154" s="215">
        <v>8.4000000000000004</v>
      </c>
      <c r="I154" s="216"/>
      <c r="J154" s="217">
        <f>ROUND(I154*H154,2)</f>
        <v>0</v>
      </c>
      <c r="K154" s="213" t="s">
        <v>123</v>
      </c>
      <c r="L154" s="69"/>
      <c r="M154" s="218" t="s">
        <v>21</v>
      </c>
      <c r="N154" s="219" t="s">
        <v>40</v>
      </c>
      <c r="O154" s="44"/>
      <c r="P154" s="220">
        <f>O154*H154</f>
        <v>0</v>
      </c>
      <c r="Q154" s="220">
        <v>0.26375999999999999</v>
      </c>
      <c r="R154" s="220">
        <f>Q154*H154</f>
        <v>2.2155840000000002</v>
      </c>
      <c r="S154" s="220">
        <v>0</v>
      </c>
      <c r="T154" s="221">
        <f>S154*H154</f>
        <v>0</v>
      </c>
      <c r="AR154" s="21" t="s">
        <v>124</v>
      </c>
      <c r="AT154" s="21" t="s">
        <v>119</v>
      </c>
      <c r="AU154" s="21" t="s">
        <v>81</v>
      </c>
      <c r="AY154" s="21" t="s">
        <v>117</v>
      </c>
      <c r="BE154" s="222">
        <f>IF(N154="základní",J154,0)</f>
        <v>0</v>
      </c>
      <c r="BF154" s="222">
        <f>IF(N154="snížená",J154,0)</f>
        <v>0</v>
      </c>
      <c r="BG154" s="222">
        <f>IF(N154="zákl. přenesená",J154,0)</f>
        <v>0</v>
      </c>
      <c r="BH154" s="222">
        <f>IF(N154="sníž. přenesená",J154,0)</f>
        <v>0</v>
      </c>
      <c r="BI154" s="222">
        <f>IF(N154="nulová",J154,0)</f>
        <v>0</v>
      </c>
      <c r="BJ154" s="21" t="s">
        <v>74</v>
      </c>
      <c r="BK154" s="222">
        <f>ROUND(I154*H154,2)</f>
        <v>0</v>
      </c>
      <c r="BL154" s="21" t="s">
        <v>124</v>
      </c>
      <c r="BM154" s="21" t="s">
        <v>240</v>
      </c>
    </row>
    <row r="155" s="1" customFormat="1">
      <c r="B155" s="43"/>
      <c r="C155" s="71"/>
      <c r="D155" s="223" t="s">
        <v>126</v>
      </c>
      <c r="E155" s="71"/>
      <c r="F155" s="224" t="s">
        <v>241</v>
      </c>
      <c r="G155" s="71"/>
      <c r="H155" s="71"/>
      <c r="I155" s="182"/>
      <c r="J155" s="71"/>
      <c r="K155" s="71"/>
      <c r="L155" s="69"/>
      <c r="M155" s="225"/>
      <c r="N155" s="44"/>
      <c r="O155" s="44"/>
      <c r="P155" s="44"/>
      <c r="Q155" s="44"/>
      <c r="R155" s="44"/>
      <c r="S155" s="44"/>
      <c r="T155" s="92"/>
      <c r="AT155" s="21" t="s">
        <v>126</v>
      </c>
      <c r="AU155" s="21" t="s">
        <v>81</v>
      </c>
    </row>
    <row r="156" s="1" customFormat="1">
      <c r="B156" s="43"/>
      <c r="C156" s="71"/>
      <c r="D156" s="223" t="s">
        <v>134</v>
      </c>
      <c r="E156" s="71"/>
      <c r="F156" s="237" t="s">
        <v>230</v>
      </c>
      <c r="G156" s="71"/>
      <c r="H156" s="71"/>
      <c r="I156" s="182"/>
      <c r="J156" s="71"/>
      <c r="K156" s="71"/>
      <c r="L156" s="69"/>
      <c r="M156" s="225"/>
      <c r="N156" s="44"/>
      <c r="O156" s="44"/>
      <c r="P156" s="44"/>
      <c r="Q156" s="44"/>
      <c r="R156" s="44"/>
      <c r="S156" s="44"/>
      <c r="T156" s="92"/>
      <c r="AT156" s="21" t="s">
        <v>134</v>
      </c>
      <c r="AU156" s="21" t="s">
        <v>81</v>
      </c>
    </row>
    <row r="157" s="11" customFormat="1">
      <c r="B157" s="226"/>
      <c r="C157" s="227"/>
      <c r="D157" s="223" t="s">
        <v>128</v>
      </c>
      <c r="E157" s="228" t="s">
        <v>21</v>
      </c>
      <c r="F157" s="229" t="s">
        <v>242</v>
      </c>
      <c r="G157" s="227"/>
      <c r="H157" s="230">
        <v>8.4000000000000004</v>
      </c>
      <c r="I157" s="231"/>
      <c r="J157" s="227"/>
      <c r="K157" s="227"/>
      <c r="L157" s="232"/>
      <c r="M157" s="233"/>
      <c r="N157" s="234"/>
      <c r="O157" s="234"/>
      <c r="P157" s="234"/>
      <c r="Q157" s="234"/>
      <c r="R157" s="234"/>
      <c r="S157" s="234"/>
      <c r="T157" s="235"/>
      <c r="AT157" s="236" t="s">
        <v>128</v>
      </c>
      <c r="AU157" s="236" t="s">
        <v>81</v>
      </c>
      <c r="AV157" s="11" t="s">
        <v>81</v>
      </c>
      <c r="AW157" s="11" t="s">
        <v>33</v>
      </c>
      <c r="AX157" s="11" t="s">
        <v>69</v>
      </c>
      <c r="AY157" s="236" t="s">
        <v>117</v>
      </c>
    </row>
    <row r="158" s="1" customFormat="1" ht="25.5" customHeight="1">
      <c r="B158" s="43"/>
      <c r="C158" s="211" t="s">
        <v>243</v>
      </c>
      <c r="D158" s="211" t="s">
        <v>119</v>
      </c>
      <c r="E158" s="212" t="s">
        <v>244</v>
      </c>
      <c r="F158" s="213" t="s">
        <v>245</v>
      </c>
      <c r="G158" s="214" t="s">
        <v>207</v>
      </c>
      <c r="H158" s="215">
        <v>8.4000000000000004</v>
      </c>
      <c r="I158" s="216"/>
      <c r="J158" s="217">
        <f>ROUND(I158*H158,2)</f>
        <v>0</v>
      </c>
      <c r="K158" s="213" t="s">
        <v>123</v>
      </c>
      <c r="L158" s="69"/>
      <c r="M158" s="218" t="s">
        <v>21</v>
      </c>
      <c r="N158" s="219" t="s">
        <v>40</v>
      </c>
      <c r="O158" s="44"/>
      <c r="P158" s="220">
        <f>O158*H158</f>
        <v>0</v>
      </c>
      <c r="Q158" s="220">
        <v>0.12966</v>
      </c>
      <c r="R158" s="220">
        <f>Q158*H158</f>
        <v>1.0891440000000001</v>
      </c>
      <c r="S158" s="220">
        <v>0</v>
      </c>
      <c r="T158" s="221">
        <f>S158*H158</f>
        <v>0</v>
      </c>
      <c r="AR158" s="21" t="s">
        <v>124</v>
      </c>
      <c r="AT158" s="21" t="s">
        <v>119</v>
      </c>
      <c r="AU158" s="21" t="s">
        <v>81</v>
      </c>
      <c r="AY158" s="21" t="s">
        <v>117</v>
      </c>
      <c r="BE158" s="222">
        <f>IF(N158="základní",J158,0)</f>
        <v>0</v>
      </c>
      <c r="BF158" s="222">
        <f>IF(N158="snížená",J158,0)</f>
        <v>0</v>
      </c>
      <c r="BG158" s="222">
        <f>IF(N158="zákl. přenesená",J158,0)</f>
        <v>0</v>
      </c>
      <c r="BH158" s="222">
        <f>IF(N158="sníž. přenesená",J158,0)</f>
        <v>0</v>
      </c>
      <c r="BI158" s="222">
        <f>IF(N158="nulová",J158,0)</f>
        <v>0</v>
      </c>
      <c r="BJ158" s="21" t="s">
        <v>74</v>
      </c>
      <c r="BK158" s="222">
        <f>ROUND(I158*H158,2)</f>
        <v>0</v>
      </c>
      <c r="BL158" s="21" t="s">
        <v>124</v>
      </c>
      <c r="BM158" s="21" t="s">
        <v>246</v>
      </c>
    </row>
    <row r="159" s="1" customFormat="1">
      <c r="B159" s="43"/>
      <c r="C159" s="71"/>
      <c r="D159" s="223" t="s">
        <v>126</v>
      </c>
      <c r="E159" s="71"/>
      <c r="F159" s="224" t="s">
        <v>247</v>
      </c>
      <c r="G159" s="71"/>
      <c r="H159" s="71"/>
      <c r="I159" s="182"/>
      <c r="J159" s="71"/>
      <c r="K159" s="71"/>
      <c r="L159" s="69"/>
      <c r="M159" s="225"/>
      <c r="N159" s="44"/>
      <c r="O159" s="44"/>
      <c r="P159" s="44"/>
      <c r="Q159" s="44"/>
      <c r="R159" s="44"/>
      <c r="S159" s="44"/>
      <c r="T159" s="92"/>
      <c r="AT159" s="21" t="s">
        <v>126</v>
      </c>
      <c r="AU159" s="21" t="s">
        <v>81</v>
      </c>
    </row>
    <row r="160" s="1" customFormat="1">
      <c r="B160" s="43"/>
      <c r="C160" s="71"/>
      <c r="D160" s="223" t="s">
        <v>134</v>
      </c>
      <c r="E160" s="71"/>
      <c r="F160" s="237" t="s">
        <v>248</v>
      </c>
      <c r="G160" s="71"/>
      <c r="H160" s="71"/>
      <c r="I160" s="182"/>
      <c r="J160" s="71"/>
      <c r="K160" s="71"/>
      <c r="L160" s="69"/>
      <c r="M160" s="225"/>
      <c r="N160" s="44"/>
      <c r="O160" s="44"/>
      <c r="P160" s="44"/>
      <c r="Q160" s="44"/>
      <c r="R160" s="44"/>
      <c r="S160" s="44"/>
      <c r="T160" s="92"/>
      <c r="AT160" s="21" t="s">
        <v>134</v>
      </c>
      <c r="AU160" s="21" t="s">
        <v>81</v>
      </c>
    </row>
    <row r="161" s="11" customFormat="1">
      <c r="B161" s="226"/>
      <c r="C161" s="227"/>
      <c r="D161" s="223" t="s">
        <v>128</v>
      </c>
      <c r="E161" s="228" t="s">
        <v>21</v>
      </c>
      <c r="F161" s="229" t="s">
        <v>249</v>
      </c>
      <c r="G161" s="227"/>
      <c r="H161" s="230">
        <v>8.4000000000000004</v>
      </c>
      <c r="I161" s="231"/>
      <c r="J161" s="227"/>
      <c r="K161" s="227"/>
      <c r="L161" s="232"/>
      <c r="M161" s="233"/>
      <c r="N161" s="234"/>
      <c r="O161" s="234"/>
      <c r="P161" s="234"/>
      <c r="Q161" s="234"/>
      <c r="R161" s="234"/>
      <c r="S161" s="234"/>
      <c r="T161" s="235"/>
      <c r="AT161" s="236" t="s">
        <v>128</v>
      </c>
      <c r="AU161" s="236" t="s">
        <v>81</v>
      </c>
      <c r="AV161" s="11" t="s">
        <v>81</v>
      </c>
      <c r="AW161" s="11" t="s">
        <v>33</v>
      </c>
      <c r="AX161" s="11" t="s">
        <v>69</v>
      </c>
      <c r="AY161" s="236" t="s">
        <v>117</v>
      </c>
    </row>
    <row r="162" s="1" customFormat="1" ht="25.5" customHeight="1">
      <c r="B162" s="43"/>
      <c r="C162" s="211" t="s">
        <v>250</v>
      </c>
      <c r="D162" s="211" t="s">
        <v>119</v>
      </c>
      <c r="E162" s="212" t="s">
        <v>251</v>
      </c>
      <c r="F162" s="213" t="s">
        <v>252</v>
      </c>
      <c r="G162" s="214" t="s">
        <v>207</v>
      </c>
      <c r="H162" s="215">
        <v>8.4000000000000004</v>
      </c>
      <c r="I162" s="216"/>
      <c r="J162" s="217">
        <f>ROUND(I162*H162,2)</f>
        <v>0</v>
      </c>
      <c r="K162" s="213" t="s">
        <v>123</v>
      </c>
      <c r="L162" s="69"/>
      <c r="M162" s="218" t="s">
        <v>21</v>
      </c>
      <c r="N162" s="219" t="s">
        <v>40</v>
      </c>
      <c r="O162" s="44"/>
      <c r="P162" s="220">
        <f>O162*H162</f>
        <v>0</v>
      </c>
      <c r="Q162" s="220">
        <v>0.20745</v>
      </c>
      <c r="R162" s="220">
        <f>Q162*H162</f>
        <v>1.74258</v>
      </c>
      <c r="S162" s="220">
        <v>0</v>
      </c>
      <c r="T162" s="221">
        <f>S162*H162</f>
        <v>0</v>
      </c>
      <c r="AR162" s="21" t="s">
        <v>124</v>
      </c>
      <c r="AT162" s="21" t="s">
        <v>119</v>
      </c>
      <c r="AU162" s="21" t="s">
        <v>81</v>
      </c>
      <c r="AY162" s="21" t="s">
        <v>117</v>
      </c>
      <c r="BE162" s="222">
        <f>IF(N162="základní",J162,0)</f>
        <v>0</v>
      </c>
      <c r="BF162" s="222">
        <f>IF(N162="snížená",J162,0)</f>
        <v>0</v>
      </c>
      <c r="BG162" s="222">
        <f>IF(N162="zákl. přenesená",J162,0)</f>
        <v>0</v>
      </c>
      <c r="BH162" s="222">
        <f>IF(N162="sníž. přenesená",J162,0)</f>
        <v>0</v>
      </c>
      <c r="BI162" s="222">
        <f>IF(N162="nulová",J162,0)</f>
        <v>0</v>
      </c>
      <c r="BJ162" s="21" t="s">
        <v>74</v>
      </c>
      <c r="BK162" s="222">
        <f>ROUND(I162*H162,2)</f>
        <v>0</v>
      </c>
      <c r="BL162" s="21" t="s">
        <v>124</v>
      </c>
      <c r="BM162" s="21" t="s">
        <v>253</v>
      </c>
    </row>
    <row r="163" s="1" customFormat="1">
      <c r="B163" s="43"/>
      <c r="C163" s="71"/>
      <c r="D163" s="223" t="s">
        <v>126</v>
      </c>
      <c r="E163" s="71"/>
      <c r="F163" s="224" t="s">
        <v>254</v>
      </c>
      <c r="G163" s="71"/>
      <c r="H163" s="71"/>
      <c r="I163" s="182"/>
      <c r="J163" s="71"/>
      <c r="K163" s="71"/>
      <c r="L163" s="69"/>
      <c r="M163" s="225"/>
      <c r="N163" s="44"/>
      <c r="O163" s="44"/>
      <c r="P163" s="44"/>
      <c r="Q163" s="44"/>
      <c r="R163" s="44"/>
      <c r="S163" s="44"/>
      <c r="T163" s="92"/>
      <c r="AT163" s="21" t="s">
        <v>126</v>
      </c>
      <c r="AU163" s="21" t="s">
        <v>81</v>
      </c>
    </row>
    <row r="164" s="1" customFormat="1">
      <c r="B164" s="43"/>
      <c r="C164" s="71"/>
      <c r="D164" s="223" t="s">
        <v>134</v>
      </c>
      <c r="E164" s="71"/>
      <c r="F164" s="237" t="s">
        <v>248</v>
      </c>
      <c r="G164" s="71"/>
      <c r="H164" s="71"/>
      <c r="I164" s="182"/>
      <c r="J164" s="71"/>
      <c r="K164" s="71"/>
      <c r="L164" s="69"/>
      <c r="M164" s="225"/>
      <c r="N164" s="44"/>
      <c r="O164" s="44"/>
      <c r="P164" s="44"/>
      <c r="Q164" s="44"/>
      <c r="R164" s="44"/>
      <c r="S164" s="44"/>
      <c r="T164" s="92"/>
      <c r="AT164" s="21" t="s">
        <v>134</v>
      </c>
      <c r="AU164" s="21" t="s">
        <v>81</v>
      </c>
    </row>
    <row r="165" s="11" customFormat="1">
      <c r="B165" s="226"/>
      <c r="C165" s="227"/>
      <c r="D165" s="223" t="s">
        <v>128</v>
      </c>
      <c r="E165" s="228" t="s">
        <v>21</v>
      </c>
      <c r="F165" s="229" t="s">
        <v>255</v>
      </c>
      <c r="G165" s="227"/>
      <c r="H165" s="230">
        <v>8.4000000000000004</v>
      </c>
      <c r="I165" s="231"/>
      <c r="J165" s="227"/>
      <c r="K165" s="227"/>
      <c r="L165" s="232"/>
      <c r="M165" s="233"/>
      <c r="N165" s="234"/>
      <c r="O165" s="234"/>
      <c r="P165" s="234"/>
      <c r="Q165" s="234"/>
      <c r="R165" s="234"/>
      <c r="S165" s="234"/>
      <c r="T165" s="235"/>
      <c r="AT165" s="236" t="s">
        <v>128</v>
      </c>
      <c r="AU165" s="236" t="s">
        <v>81</v>
      </c>
      <c r="AV165" s="11" t="s">
        <v>81</v>
      </c>
      <c r="AW165" s="11" t="s">
        <v>33</v>
      </c>
      <c r="AX165" s="11" t="s">
        <v>69</v>
      </c>
      <c r="AY165" s="236" t="s">
        <v>117</v>
      </c>
    </row>
    <row r="166" s="10" customFormat="1" ht="29.88" customHeight="1">
      <c r="B166" s="195"/>
      <c r="C166" s="196"/>
      <c r="D166" s="197" t="s">
        <v>68</v>
      </c>
      <c r="E166" s="209" t="s">
        <v>158</v>
      </c>
      <c r="F166" s="209" t="s">
        <v>256</v>
      </c>
      <c r="G166" s="196"/>
      <c r="H166" s="196"/>
      <c r="I166" s="199"/>
      <c r="J166" s="210">
        <f>BK166</f>
        <v>0</v>
      </c>
      <c r="K166" s="196"/>
      <c r="L166" s="201"/>
      <c r="M166" s="202"/>
      <c r="N166" s="203"/>
      <c r="O166" s="203"/>
      <c r="P166" s="204">
        <f>SUM(P167:P174)</f>
        <v>0</v>
      </c>
      <c r="Q166" s="203"/>
      <c r="R166" s="204">
        <f>SUM(R167:R174)</f>
        <v>8.6715999999999998</v>
      </c>
      <c r="S166" s="203"/>
      <c r="T166" s="205">
        <f>SUM(T167:T174)</f>
        <v>0</v>
      </c>
      <c r="AR166" s="206" t="s">
        <v>74</v>
      </c>
      <c r="AT166" s="207" t="s">
        <v>68</v>
      </c>
      <c r="AU166" s="207" t="s">
        <v>74</v>
      </c>
      <c r="AY166" s="206" t="s">
        <v>117</v>
      </c>
      <c r="BK166" s="208">
        <f>SUM(BK167:BK174)</f>
        <v>0</v>
      </c>
    </row>
    <row r="167" s="1" customFormat="1" ht="16.5" customHeight="1">
      <c r="B167" s="43"/>
      <c r="C167" s="211" t="s">
        <v>9</v>
      </c>
      <c r="D167" s="211" t="s">
        <v>119</v>
      </c>
      <c r="E167" s="212" t="s">
        <v>257</v>
      </c>
      <c r="F167" s="213" t="s">
        <v>258</v>
      </c>
      <c r="G167" s="214" t="s">
        <v>207</v>
      </c>
      <c r="H167" s="215">
        <v>28</v>
      </c>
      <c r="I167" s="216"/>
      <c r="J167" s="217">
        <f>ROUND(I167*H167,2)</f>
        <v>0</v>
      </c>
      <c r="K167" s="213" t="s">
        <v>123</v>
      </c>
      <c r="L167" s="69"/>
      <c r="M167" s="218" t="s">
        <v>21</v>
      </c>
      <c r="N167" s="219" t="s">
        <v>40</v>
      </c>
      <c r="O167" s="44"/>
      <c r="P167" s="220">
        <f>O167*H167</f>
        <v>0</v>
      </c>
      <c r="Q167" s="220">
        <v>0.11169999999999999</v>
      </c>
      <c r="R167" s="220">
        <f>Q167*H167</f>
        <v>3.1275999999999997</v>
      </c>
      <c r="S167" s="220">
        <v>0</v>
      </c>
      <c r="T167" s="221">
        <f>S167*H167</f>
        <v>0</v>
      </c>
      <c r="AR167" s="21" t="s">
        <v>124</v>
      </c>
      <c r="AT167" s="21" t="s">
        <v>119</v>
      </c>
      <c r="AU167" s="21" t="s">
        <v>81</v>
      </c>
      <c r="AY167" s="21" t="s">
        <v>117</v>
      </c>
      <c r="BE167" s="222">
        <f>IF(N167="základní",J167,0)</f>
        <v>0</v>
      </c>
      <c r="BF167" s="222">
        <f>IF(N167="snížená",J167,0)</f>
        <v>0</v>
      </c>
      <c r="BG167" s="222">
        <f>IF(N167="zákl. přenesená",J167,0)</f>
        <v>0</v>
      </c>
      <c r="BH167" s="222">
        <f>IF(N167="sníž. přenesená",J167,0)</f>
        <v>0</v>
      </c>
      <c r="BI167" s="222">
        <f>IF(N167="nulová",J167,0)</f>
        <v>0</v>
      </c>
      <c r="BJ167" s="21" t="s">
        <v>74</v>
      </c>
      <c r="BK167" s="222">
        <f>ROUND(I167*H167,2)</f>
        <v>0</v>
      </c>
      <c r="BL167" s="21" t="s">
        <v>124</v>
      </c>
      <c r="BM167" s="21" t="s">
        <v>259</v>
      </c>
    </row>
    <row r="168" s="1" customFormat="1">
      <c r="B168" s="43"/>
      <c r="C168" s="71"/>
      <c r="D168" s="223" t="s">
        <v>126</v>
      </c>
      <c r="E168" s="71"/>
      <c r="F168" s="224" t="s">
        <v>260</v>
      </c>
      <c r="G168" s="71"/>
      <c r="H168" s="71"/>
      <c r="I168" s="182"/>
      <c r="J168" s="71"/>
      <c r="K168" s="71"/>
      <c r="L168" s="69"/>
      <c r="M168" s="225"/>
      <c r="N168" s="44"/>
      <c r="O168" s="44"/>
      <c r="P168" s="44"/>
      <c r="Q168" s="44"/>
      <c r="R168" s="44"/>
      <c r="S168" s="44"/>
      <c r="T168" s="92"/>
      <c r="AT168" s="21" t="s">
        <v>126</v>
      </c>
      <c r="AU168" s="21" t="s">
        <v>81</v>
      </c>
    </row>
    <row r="169" s="1" customFormat="1">
      <c r="B169" s="43"/>
      <c r="C169" s="71"/>
      <c r="D169" s="223" t="s">
        <v>134</v>
      </c>
      <c r="E169" s="71"/>
      <c r="F169" s="237" t="s">
        <v>261</v>
      </c>
      <c r="G169" s="71"/>
      <c r="H169" s="71"/>
      <c r="I169" s="182"/>
      <c r="J169" s="71"/>
      <c r="K169" s="71"/>
      <c r="L169" s="69"/>
      <c r="M169" s="225"/>
      <c r="N169" s="44"/>
      <c r="O169" s="44"/>
      <c r="P169" s="44"/>
      <c r="Q169" s="44"/>
      <c r="R169" s="44"/>
      <c r="S169" s="44"/>
      <c r="T169" s="92"/>
      <c r="AT169" s="21" t="s">
        <v>134</v>
      </c>
      <c r="AU169" s="21" t="s">
        <v>81</v>
      </c>
    </row>
    <row r="170" s="11" customFormat="1">
      <c r="B170" s="226"/>
      <c r="C170" s="227"/>
      <c r="D170" s="223" t="s">
        <v>128</v>
      </c>
      <c r="E170" s="228" t="s">
        <v>21</v>
      </c>
      <c r="F170" s="229" t="s">
        <v>262</v>
      </c>
      <c r="G170" s="227"/>
      <c r="H170" s="230">
        <v>28</v>
      </c>
      <c r="I170" s="231"/>
      <c r="J170" s="227"/>
      <c r="K170" s="227"/>
      <c r="L170" s="232"/>
      <c r="M170" s="233"/>
      <c r="N170" s="234"/>
      <c r="O170" s="234"/>
      <c r="P170" s="234"/>
      <c r="Q170" s="234"/>
      <c r="R170" s="234"/>
      <c r="S170" s="234"/>
      <c r="T170" s="235"/>
      <c r="AT170" s="236" t="s">
        <v>128</v>
      </c>
      <c r="AU170" s="236" t="s">
        <v>81</v>
      </c>
      <c r="AV170" s="11" t="s">
        <v>81</v>
      </c>
      <c r="AW170" s="11" t="s">
        <v>33</v>
      </c>
      <c r="AX170" s="11" t="s">
        <v>69</v>
      </c>
      <c r="AY170" s="236" t="s">
        <v>117</v>
      </c>
    </row>
    <row r="171" s="1" customFormat="1" ht="16.5" customHeight="1">
      <c r="B171" s="43"/>
      <c r="C171" s="211" t="s">
        <v>263</v>
      </c>
      <c r="D171" s="211" t="s">
        <v>119</v>
      </c>
      <c r="E171" s="212" t="s">
        <v>264</v>
      </c>
      <c r="F171" s="213" t="s">
        <v>265</v>
      </c>
      <c r="G171" s="214" t="s">
        <v>122</v>
      </c>
      <c r="H171" s="215">
        <v>2.7999999999999998</v>
      </c>
      <c r="I171" s="216"/>
      <c r="J171" s="217">
        <f>ROUND(I171*H171,2)</f>
        <v>0</v>
      </c>
      <c r="K171" s="213" t="s">
        <v>123</v>
      </c>
      <c r="L171" s="69"/>
      <c r="M171" s="218" t="s">
        <v>21</v>
      </c>
      <c r="N171" s="219" t="s">
        <v>40</v>
      </c>
      <c r="O171" s="44"/>
      <c r="P171" s="220">
        <f>O171*H171</f>
        <v>0</v>
      </c>
      <c r="Q171" s="220">
        <v>1.98</v>
      </c>
      <c r="R171" s="220">
        <f>Q171*H171</f>
        <v>5.5439999999999996</v>
      </c>
      <c r="S171" s="220">
        <v>0</v>
      </c>
      <c r="T171" s="221">
        <f>S171*H171</f>
        <v>0</v>
      </c>
      <c r="AR171" s="21" t="s">
        <v>124</v>
      </c>
      <c r="AT171" s="21" t="s">
        <v>119</v>
      </c>
      <c r="AU171" s="21" t="s">
        <v>81</v>
      </c>
      <c r="AY171" s="21" t="s">
        <v>117</v>
      </c>
      <c r="BE171" s="222">
        <f>IF(N171="základní",J171,0)</f>
        <v>0</v>
      </c>
      <c r="BF171" s="222">
        <f>IF(N171="snížená",J171,0)</f>
        <v>0</v>
      </c>
      <c r="BG171" s="222">
        <f>IF(N171="zákl. přenesená",J171,0)</f>
        <v>0</v>
      </c>
      <c r="BH171" s="222">
        <f>IF(N171="sníž. přenesená",J171,0)</f>
        <v>0</v>
      </c>
      <c r="BI171" s="222">
        <f>IF(N171="nulová",J171,0)</f>
        <v>0</v>
      </c>
      <c r="BJ171" s="21" t="s">
        <v>74</v>
      </c>
      <c r="BK171" s="222">
        <f>ROUND(I171*H171,2)</f>
        <v>0</v>
      </c>
      <c r="BL171" s="21" t="s">
        <v>124</v>
      </c>
      <c r="BM171" s="21" t="s">
        <v>266</v>
      </c>
    </row>
    <row r="172" s="1" customFormat="1">
      <c r="B172" s="43"/>
      <c r="C172" s="71"/>
      <c r="D172" s="223" t="s">
        <v>126</v>
      </c>
      <c r="E172" s="71"/>
      <c r="F172" s="224" t="s">
        <v>267</v>
      </c>
      <c r="G172" s="71"/>
      <c r="H172" s="71"/>
      <c r="I172" s="182"/>
      <c r="J172" s="71"/>
      <c r="K172" s="71"/>
      <c r="L172" s="69"/>
      <c r="M172" s="225"/>
      <c r="N172" s="44"/>
      <c r="O172" s="44"/>
      <c r="P172" s="44"/>
      <c r="Q172" s="44"/>
      <c r="R172" s="44"/>
      <c r="S172" s="44"/>
      <c r="T172" s="92"/>
      <c r="AT172" s="21" t="s">
        <v>126</v>
      </c>
      <c r="AU172" s="21" t="s">
        <v>81</v>
      </c>
    </row>
    <row r="173" s="1" customFormat="1">
      <c r="B173" s="43"/>
      <c r="C173" s="71"/>
      <c r="D173" s="223" t="s">
        <v>134</v>
      </c>
      <c r="E173" s="71"/>
      <c r="F173" s="237" t="s">
        <v>268</v>
      </c>
      <c r="G173" s="71"/>
      <c r="H173" s="71"/>
      <c r="I173" s="182"/>
      <c r="J173" s="71"/>
      <c r="K173" s="71"/>
      <c r="L173" s="69"/>
      <c r="M173" s="225"/>
      <c r="N173" s="44"/>
      <c r="O173" s="44"/>
      <c r="P173" s="44"/>
      <c r="Q173" s="44"/>
      <c r="R173" s="44"/>
      <c r="S173" s="44"/>
      <c r="T173" s="92"/>
      <c r="AT173" s="21" t="s">
        <v>134</v>
      </c>
      <c r="AU173" s="21" t="s">
        <v>81</v>
      </c>
    </row>
    <row r="174" s="11" customFormat="1">
      <c r="B174" s="226"/>
      <c r="C174" s="227"/>
      <c r="D174" s="223" t="s">
        <v>128</v>
      </c>
      <c r="E174" s="228" t="s">
        <v>21</v>
      </c>
      <c r="F174" s="229" t="s">
        <v>269</v>
      </c>
      <c r="G174" s="227"/>
      <c r="H174" s="230">
        <v>2.7999999999999998</v>
      </c>
      <c r="I174" s="231"/>
      <c r="J174" s="227"/>
      <c r="K174" s="227"/>
      <c r="L174" s="232"/>
      <c r="M174" s="233"/>
      <c r="N174" s="234"/>
      <c r="O174" s="234"/>
      <c r="P174" s="234"/>
      <c r="Q174" s="234"/>
      <c r="R174" s="234"/>
      <c r="S174" s="234"/>
      <c r="T174" s="235"/>
      <c r="AT174" s="236" t="s">
        <v>128</v>
      </c>
      <c r="AU174" s="236" t="s">
        <v>81</v>
      </c>
      <c r="AV174" s="11" t="s">
        <v>81</v>
      </c>
      <c r="AW174" s="11" t="s">
        <v>33</v>
      </c>
      <c r="AX174" s="11" t="s">
        <v>69</v>
      </c>
      <c r="AY174" s="236" t="s">
        <v>117</v>
      </c>
    </row>
    <row r="175" s="10" customFormat="1" ht="29.88" customHeight="1">
      <c r="B175" s="195"/>
      <c r="C175" s="196"/>
      <c r="D175" s="197" t="s">
        <v>68</v>
      </c>
      <c r="E175" s="209" t="s">
        <v>169</v>
      </c>
      <c r="F175" s="209" t="s">
        <v>270</v>
      </c>
      <c r="G175" s="196"/>
      <c r="H175" s="196"/>
      <c r="I175" s="199"/>
      <c r="J175" s="210">
        <f>BK175</f>
        <v>0</v>
      </c>
      <c r="K175" s="196"/>
      <c r="L175" s="201"/>
      <c r="M175" s="202"/>
      <c r="N175" s="203"/>
      <c r="O175" s="203"/>
      <c r="P175" s="204">
        <f>SUM(P176:P178)</f>
        <v>0</v>
      </c>
      <c r="Q175" s="203"/>
      <c r="R175" s="204">
        <f>SUM(R176:R178)</f>
        <v>0.0051999999999999998</v>
      </c>
      <c r="S175" s="203"/>
      <c r="T175" s="205">
        <f>SUM(T176:T178)</f>
        <v>0</v>
      </c>
      <c r="AR175" s="206" t="s">
        <v>74</v>
      </c>
      <c r="AT175" s="207" t="s">
        <v>68</v>
      </c>
      <c r="AU175" s="207" t="s">
        <v>74</v>
      </c>
      <c r="AY175" s="206" t="s">
        <v>117</v>
      </c>
      <c r="BK175" s="208">
        <f>SUM(BK176:BK178)</f>
        <v>0</v>
      </c>
    </row>
    <row r="176" s="1" customFormat="1" ht="16.5" customHeight="1">
      <c r="B176" s="43"/>
      <c r="C176" s="211" t="s">
        <v>271</v>
      </c>
      <c r="D176" s="211" t="s">
        <v>119</v>
      </c>
      <c r="E176" s="212" t="s">
        <v>272</v>
      </c>
      <c r="F176" s="213" t="s">
        <v>273</v>
      </c>
      <c r="G176" s="214" t="s">
        <v>274</v>
      </c>
      <c r="H176" s="215">
        <v>40</v>
      </c>
      <c r="I176" s="216"/>
      <c r="J176" s="217">
        <f>ROUND(I176*H176,2)</f>
        <v>0</v>
      </c>
      <c r="K176" s="213" t="s">
        <v>123</v>
      </c>
      <c r="L176" s="69"/>
      <c r="M176" s="218" t="s">
        <v>21</v>
      </c>
      <c r="N176" s="219" t="s">
        <v>40</v>
      </c>
      <c r="O176" s="44"/>
      <c r="P176" s="220">
        <f>O176*H176</f>
        <v>0</v>
      </c>
      <c r="Q176" s="220">
        <v>0.00012999999999999999</v>
      </c>
      <c r="R176" s="220">
        <f>Q176*H176</f>
        <v>0.0051999999999999998</v>
      </c>
      <c r="S176" s="220">
        <v>0</v>
      </c>
      <c r="T176" s="221">
        <f>S176*H176</f>
        <v>0</v>
      </c>
      <c r="AR176" s="21" t="s">
        <v>124</v>
      </c>
      <c r="AT176" s="21" t="s">
        <v>119</v>
      </c>
      <c r="AU176" s="21" t="s">
        <v>81</v>
      </c>
      <c r="AY176" s="21" t="s">
        <v>117</v>
      </c>
      <c r="BE176" s="222">
        <f>IF(N176="základní",J176,0)</f>
        <v>0</v>
      </c>
      <c r="BF176" s="222">
        <f>IF(N176="snížená",J176,0)</f>
        <v>0</v>
      </c>
      <c r="BG176" s="222">
        <f>IF(N176="zákl. přenesená",J176,0)</f>
        <v>0</v>
      </c>
      <c r="BH176" s="222">
        <f>IF(N176="sníž. přenesená",J176,0)</f>
        <v>0</v>
      </c>
      <c r="BI176" s="222">
        <f>IF(N176="nulová",J176,0)</f>
        <v>0</v>
      </c>
      <c r="BJ176" s="21" t="s">
        <v>74</v>
      </c>
      <c r="BK176" s="222">
        <f>ROUND(I176*H176,2)</f>
        <v>0</v>
      </c>
      <c r="BL176" s="21" t="s">
        <v>124</v>
      </c>
      <c r="BM176" s="21" t="s">
        <v>275</v>
      </c>
    </row>
    <row r="177" s="1" customFormat="1">
      <c r="B177" s="43"/>
      <c r="C177" s="71"/>
      <c r="D177" s="223" t="s">
        <v>126</v>
      </c>
      <c r="E177" s="71"/>
      <c r="F177" s="224" t="s">
        <v>276</v>
      </c>
      <c r="G177" s="71"/>
      <c r="H177" s="71"/>
      <c r="I177" s="182"/>
      <c r="J177" s="71"/>
      <c r="K177" s="71"/>
      <c r="L177" s="69"/>
      <c r="M177" s="225"/>
      <c r="N177" s="44"/>
      <c r="O177" s="44"/>
      <c r="P177" s="44"/>
      <c r="Q177" s="44"/>
      <c r="R177" s="44"/>
      <c r="S177" s="44"/>
      <c r="T177" s="92"/>
      <c r="AT177" s="21" t="s">
        <v>126</v>
      </c>
      <c r="AU177" s="21" t="s">
        <v>81</v>
      </c>
    </row>
    <row r="178" s="11" customFormat="1">
      <c r="B178" s="226"/>
      <c r="C178" s="227"/>
      <c r="D178" s="223" t="s">
        <v>128</v>
      </c>
      <c r="E178" s="228" t="s">
        <v>21</v>
      </c>
      <c r="F178" s="229" t="s">
        <v>277</v>
      </c>
      <c r="G178" s="227"/>
      <c r="H178" s="230">
        <v>40</v>
      </c>
      <c r="I178" s="231"/>
      <c r="J178" s="227"/>
      <c r="K178" s="227"/>
      <c r="L178" s="232"/>
      <c r="M178" s="233"/>
      <c r="N178" s="234"/>
      <c r="O178" s="234"/>
      <c r="P178" s="234"/>
      <c r="Q178" s="234"/>
      <c r="R178" s="234"/>
      <c r="S178" s="234"/>
      <c r="T178" s="235"/>
      <c r="AT178" s="236" t="s">
        <v>128</v>
      </c>
      <c r="AU178" s="236" t="s">
        <v>81</v>
      </c>
      <c r="AV178" s="11" t="s">
        <v>81</v>
      </c>
      <c r="AW178" s="11" t="s">
        <v>33</v>
      </c>
      <c r="AX178" s="11" t="s">
        <v>69</v>
      </c>
      <c r="AY178" s="236" t="s">
        <v>117</v>
      </c>
    </row>
    <row r="179" s="10" customFormat="1" ht="29.88" customHeight="1">
      <c r="B179" s="195"/>
      <c r="C179" s="196"/>
      <c r="D179" s="197" t="s">
        <v>68</v>
      </c>
      <c r="E179" s="209" t="s">
        <v>179</v>
      </c>
      <c r="F179" s="209" t="s">
        <v>278</v>
      </c>
      <c r="G179" s="196"/>
      <c r="H179" s="196"/>
      <c r="I179" s="199"/>
      <c r="J179" s="210">
        <f>BK179</f>
        <v>0</v>
      </c>
      <c r="K179" s="196"/>
      <c r="L179" s="201"/>
      <c r="M179" s="202"/>
      <c r="N179" s="203"/>
      <c r="O179" s="203"/>
      <c r="P179" s="204">
        <f>SUM(P180:P187)</f>
        <v>0</v>
      </c>
      <c r="Q179" s="203"/>
      <c r="R179" s="204">
        <f>SUM(R180:R187)</f>
        <v>0.01464</v>
      </c>
      <c r="S179" s="203"/>
      <c r="T179" s="205">
        <f>SUM(T180:T187)</f>
        <v>0</v>
      </c>
      <c r="AR179" s="206" t="s">
        <v>74</v>
      </c>
      <c r="AT179" s="207" t="s">
        <v>68</v>
      </c>
      <c r="AU179" s="207" t="s">
        <v>74</v>
      </c>
      <c r="AY179" s="206" t="s">
        <v>117</v>
      </c>
      <c r="BK179" s="208">
        <f>SUM(BK180:BK187)</f>
        <v>0</v>
      </c>
    </row>
    <row r="180" s="1" customFormat="1" ht="25.5" customHeight="1">
      <c r="B180" s="43"/>
      <c r="C180" s="211" t="s">
        <v>279</v>
      </c>
      <c r="D180" s="211" t="s">
        <v>119</v>
      </c>
      <c r="E180" s="212" t="s">
        <v>280</v>
      </c>
      <c r="F180" s="213" t="s">
        <v>281</v>
      </c>
      <c r="G180" s="214" t="s">
        <v>274</v>
      </c>
      <c r="H180" s="215">
        <v>24</v>
      </c>
      <c r="I180" s="216"/>
      <c r="J180" s="217">
        <f>ROUND(I180*H180,2)</f>
        <v>0</v>
      </c>
      <c r="K180" s="213" t="s">
        <v>123</v>
      </c>
      <c r="L180" s="69"/>
      <c r="M180" s="218" t="s">
        <v>21</v>
      </c>
      <c r="N180" s="219" t="s">
        <v>40</v>
      </c>
      <c r="O180" s="44"/>
      <c r="P180" s="220">
        <f>O180*H180</f>
        <v>0</v>
      </c>
      <c r="Q180" s="220">
        <v>0.00060999999999999997</v>
      </c>
      <c r="R180" s="220">
        <f>Q180*H180</f>
        <v>0.01464</v>
      </c>
      <c r="S180" s="220">
        <v>0</v>
      </c>
      <c r="T180" s="221">
        <f>S180*H180</f>
        <v>0</v>
      </c>
      <c r="AR180" s="21" t="s">
        <v>124</v>
      </c>
      <c r="AT180" s="21" t="s">
        <v>119</v>
      </c>
      <c r="AU180" s="21" t="s">
        <v>81</v>
      </c>
      <c r="AY180" s="21" t="s">
        <v>117</v>
      </c>
      <c r="BE180" s="222">
        <f>IF(N180="základní",J180,0)</f>
        <v>0</v>
      </c>
      <c r="BF180" s="222">
        <f>IF(N180="snížená",J180,0)</f>
        <v>0</v>
      </c>
      <c r="BG180" s="222">
        <f>IF(N180="zákl. přenesená",J180,0)</f>
        <v>0</v>
      </c>
      <c r="BH180" s="222">
        <f>IF(N180="sníž. přenesená",J180,0)</f>
        <v>0</v>
      </c>
      <c r="BI180" s="222">
        <f>IF(N180="nulová",J180,0)</f>
        <v>0</v>
      </c>
      <c r="BJ180" s="21" t="s">
        <v>74</v>
      </c>
      <c r="BK180" s="222">
        <f>ROUND(I180*H180,2)</f>
        <v>0</v>
      </c>
      <c r="BL180" s="21" t="s">
        <v>124</v>
      </c>
      <c r="BM180" s="21" t="s">
        <v>282</v>
      </c>
    </row>
    <row r="181" s="1" customFormat="1">
      <c r="B181" s="43"/>
      <c r="C181" s="71"/>
      <c r="D181" s="223" t="s">
        <v>126</v>
      </c>
      <c r="E181" s="71"/>
      <c r="F181" s="224" t="s">
        <v>283</v>
      </c>
      <c r="G181" s="71"/>
      <c r="H181" s="71"/>
      <c r="I181" s="182"/>
      <c r="J181" s="71"/>
      <c r="K181" s="71"/>
      <c r="L181" s="69"/>
      <c r="M181" s="225"/>
      <c r="N181" s="44"/>
      <c r="O181" s="44"/>
      <c r="P181" s="44"/>
      <c r="Q181" s="44"/>
      <c r="R181" s="44"/>
      <c r="S181" s="44"/>
      <c r="T181" s="92"/>
      <c r="AT181" s="21" t="s">
        <v>126</v>
      </c>
      <c r="AU181" s="21" t="s">
        <v>81</v>
      </c>
    </row>
    <row r="182" s="1" customFormat="1">
      <c r="B182" s="43"/>
      <c r="C182" s="71"/>
      <c r="D182" s="223" t="s">
        <v>134</v>
      </c>
      <c r="E182" s="71"/>
      <c r="F182" s="237" t="s">
        <v>284</v>
      </c>
      <c r="G182" s="71"/>
      <c r="H182" s="71"/>
      <c r="I182" s="182"/>
      <c r="J182" s="71"/>
      <c r="K182" s="71"/>
      <c r="L182" s="69"/>
      <c r="M182" s="225"/>
      <c r="N182" s="44"/>
      <c r="O182" s="44"/>
      <c r="P182" s="44"/>
      <c r="Q182" s="44"/>
      <c r="R182" s="44"/>
      <c r="S182" s="44"/>
      <c r="T182" s="92"/>
      <c r="AT182" s="21" t="s">
        <v>134</v>
      </c>
      <c r="AU182" s="21" t="s">
        <v>81</v>
      </c>
    </row>
    <row r="183" s="11" customFormat="1">
      <c r="B183" s="226"/>
      <c r="C183" s="227"/>
      <c r="D183" s="223" t="s">
        <v>128</v>
      </c>
      <c r="E183" s="228" t="s">
        <v>21</v>
      </c>
      <c r="F183" s="229" t="s">
        <v>285</v>
      </c>
      <c r="G183" s="227"/>
      <c r="H183" s="230">
        <v>24</v>
      </c>
      <c r="I183" s="231"/>
      <c r="J183" s="227"/>
      <c r="K183" s="227"/>
      <c r="L183" s="232"/>
      <c r="M183" s="233"/>
      <c r="N183" s="234"/>
      <c r="O183" s="234"/>
      <c r="P183" s="234"/>
      <c r="Q183" s="234"/>
      <c r="R183" s="234"/>
      <c r="S183" s="234"/>
      <c r="T183" s="235"/>
      <c r="AT183" s="236" t="s">
        <v>128</v>
      </c>
      <c r="AU183" s="236" t="s">
        <v>81</v>
      </c>
      <c r="AV183" s="11" t="s">
        <v>81</v>
      </c>
      <c r="AW183" s="11" t="s">
        <v>33</v>
      </c>
      <c r="AX183" s="11" t="s">
        <v>69</v>
      </c>
      <c r="AY183" s="236" t="s">
        <v>117</v>
      </c>
    </row>
    <row r="184" s="1" customFormat="1" ht="16.5" customHeight="1">
      <c r="B184" s="43"/>
      <c r="C184" s="211" t="s">
        <v>286</v>
      </c>
      <c r="D184" s="211" t="s">
        <v>119</v>
      </c>
      <c r="E184" s="212" t="s">
        <v>287</v>
      </c>
      <c r="F184" s="213" t="s">
        <v>288</v>
      </c>
      <c r="G184" s="214" t="s">
        <v>274</v>
      </c>
      <c r="H184" s="215">
        <v>24</v>
      </c>
      <c r="I184" s="216"/>
      <c r="J184" s="217">
        <f>ROUND(I184*H184,2)</f>
        <v>0</v>
      </c>
      <c r="K184" s="213" t="s">
        <v>123</v>
      </c>
      <c r="L184" s="69"/>
      <c r="M184" s="218" t="s">
        <v>21</v>
      </c>
      <c r="N184" s="219" t="s">
        <v>40</v>
      </c>
      <c r="O184" s="44"/>
      <c r="P184" s="220">
        <f>O184*H184</f>
        <v>0</v>
      </c>
      <c r="Q184" s="220">
        <v>0</v>
      </c>
      <c r="R184" s="220">
        <f>Q184*H184</f>
        <v>0</v>
      </c>
      <c r="S184" s="220">
        <v>0</v>
      </c>
      <c r="T184" s="221">
        <f>S184*H184</f>
        <v>0</v>
      </c>
      <c r="AR184" s="21" t="s">
        <v>124</v>
      </c>
      <c r="AT184" s="21" t="s">
        <v>119</v>
      </c>
      <c r="AU184" s="21" t="s">
        <v>81</v>
      </c>
      <c r="AY184" s="21" t="s">
        <v>117</v>
      </c>
      <c r="BE184" s="222">
        <f>IF(N184="základní",J184,0)</f>
        <v>0</v>
      </c>
      <c r="BF184" s="222">
        <f>IF(N184="snížená",J184,0)</f>
        <v>0</v>
      </c>
      <c r="BG184" s="222">
        <f>IF(N184="zákl. přenesená",J184,0)</f>
        <v>0</v>
      </c>
      <c r="BH184" s="222">
        <f>IF(N184="sníž. přenesená",J184,0)</f>
        <v>0</v>
      </c>
      <c r="BI184" s="222">
        <f>IF(N184="nulová",J184,0)</f>
        <v>0</v>
      </c>
      <c r="BJ184" s="21" t="s">
        <v>74</v>
      </c>
      <c r="BK184" s="222">
        <f>ROUND(I184*H184,2)</f>
        <v>0</v>
      </c>
      <c r="BL184" s="21" t="s">
        <v>124</v>
      </c>
      <c r="BM184" s="21" t="s">
        <v>289</v>
      </c>
    </row>
    <row r="185" s="1" customFormat="1">
      <c r="B185" s="43"/>
      <c r="C185" s="71"/>
      <c r="D185" s="223" t="s">
        <v>126</v>
      </c>
      <c r="E185" s="71"/>
      <c r="F185" s="224" t="s">
        <v>290</v>
      </c>
      <c r="G185" s="71"/>
      <c r="H185" s="71"/>
      <c r="I185" s="182"/>
      <c r="J185" s="71"/>
      <c r="K185" s="71"/>
      <c r="L185" s="69"/>
      <c r="M185" s="225"/>
      <c r="N185" s="44"/>
      <c r="O185" s="44"/>
      <c r="P185" s="44"/>
      <c r="Q185" s="44"/>
      <c r="R185" s="44"/>
      <c r="S185" s="44"/>
      <c r="T185" s="92"/>
      <c r="AT185" s="21" t="s">
        <v>126</v>
      </c>
      <c r="AU185" s="21" t="s">
        <v>81</v>
      </c>
    </row>
    <row r="186" s="1" customFormat="1">
      <c r="B186" s="43"/>
      <c r="C186" s="71"/>
      <c r="D186" s="223" t="s">
        <v>134</v>
      </c>
      <c r="E186" s="71"/>
      <c r="F186" s="237" t="s">
        <v>291</v>
      </c>
      <c r="G186" s="71"/>
      <c r="H186" s="71"/>
      <c r="I186" s="182"/>
      <c r="J186" s="71"/>
      <c r="K186" s="71"/>
      <c r="L186" s="69"/>
      <c r="M186" s="225"/>
      <c r="N186" s="44"/>
      <c r="O186" s="44"/>
      <c r="P186" s="44"/>
      <c r="Q186" s="44"/>
      <c r="R186" s="44"/>
      <c r="S186" s="44"/>
      <c r="T186" s="92"/>
      <c r="AT186" s="21" t="s">
        <v>134</v>
      </c>
      <c r="AU186" s="21" t="s">
        <v>81</v>
      </c>
    </row>
    <row r="187" s="11" customFormat="1">
      <c r="B187" s="226"/>
      <c r="C187" s="227"/>
      <c r="D187" s="223" t="s">
        <v>128</v>
      </c>
      <c r="E187" s="228" t="s">
        <v>21</v>
      </c>
      <c r="F187" s="229" t="s">
        <v>292</v>
      </c>
      <c r="G187" s="227"/>
      <c r="H187" s="230">
        <v>24</v>
      </c>
      <c r="I187" s="231"/>
      <c r="J187" s="227"/>
      <c r="K187" s="227"/>
      <c r="L187" s="232"/>
      <c r="M187" s="233"/>
      <c r="N187" s="234"/>
      <c r="O187" s="234"/>
      <c r="P187" s="234"/>
      <c r="Q187" s="234"/>
      <c r="R187" s="234"/>
      <c r="S187" s="234"/>
      <c r="T187" s="235"/>
      <c r="AT187" s="236" t="s">
        <v>128</v>
      </c>
      <c r="AU187" s="236" t="s">
        <v>81</v>
      </c>
      <c r="AV187" s="11" t="s">
        <v>81</v>
      </c>
      <c r="AW187" s="11" t="s">
        <v>33</v>
      </c>
      <c r="AX187" s="11" t="s">
        <v>69</v>
      </c>
      <c r="AY187" s="236" t="s">
        <v>117</v>
      </c>
    </row>
    <row r="188" s="10" customFormat="1" ht="29.88" customHeight="1">
      <c r="B188" s="195"/>
      <c r="C188" s="196"/>
      <c r="D188" s="197" t="s">
        <v>68</v>
      </c>
      <c r="E188" s="209" t="s">
        <v>293</v>
      </c>
      <c r="F188" s="209" t="s">
        <v>294</v>
      </c>
      <c r="G188" s="196"/>
      <c r="H188" s="196"/>
      <c r="I188" s="199"/>
      <c r="J188" s="210">
        <f>BK188</f>
        <v>0</v>
      </c>
      <c r="K188" s="196"/>
      <c r="L188" s="201"/>
      <c r="M188" s="202"/>
      <c r="N188" s="203"/>
      <c r="O188" s="203"/>
      <c r="P188" s="204">
        <f>SUM(P189:P196)</f>
        <v>0</v>
      </c>
      <c r="Q188" s="203"/>
      <c r="R188" s="204">
        <f>SUM(R189:R196)</f>
        <v>0</v>
      </c>
      <c r="S188" s="203"/>
      <c r="T188" s="205">
        <f>SUM(T189:T196)</f>
        <v>7.4760000000000009</v>
      </c>
      <c r="AR188" s="206" t="s">
        <v>74</v>
      </c>
      <c r="AT188" s="207" t="s">
        <v>68</v>
      </c>
      <c r="AU188" s="207" t="s">
        <v>74</v>
      </c>
      <c r="AY188" s="206" t="s">
        <v>117</v>
      </c>
      <c r="BK188" s="208">
        <f>SUM(BK189:BK196)</f>
        <v>0</v>
      </c>
    </row>
    <row r="189" s="1" customFormat="1" ht="25.5" customHeight="1">
      <c r="B189" s="43"/>
      <c r="C189" s="211" t="s">
        <v>295</v>
      </c>
      <c r="D189" s="211" t="s">
        <v>119</v>
      </c>
      <c r="E189" s="212" t="s">
        <v>296</v>
      </c>
      <c r="F189" s="213" t="s">
        <v>297</v>
      </c>
      <c r="G189" s="214" t="s">
        <v>207</v>
      </c>
      <c r="H189" s="215">
        <v>8.4000000000000004</v>
      </c>
      <c r="I189" s="216"/>
      <c r="J189" s="217">
        <f>ROUND(I189*H189,2)</f>
        <v>0</v>
      </c>
      <c r="K189" s="213" t="s">
        <v>123</v>
      </c>
      <c r="L189" s="69"/>
      <c r="M189" s="218" t="s">
        <v>21</v>
      </c>
      <c r="N189" s="219" t="s">
        <v>40</v>
      </c>
      <c r="O189" s="44"/>
      <c r="P189" s="220">
        <f>O189*H189</f>
        <v>0</v>
      </c>
      <c r="Q189" s="220">
        <v>0</v>
      </c>
      <c r="R189" s="220">
        <f>Q189*H189</f>
        <v>0</v>
      </c>
      <c r="S189" s="220">
        <v>0.44</v>
      </c>
      <c r="T189" s="221">
        <f>S189*H189</f>
        <v>3.6960000000000002</v>
      </c>
      <c r="AR189" s="21" t="s">
        <v>124</v>
      </c>
      <c r="AT189" s="21" t="s">
        <v>119</v>
      </c>
      <c r="AU189" s="21" t="s">
        <v>81</v>
      </c>
      <c r="AY189" s="21" t="s">
        <v>117</v>
      </c>
      <c r="BE189" s="222">
        <f>IF(N189="základní",J189,0)</f>
        <v>0</v>
      </c>
      <c r="BF189" s="222">
        <f>IF(N189="snížená",J189,0)</f>
        <v>0</v>
      </c>
      <c r="BG189" s="222">
        <f>IF(N189="zákl. přenesená",J189,0)</f>
        <v>0</v>
      </c>
      <c r="BH189" s="222">
        <f>IF(N189="sníž. přenesená",J189,0)</f>
        <v>0</v>
      </c>
      <c r="BI189" s="222">
        <f>IF(N189="nulová",J189,0)</f>
        <v>0</v>
      </c>
      <c r="BJ189" s="21" t="s">
        <v>74</v>
      </c>
      <c r="BK189" s="222">
        <f>ROUND(I189*H189,2)</f>
        <v>0</v>
      </c>
      <c r="BL189" s="21" t="s">
        <v>124</v>
      </c>
      <c r="BM189" s="21" t="s">
        <v>298</v>
      </c>
    </row>
    <row r="190" s="1" customFormat="1">
      <c r="B190" s="43"/>
      <c r="C190" s="71"/>
      <c r="D190" s="223" t="s">
        <v>126</v>
      </c>
      <c r="E190" s="71"/>
      <c r="F190" s="224" t="s">
        <v>299</v>
      </c>
      <c r="G190" s="71"/>
      <c r="H190" s="71"/>
      <c r="I190" s="182"/>
      <c r="J190" s="71"/>
      <c r="K190" s="71"/>
      <c r="L190" s="69"/>
      <c r="M190" s="225"/>
      <c r="N190" s="44"/>
      <c r="O190" s="44"/>
      <c r="P190" s="44"/>
      <c r="Q190" s="44"/>
      <c r="R190" s="44"/>
      <c r="S190" s="44"/>
      <c r="T190" s="92"/>
      <c r="AT190" s="21" t="s">
        <v>126</v>
      </c>
      <c r="AU190" s="21" t="s">
        <v>81</v>
      </c>
    </row>
    <row r="191" s="1" customFormat="1">
      <c r="B191" s="43"/>
      <c r="C191" s="71"/>
      <c r="D191" s="223" t="s">
        <v>134</v>
      </c>
      <c r="E191" s="71"/>
      <c r="F191" s="237" t="s">
        <v>300</v>
      </c>
      <c r="G191" s="71"/>
      <c r="H191" s="71"/>
      <c r="I191" s="182"/>
      <c r="J191" s="71"/>
      <c r="K191" s="71"/>
      <c r="L191" s="69"/>
      <c r="M191" s="225"/>
      <c r="N191" s="44"/>
      <c r="O191" s="44"/>
      <c r="P191" s="44"/>
      <c r="Q191" s="44"/>
      <c r="R191" s="44"/>
      <c r="S191" s="44"/>
      <c r="T191" s="92"/>
      <c r="AT191" s="21" t="s">
        <v>134</v>
      </c>
      <c r="AU191" s="21" t="s">
        <v>81</v>
      </c>
    </row>
    <row r="192" s="11" customFormat="1">
      <c r="B192" s="226"/>
      <c r="C192" s="227"/>
      <c r="D192" s="223" t="s">
        <v>128</v>
      </c>
      <c r="E192" s="228" t="s">
        <v>21</v>
      </c>
      <c r="F192" s="229" t="s">
        <v>301</v>
      </c>
      <c r="G192" s="227"/>
      <c r="H192" s="230">
        <v>8.4000000000000004</v>
      </c>
      <c r="I192" s="231"/>
      <c r="J192" s="227"/>
      <c r="K192" s="227"/>
      <c r="L192" s="232"/>
      <c r="M192" s="233"/>
      <c r="N192" s="234"/>
      <c r="O192" s="234"/>
      <c r="P192" s="234"/>
      <c r="Q192" s="234"/>
      <c r="R192" s="234"/>
      <c r="S192" s="234"/>
      <c r="T192" s="235"/>
      <c r="AT192" s="236" t="s">
        <v>128</v>
      </c>
      <c r="AU192" s="236" t="s">
        <v>81</v>
      </c>
      <c r="AV192" s="11" t="s">
        <v>81</v>
      </c>
      <c r="AW192" s="11" t="s">
        <v>33</v>
      </c>
      <c r="AX192" s="11" t="s">
        <v>69</v>
      </c>
      <c r="AY192" s="236" t="s">
        <v>117</v>
      </c>
    </row>
    <row r="193" s="1" customFormat="1" ht="25.5" customHeight="1">
      <c r="B193" s="43"/>
      <c r="C193" s="211" t="s">
        <v>302</v>
      </c>
      <c r="D193" s="211" t="s">
        <v>119</v>
      </c>
      <c r="E193" s="212" t="s">
        <v>303</v>
      </c>
      <c r="F193" s="213" t="s">
        <v>304</v>
      </c>
      <c r="G193" s="214" t="s">
        <v>207</v>
      </c>
      <c r="H193" s="215">
        <v>8.4000000000000004</v>
      </c>
      <c r="I193" s="216"/>
      <c r="J193" s="217">
        <f>ROUND(I193*H193,2)</f>
        <v>0</v>
      </c>
      <c r="K193" s="213" t="s">
        <v>123</v>
      </c>
      <c r="L193" s="69"/>
      <c r="M193" s="218" t="s">
        <v>21</v>
      </c>
      <c r="N193" s="219" t="s">
        <v>40</v>
      </c>
      <c r="O193" s="44"/>
      <c r="P193" s="220">
        <f>O193*H193</f>
        <v>0</v>
      </c>
      <c r="Q193" s="220">
        <v>0</v>
      </c>
      <c r="R193" s="220">
        <f>Q193*H193</f>
        <v>0</v>
      </c>
      <c r="S193" s="220">
        <v>0.45000000000000001</v>
      </c>
      <c r="T193" s="221">
        <f>S193*H193</f>
        <v>3.7800000000000002</v>
      </c>
      <c r="AR193" s="21" t="s">
        <v>124</v>
      </c>
      <c r="AT193" s="21" t="s">
        <v>119</v>
      </c>
      <c r="AU193" s="21" t="s">
        <v>81</v>
      </c>
      <c r="AY193" s="21" t="s">
        <v>117</v>
      </c>
      <c r="BE193" s="222">
        <f>IF(N193="základní",J193,0)</f>
        <v>0</v>
      </c>
      <c r="BF193" s="222">
        <f>IF(N193="snížená",J193,0)</f>
        <v>0</v>
      </c>
      <c r="BG193" s="222">
        <f>IF(N193="zákl. přenesená",J193,0)</f>
        <v>0</v>
      </c>
      <c r="BH193" s="222">
        <f>IF(N193="sníž. přenesená",J193,0)</f>
        <v>0</v>
      </c>
      <c r="BI193" s="222">
        <f>IF(N193="nulová",J193,0)</f>
        <v>0</v>
      </c>
      <c r="BJ193" s="21" t="s">
        <v>74</v>
      </c>
      <c r="BK193" s="222">
        <f>ROUND(I193*H193,2)</f>
        <v>0</v>
      </c>
      <c r="BL193" s="21" t="s">
        <v>124</v>
      </c>
      <c r="BM193" s="21" t="s">
        <v>305</v>
      </c>
    </row>
    <row r="194" s="1" customFormat="1">
      <c r="B194" s="43"/>
      <c r="C194" s="71"/>
      <c r="D194" s="223" t="s">
        <v>126</v>
      </c>
      <c r="E194" s="71"/>
      <c r="F194" s="224" t="s">
        <v>306</v>
      </c>
      <c r="G194" s="71"/>
      <c r="H194" s="71"/>
      <c r="I194" s="182"/>
      <c r="J194" s="71"/>
      <c r="K194" s="71"/>
      <c r="L194" s="69"/>
      <c r="M194" s="225"/>
      <c r="N194" s="44"/>
      <c r="O194" s="44"/>
      <c r="P194" s="44"/>
      <c r="Q194" s="44"/>
      <c r="R194" s="44"/>
      <c r="S194" s="44"/>
      <c r="T194" s="92"/>
      <c r="AT194" s="21" t="s">
        <v>126</v>
      </c>
      <c r="AU194" s="21" t="s">
        <v>81</v>
      </c>
    </row>
    <row r="195" s="1" customFormat="1">
      <c r="B195" s="43"/>
      <c r="C195" s="71"/>
      <c r="D195" s="223" t="s">
        <v>134</v>
      </c>
      <c r="E195" s="71"/>
      <c r="F195" s="237" t="s">
        <v>300</v>
      </c>
      <c r="G195" s="71"/>
      <c r="H195" s="71"/>
      <c r="I195" s="182"/>
      <c r="J195" s="71"/>
      <c r="K195" s="71"/>
      <c r="L195" s="69"/>
      <c r="M195" s="225"/>
      <c r="N195" s="44"/>
      <c r="O195" s="44"/>
      <c r="P195" s="44"/>
      <c r="Q195" s="44"/>
      <c r="R195" s="44"/>
      <c r="S195" s="44"/>
      <c r="T195" s="92"/>
      <c r="AT195" s="21" t="s">
        <v>134</v>
      </c>
      <c r="AU195" s="21" t="s">
        <v>81</v>
      </c>
    </row>
    <row r="196" s="11" customFormat="1">
      <c r="B196" s="226"/>
      <c r="C196" s="227"/>
      <c r="D196" s="223" t="s">
        <v>128</v>
      </c>
      <c r="E196" s="228" t="s">
        <v>21</v>
      </c>
      <c r="F196" s="229" t="s">
        <v>301</v>
      </c>
      <c r="G196" s="227"/>
      <c r="H196" s="230">
        <v>8.4000000000000004</v>
      </c>
      <c r="I196" s="231"/>
      <c r="J196" s="227"/>
      <c r="K196" s="227"/>
      <c r="L196" s="232"/>
      <c r="M196" s="233"/>
      <c r="N196" s="234"/>
      <c r="O196" s="234"/>
      <c r="P196" s="234"/>
      <c r="Q196" s="234"/>
      <c r="R196" s="234"/>
      <c r="S196" s="234"/>
      <c r="T196" s="235"/>
      <c r="AT196" s="236" t="s">
        <v>128</v>
      </c>
      <c r="AU196" s="236" t="s">
        <v>81</v>
      </c>
      <c r="AV196" s="11" t="s">
        <v>81</v>
      </c>
      <c r="AW196" s="11" t="s">
        <v>33</v>
      </c>
      <c r="AX196" s="11" t="s">
        <v>69</v>
      </c>
      <c r="AY196" s="236" t="s">
        <v>117</v>
      </c>
    </row>
    <row r="197" s="10" customFormat="1" ht="29.88" customHeight="1">
      <c r="B197" s="195"/>
      <c r="C197" s="196"/>
      <c r="D197" s="197" t="s">
        <v>68</v>
      </c>
      <c r="E197" s="209" t="s">
        <v>307</v>
      </c>
      <c r="F197" s="209" t="s">
        <v>308</v>
      </c>
      <c r="G197" s="196"/>
      <c r="H197" s="196"/>
      <c r="I197" s="199"/>
      <c r="J197" s="210">
        <f>BK197</f>
        <v>0</v>
      </c>
      <c r="K197" s="196"/>
      <c r="L197" s="201"/>
      <c r="M197" s="202"/>
      <c r="N197" s="203"/>
      <c r="O197" s="203"/>
      <c r="P197" s="204">
        <f>SUM(P198:P215)</f>
        <v>0</v>
      </c>
      <c r="Q197" s="203"/>
      <c r="R197" s="204">
        <f>SUM(R198:R215)</f>
        <v>0</v>
      </c>
      <c r="S197" s="203"/>
      <c r="T197" s="205">
        <f>SUM(T198:T215)</f>
        <v>0</v>
      </c>
      <c r="AR197" s="206" t="s">
        <v>74</v>
      </c>
      <c r="AT197" s="207" t="s">
        <v>68</v>
      </c>
      <c r="AU197" s="207" t="s">
        <v>74</v>
      </c>
      <c r="AY197" s="206" t="s">
        <v>117</v>
      </c>
      <c r="BK197" s="208">
        <f>SUM(BK198:BK215)</f>
        <v>0</v>
      </c>
    </row>
    <row r="198" s="1" customFormat="1" ht="16.5" customHeight="1">
      <c r="B198" s="43"/>
      <c r="C198" s="211" t="s">
        <v>309</v>
      </c>
      <c r="D198" s="211" t="s">
        <v>119</v>
      </c>
      <c r="E198" s="212" t="s">
        <v>310</v>
      </c>
      <c r="F198" s="213" t="s">
        <v>311</v>
      </c>
      <c r="G198" s="214" t="s">
        <v>168</v>
      </c>
      <c r="H198" s="215">
        <v>3.6960000000000002</v>
      </c>
      <c r="I198" s="216"/>
      <c r="J198" s="217">
        <f>ROUND(I198*H198,2)</f>
        <v>0</v>
      </c>
      <c r="K198" s="213" t="s">
        <v>123</v>
      </c>
      <c r="L198" s="69"/>
      <c r="M198" s="218" t="s">
        <v>21</v>
      </c>
      <c r="N198" s="219" t="s">
        <v>40</v>
      </c>
      <c r="O198" s="44"/>
      <c r="P198" s="220">
        <f>O198*H198</f>
        <v>0</v>
      </c>
      <c r="Q198" s="220">
        <v>0</v>
      </c>
      <c r="R198" s="220">
        <f>Q198*H198</f>
        <v>0</v>
      </c>
      <c r="S198" s="220">
        <v>0</v>
      </c>
      <c r="T198" s="221">
        <f>S198*H198</f>
        <v>0</v>
      </c>
      <c r="AR198" s="21" t="s">
        <v>124</v>
      </c>
      <c r="AT198" s="21" t="s">
        <v>119</v>
      </c>
      <c r="AU198" s="21" t="s">
        <v>81</v>
      </c>
      <c r="AY198" s="21" t="s">
        <v>117</v>
      </c>
      <c r="BE198" s="222">
        <f>IF(N198="základní",J198,0)</f>
        <v>0</v>
      </c>
      <c r="BF198" s="222">
        <f>IF(N198="snížená",J198,0)</f>
        <v>0</v>
      </c>
      <c r="BG198" s="222">
        <f>IF(N198="zákl. přenesená",J198,0)</f>
        <v>0</v>
      </c>
      <c r="BH198" s="222">
        <f>IF(N198="sníž. přenesená",J198,0)</f>
        <v>0</v>
      </c>
      <c r="BI198" s="222">
        <f>IF(N198="nulová",J198,0)</f>
        <v>0</v>
      </c>
      <c r="BJ198" s="21" t="s">
        <v>74</v>
      </c>
      <c r="BK198" s="222">
        <f>ROUND(I198*H198,2)</f>
        <v>0</v>
      </c>
      <c r="BL198" s="21" t="s">
        <v>124</v>
      </c>
      <c r="BM198" s="21" t="s">
        <v>312</v>
      </c>
    </row>
    <row r="199" s="1" customFormat="1">
      <c r="B199" s="43"/>
      <c r="C199" s="71"/>
      <c r="D199" s="223" t="s">
        <v>126</v>
      </c>
      <c r="E199" s="71"/>
      <c r="F199" s="224" t="s">
        <v>313</v>
      </c>
      <c r="G199" s="71"/>
      <c r="H199" s="71"/>
      <c r="I199" s="182"/>
      <c r="J199" s="71"/>
      <c r="K199" s="71"/>
      <c r="L199" s="69"/>
      <c r="M199" s="225"/>
      <c r="N199" s="44"/>
      <c r="O199" s="44"/>
      <c r="P199" s="44"/>
      <c r="Q199" s="44"/>
      <c r="R199" s="44"/>
      <c r="S199" s="44"/>
      <c r="T199" s="92"/>
      <c r="AT199" s="21" t="s">
        <v>126</v>
      </c>
      <c r="AU199" s="21" t="s">
        <v>81</v>
      </c>
    </row>
    <row r="200" s="1" customFormat="1">
      <c r="B200" s="43"/>
      <c r="C200" s="71"/>
      <c r="D200" s="223" t="s">
        <v>134</v>
      </c>
      <c r="E200" s="71"/>
      <c r="F200" s="237" t="s">
        <v>314</v>
      </c>
      <c r="G200" s="71"/>
      <c r="H200" s="71"/>
      <c r="I200" s="182"/>
      <c r="J200" s="71"/>
      <c r="K200" s="71"/>
      <c r="L200" s="69"/>
      <c r="M200" s="225"/>
      <c r="N200" s="44"/>
      <c r="O200" s="44"/>
      <c r="P200" s="44"/>
      <c r="Q200" s="44"/>
      <c r="R200" s="44"/>
      <c r="S200" s="44"/>
      <c r="T200" s="92"/>
      <c r="AT200" s="21" t="s">
        <v>134</v>
      </c>
      <c r="AU200" s="21" t="s">
        <v>81</v>
      </c>
    </row>
    <row r="201" s="1" customFormat="1" ht="16.5" customHeight="1">
      <c r="B201" s="43"/>
      <c r="C201" s="211" t="s">
        <v>315</v>
      </c>
      <c r="D201" s="211" t="s">
        <v>119</v>
      </c>
      <c r="E201" s="212" t="s">
        <v>316</v>
      </c>
      <c r="F201" s="213" t="s">
        <v>317</v>
      </c>
      <c r="G201" s="214" t="s">
        <v>168</v>
      </c>
      <c r="H201" s="215">
        <v>3.6960000000000002</v>
      </c>
      <c r="I201" s="216"/>
      <c r="J201" s="217">
        <f>ROUND(I201*H201,2)</f>
        <v>0</v>
      </c>
      <c r="K201" s="213" t="s">
        <v>123</v>
      </c>
      <c r="L201" s="69"/>
      <c r="M201" s="218" t="s">
        <v>21</v>
      </c>
      <c r="N201" s="219" t="s">
        <v>40</v>
      </c>
      <c r="O201" s="44"/>
      <c r="P201" s="220">
        <f>O201*H201</f>
        <v>0</v>
      </c>
      <c r="Q201" s="220">
        <v>0</v>
      </c>
      <c r="R201" s="220">
        <f>Q201*H201</f>
        <v>0</v>
      </c>
      <c r="S201" s="220">
        <v>0</v>
      </c>
      <c r="T201" s="221">
        <f>S201*H201</f>
        <v>0</v>
      </c>
      <c r="AR201" s="21" t="s">
        <v>124</v>
      </c>
      <c r="AT201" s="21" t="s">
        <v>119</v>
      </c>
      <c r="AU201" s="21" t="s">
        <v>81</v>
      </c>
      <c r="AY201" s="21" t="s">
        <v>117</v>
      </c>
      <c r="BE201" s="222">
        <f>IF(N201="základní",J201,0)</f>
        <v>0</v>
      </c>
      <c r="BF201" s="222">
        <f>IF(N201="snížená",J201,0)</f>
        <v>0</v>
      </c>
      <c r="BG201" s="222">
        <f>IF(N201="zákl. přenesená",J201,0)</f>
        <v>0</v>
      </c>
      <c r="BH201" s="222">
        <f>IF(N201="sníž. přenesená",J201,0)</f>
        <v>0</v>
      </c>
      <c r="BI201" s="222">
        <f>IF(N201="nulová",J201,0)</f>
        <v>0</v>
      </c>
      <c r="BJ201" s="21" t="s">
        <v>74</v>
      </c>
      <c r="BK201" s="222">
        <f>ROUND(I201*H201,2)</f>
        <v>0</v>
      </c>
      <c r="BL201" s="21" t="s">
        <v>124</v>
      </c>
      <c r="BM201" s="21" t="s">
        <v>318</v>
      </c>
    </row>
    <row r="202" s="1" customFormat="1">
      <c r="B202" s="43"/>
      <c r="C202" s="71"/>
      <c r="D202" s="223" t="s">
        <v>126</v>
      </c>
      <c r="E202" s="71"/>
      <c r="F202" s="224" t="s">
        <v>319</v>
      </c>
      <c r="G202" s="71"/>
      <c r="H202" s="71"/>
      <c r="I202" s="182"/>
      <c r="J202" s="71"/>
      <c r="K202" s="71"/>
      <c r="L202" s="69"/>
      <c r="M202" s="225"/>
      <c r="N202" s="44"/>
      <c r="O202" s="44"/>
      <c r="P202" s="44"/>
      <c r="Q202" s="44"/>
      <c r="R202" s="44"/>
      <c r="S202" s="44"/>
      <c r="T202" s="92"/>
      <c r="AT202" s="21" t="s">
        <v>126</v>
      </c>
      <c r="AU202" s="21" t="s">
        <v>81</v>
      </c>
    </row>
    <row r="203" s="1" customFormat="1">
      <c r="B203" s="43"/>
      <c r="C203" s="71"/>
      <c r="D203" s="223" t="s">
        <v>134</v>
      </c>
      <c r="E203" s="71"/>
      <c r="F203" s="237" t="s">
        <v>314</v>
      </c>
      <c r="G203" s="71"/>
      <c r="H203" s="71"/>
      <c r="I203" s="182"/>
      <c r="J203" s="71"/>
      <c r="K203" s="71"/>
      <c r="L203" s="69"/>
      <c r="M203" s="225"/>
      <c r="N203" s="44"/>
      <c r="O203" s="44"/>
      <c r="P203" s="44"/>
      <c r="Q203" s="44"/>
      <c r="R203" s="44"/>
      <c r="S203" s="44"/>
      <c r="T203" s="92"/>
      <c r="AT203" s="21" t="s">
        <v>134</v>
      </c>
      <c r="AU203" s="21" t="s">
        <v>81</v>
      </c>
    </row>
    <row r="204" s="1" customFormat="1">
      <c r="B204" s="43"/>
      <c r="C204" s="71"/>
      <c r="D204" s="223" t="s">
        <v>320</v>
      </c>
      <c r="E204" s="71"/>
      <c r="F204" s="237" t="s">
        <v>321</v>
      </c>
      <c r="G204" s="71"/>
      <c r="H204" s="71"/>
      <c r="I204" s="182"/>
      <c r="J204" s="71"/>
      <c r="K204" s="71"/>
      <c r="L204" s="69"/>
      <c r="M204" s="225"/>
      <c r="N204" s="44"/>
      <c r="O204" s="44"/>
      <c r="P204" s="44"/>
      <c r="Q204" s="44"/>
      <c r="R204" s="44"/>
      <c r="S204" s="44"/>
      <c r="T204" s="92"/>
      <c r="AT204" s="21" t="s">
        <v>320</v>
      </c>
      <c r="AU204" s="21" t="s">
        <v>81</v>
      </c>
    </row>
    <row r="205" s="1" customFormat="1" ht="16.5" customHeight="1">
      <c r="B205" s="43"/>
      <c r="C205" s="211" t="s">
        <v>322</v>
      </c>
      <c r="D205" s="211" t="s">
        <v>119</v>
      </c>
      <c r="E205" s="212" t="s">
        <v>323</v>
      </c>
      <c r="F205" s="213" t="s">
        <v>324</v>
      </c>
      <c r="G205" s="214" t="s">
        <v>168</v>
      </c>
      <c r="H205" s="215">
        <v>3.7799999999999998</v>
      </c>
      <c r="I205" s="216"/>
      <c r="J205" s="217">
        <f>ROUND(I205*H205,2)</f>
        <v>0</v>
      </c>
      <c r="K205" s="213" t="s">
        <v>123</v>
      </c>
      <c r="L205" s="69"/>
      <c r="M205" s="218" t="s">
        <v>21</v>
      </c>
      <c r="N205" s="219" t="s">
        <v>40</v>
      </c>
      <c r="O205" s="44"/>
      <c r="P205" s="220">
        <f>O205*H205</f>
        <v>0</v>
      </c>
      <c r="Q205" s="220">
        <v>0</v>
      </c>
      <c r="R205" s="220">
        <f>Q205*H205</f>
        <v>0</v>
      </c>
      <c r="S205" s="220">
        <v>0</v>
      </c>
      <c r="T205" s="221">
        <f>S205*H205</f>
        <v>0</v>
      </c>
      <c r="AR205" s="21" t="s">
        <v>124</v>
      </c>
      <c r="AT205" s="21" t="s">
        <v>119</v>
      </c>
      <c r="AU205" s="21" t="s">
        <v>81</v>
      </c>
      <c r="AY205" s="21" t="s">
        <v>117</v>
      </c>
      <c r="BE205" s="222">
        <f>IF(N205="základní",J205,0)</f>
        <v>0</v>
      </c>
      <c r="BF205" s="222">
        <f>IF(N205="snížená",J205,0)</f>
        <v>0</v>
      </c>
      <c r="BG205" s="222">
        <f>IF(N205="zákl. přenesená",J205,0)</f>
        <v>0</v>
      </c>
      <c r="BH205" s="222">
        <f>IF(N205="sníž. přenesená",J205,0)</f>
        <v>0</v>
      </c>
      <c r="BI205" s="222">
        <f>IF(N205="nulová",J205,0)</f>
        <v>0</v>
      </c>
      <c r="BJ205" s="21" t="s">
        <v>74</v>
      </c>
      <c r="BK205" s="222">
        <f>ROUND(I205*H205,2)</f>
        <v>0</v>
      </c>
      <c r="BL205" s="21" t="s">
        <v>124</v>
      </c>
      <c r="BM205" s="21" t="s">
        <v>325</v>
      </c>
    </row>
    <row r="206" s="1" customFormat="1">
      <c r="B206" s="43"/>
      <c r="C206" s="71"/>
      <c r="D206" s="223" t="s">
        <v>126</v>
      </c>
      <c r="E206" s="71"/>
      <c r="F206" s="224" t="s">
        <v>326</v>
      </c>
      <c r="G206" s="71"/>
      <c r="H206" s="71"/>
      <c r="I206" s="182"/>
      <c r="J206" s="71"/>
      <c r="K206" s="71"/>
      <c r="L206" s="69"/>
      <c r="M206" s="225"/>
      <c r="N206" s="44"/>
      <c r="O206" s="44"/>
      <c r="P206" s="44"/>
      <c r="Q206" s="44"/>
      <c r="R206" s="44"/>
      <c r="S206" s="44"/>
      <c r="T206" s="92"/>
      <c r="AT206" s="21" t="s">
        <v>126</v>
      </c>
      <c r="AU206" s="21" t="s">
        <v>81</v>
      </c>
    </row>
    <row r="207" s="1" customFormat="1">
      <c r="B207" s="43"/>
      <c r="C207" s="71"/>
      <c r="D207" s="223" t="s">
        <v>134</v>
      </c>
      <c r="E207" s="71"/>
      <c r="F207" s="237" t="s">
        <v>314</v>
      </c>
      <c r="G207" s="71"/>
      <c r="H207" s="71"/>
      <c r="I207" s="182"/>
      <c r="J207" s="71"/>
      <c r="K207" s="71"/>
      <c r="L207" s="69"/>
      <c r="M207" s="225"/>
      <c r="N207" s="44"/>
      <c r="O207" s="44"/>
      <c r="P207" s="44"/>
      <c r="Q207" s="44"/>
      <c r="R207" s="44"/>
      <c r="S207" s="44"/>
      <c r="T207" s="92"/>
      <c r="AT207" s="21" t="s">
        <v>134</v>
      </c>
      <c r="AU207" s="21" t="s">
        <v>81</v>
      </c>
    </row>
    <row r="208" s="1" customFormat="1" ht="16.5" customHeight="1">
      <c r="B208" s="43"/>
      <c r="C208" s="211" t="s">
        <v>327</v>
      </c>
      <c r="D208" s="211" t="s">
        <v>119</v>
      </c>
      <c r="E208" s="212" t="s">
        <v>328</v>
      </c>
      <c r="F208" s="213" t="s">
        <v>329</v>
      </c>
      <c r="G208" s="214" t="s">
        <v>168</v>
      </c>
      <c r="H208" s="215">
        <v>3.7799999999999998</v>
      </c>
      <c r="I208" s="216"/>
      <c r="J208" s="217">
        <f>ROUND(I208*H208,2)</f>
        <v>0</v>
      </c>
      <c r="K208" s="213" t="s">
        <v>123</v>
      </c>
      <c r="L208" s="69"/>
      <c r="M208" s="218" t="s">
        <v>21</v>
      </c>
      <c r="N208" s="219" t="s">
        <v>40</v>
      </c>
      <c r="O208" s="44"/>
      <c r="P208" s="220">
        <f>O208*H208</f>
        <v>0</v>
      </c>
      <c r="Q208" s="220">
        <v>0</v>
      </c>
      <c r="R208" s="220">
        <f>Q208*H208</f>
        <v>0</v>
      </c>
      <c r="S208" s="220">
        <v>0</v>
      </c>
      <c r="T208" s="221">
        <f>S208*H208</f>
        <v>0</v>
      </c>
      <c r="AR208" s="21" t="s">
        <v>124</v>
      </c>
      <c r="AT208" s="21" t="s">
        <v>119</v>
      </c>
      <c r="AU208" s="21" t="s">
        <v>81</v>
      </c>
      <c r="AY208" s="21" t="s">
        <v>117</v>
      </c>
      <c r="BE208" s="222">
        <f>IF(N208="základní",J208,0)</f>
        <v>0</v>
      </c>
      <c r="BF208" s="222">
        <f>IF(N208="snížená",J208,0)</f>
        <v>0</v>
      </c>
      <c r="BG208" s="222">
        <f>IF(N208="zákl. přenesená",J208,0)</f>
        <v>0</v>
      </c>
      <c r="BH208" s="222">
        <f>IF(N208="sníž. přenesená",J208,0)</f>
        <v>0</v>
      </c>
      <c r="BI208" s="222">
        <f>IF(N208="nulová",J208,0)</f>
        <v>0</v>
      </c>
      <c r="BJ208" s="21" t="s">
        <v>74</v>
      </c>
      <c r="BK208" s="222">
        <f>ROUND(I208*H208,2)</f>
        <v>0</v>
      </c>
      <c r="BL208" s="21" t="s">
        <v>124</v>
      </c>
      <c r="BM208" s="21" t="s">
        <v>330</v>
      </c>
    </row>
    <row r="209" s="1" customFormat="1">
      <c r="B209" s="43"/>
      <c r="C209" s="71"/>
      <c r="D209" s="223" t="s">
        <v>126</v>
      </c>
      <c r="E209" s="71"/>
      <c r="F209" s="224" t="s">
        <v>319</v>
      </c>
      <c r="G209" s="71"/>
      <c r="H209" s="71"/>
      <c r="I209" s="182"/>
      <c r="J209" s="71"/>
      <c r="K209" s="71"/>
      <c r="L209" s="69"/>
      <c r="M209" s="225"/>
      <c r="N209" s="44"/>
      <c r="O209" s="44"/>
      <c r="P209" s="44"/>
      <c r="Q209" s="44"/>
      <c r="R209" s="44"/>
      <c r="S209" s="44"/>
      <c r="T209" s="92"/>
      <c r="AT209" s="21" t="s">
        <v>126</v>
      </c>
      <c r="AU209" s="21" t="s">
        <v>81</v>
      </c>
    </row>
    <row r="210" s="1" customFormat="1">
      <c r="B210" s="43"/>
      <c r="C210" s="71"/>
      <c r="D210" s="223" t="s">
        <v>134</v>
      </c>
      <c r="E210" s="71"/>
      <c r="F210" s="237" t="s">
        <v>314</v>
      </c>
      <c r="G210" s="71"/>
      <c r="H210" s="71"/>
      <c r="I210" s="182"/>
      <c r="J210" s="71"/>
      <c r="K210" s="71"/>
      <c r="L210" s="69"/>
      <c r="M210" s="225"/>
      <c r="N210" s="44"/>
      <c r="O210" s="44"/>
      <c r="P210" s="44"/>
      <c r="Q210" s="44"/>
      <c r="R210" s="44"/>
      <c r="S210" s="44"/>
      <c r="T210" s="92"/>
      <c r="AT210" s="21" t="s">
        <v>134</v>
      </c>
      <c r="AU210" s="21" t="s">
        <v>81</v>
      </c>
    </row>
    <row r="211" s="1" customFormat="1">
      <c r="B211" s="43"/>
      <c r="C211" s="71"/>
      <c r="D211" s="223" t="s">
        <v>320</v>
      </c>
      <c r="E211" s="71"/>
      <c r="F211" s="237" t="s">
        <v>321</v>
      </c>
      <c r="G211" s="71"/>
      <c r="H211" s="71"/>
      <c r="I211" s="182"/>
      <c r="J211" s="71"/>
      <c r="K211" s="71"/>
      <c r="L211" s="69"/>
      <c r="M211" s="225"/>
      <c r="N211" s="44"/>
      <c r="O211" s="44"/>
      <c r="P211" s="44"/>
      <c r="Q211" s="44"/>
      <c r="R211" s="44"/>
      <c r="S211" s="44"/>
      <c r="T211" s="92"/>
      <c r="AT211" s="21" t="s">
        <v>320</v>
      </c>
      <c r="AU211" s="21" t="s">
        <v>81</v>
      </c>
    </row>
    <row r="212" s="1" customFormat="1" ht="16.5" customHeight="1">
      <c r="B212" s="43"/>
      <c r="C212" s="238" t="s">
        <v>331</v>
      </c>
      <c r="D212" s="238" t="s">
        <v>165</v>
      </c>
      <c r="E212" s="239" t="s">
        <v>166</v>
      </c>
      <c r="F212" s="240" t="s">
        <v>167</v>
      </c>
      <c r="G212" s="241" t="s">
        <v>168</v>
      </c>
      <c r="H212" s="242">
        <v>3.6960000000000002</v>
      </c>
      <c r="I212" s="243"/>
      <c r="J212" s="244">
        <f>ROUND(I212*H212,2)</f>
        <v>0</v>
      </c>
      <c r="K212" s="240" t="s">
        <v>123</v>
      </c>
      <c r="L212" s="245"/>
      <c r="M212" s="246" t="s">
        <v>21</v>
      </c>
      <c r="N212" s="247" t="s">
        <v>40</v>
      </c>
      <c r="O212" s="44"/>
      <c r="P212" s="220">
        <f>O212*H212</f>
        <v>0</v>
      </c>
      <c r="Q212" s="220">
        <v>0</v>
      </c>
      <c r="R212" s="220">
        <f>Q212*H212</f>
        <v>0</v>
      </c>
      <c r="S212" s="220">
        <v>0</v>
      </c>
      <c r="T212" s="221">
        <f>S212*H212</f>
        <v>0</v>
      </c>
      <c r="AR212" s="21" t="s">
        <v>169</v>
      </c>
      <c r="AT212" s="21" t="s">
        <v>165</v>
      </c>
      <c r="AU212" s="21" t="s">
        <v>81</v>
      </c>
      <c r="AY212" s="21" t="s">
        <v>117</v>
      </c>
      <c r="BE212" s="222">
        <f>IF(N212="základní",J212,0)</f>
        <v>0</v>
      </c>
      <c r="BF212" s="222">
        <f>IF(N212="snížená",J212,0)</f>
        <v>0</v>
      </c>
      <c r="BG212" s="222">
        <f>IF(N212="zákl. přenesená",J212,0)</f>
        <v>0</v>
      </c>
      <c r="BH212" s="222">
        <f>IF(N212="sníž. přenesená",J212,0)</f>
        <v>0</v>
      </c>
      <c r="BI212" s="222">
        <f>IF(N212="nulová",J212,0)</f>
        <v>0</v>
      </c>
      <c r="BJ212" s="21" t="s">
        <v>74</v>
      </c>
      <c r="BK212" s="222">
        <f>ROUND(I212*H212,2)</f>
        <v>0</v>
      </c>
      <c r="BL212" s="21" t="s">
        <v>124</v>
      </c>
      <c r="BM212" s="21" t="s">
        <v>332</v>
      </c>
    </row>
    <row r="213" s="1" customFormat="1">
      <c r="B213" s="43"/>
      <c r="C213" s="71"/>
      <c r="D213" s="223" t="s">
        <v>126</v>
      </c>
      <c r="E213" s="71"/>
      <c r="F213" s="224" t="s">
        <v>171</v>
      </c>
      <c r="G213" s="71"/>
      <c r="H213" s="71"/>
      <c r="I213" s="182"/>
      <c r="J213" s="71"/>
      <c r="K213" s="71"/>
      <c r="L213" s="69"/>
      <c r="M213" s="225"/>
      <c r="N213" s="44"/>
      <c r="O213" s="44"/>
      <c r="P213" s="44"/>
      <c r="Q213" s="44"/>
      <c r="R213" s="44"/>
      <c r="S213" s="44"/>
      <c r="T213" s="92"/>
      <c r="AT213" s="21" t="s">
        <v>126</v>
      </c>
      <c r="AU213" s="21" t="s">
        <v>81</v>
      </c>
    </row>
    <row r="214" s="1" customFormat="1" ht="16.5" customHeight="1">
      <c r="B214" s="43"/>
      <c r="C214" s="238" t="s">
        <v>333</v>
      </c>
      <c r="D214" s="238" t="s">
        <v>165</v>
      </c>
      <c r="E214" s="239" t="s">
        <v>334</v>
      </c>
      <c r="F214" s="240" t="s">
        <v>335</v>
      </c>
      <c r="G214" s="241" t="s">
        <v>168</v>
      </c>
      <c r="H214" s="242">
        <v>3.7799999999999998</v>
      </c>
      <c r="I214" s="243"/>
      <c r="J214" s="244">
        <f>ROUND(I214*H214,2)</f>
        <v>0</v>
      </c>
      <c r="K214" s="240" t="s">
        <v>123</v>
      </c>
      <c r="L214" s="245"/>
      <c r="M214" s="246" t="s">
        <v>21</v>
      </c>
      <c r="N214" s="247" t="s">
        <v>40</v>
      </c>
      <c r="O214" s="44"/>
      <c r="P214" s="220">
        <f>O214*H214</f>
        <v>0</v>
      </c>
      <c r="Q214" s="220">
        <v>0</v>
      </c>
      <c r="R214" s="220">
        <f>Q214*H214</f>
        <v>0</v>
      </c>
      <c r="S214" s="220">
        <v>0</v>
      </c>
      <c r="T214" s="221">
        <f>S214*H214</f>
        <v>0</v>
      </c>
      <c r="AR214" s="21" t="s">
        <v>169</v>
      </c>
      <c r="AT214" s="21" t="s">
        <v>165</v>
      </c>
      <c r="AU214" s="21" t="s">
        <v>81</v>
      </c>
      <c r="AY214" s="21" t="s">
        <v>117</v>
      </c>
      <c r="BE214" s="222">
        <f>IF(N214="základní",J214,0)</f>
        <v>0</v>
      </c>
      <c r="BF214" s="222">
        <f>IF(N214="snížená",J214,0)</f>
        <v>0</v>
      </c>
      <c r="BG214" s="222">
        <f>IF(N214="zákl. přenesená",J214,0)</f>
        <v>0</v>
      </c>
      <c r="BH214" s="222">
        <f>IF(N214="sníž. přenesená",J214,0)</f>
        <v>0</v>
      </c>
      <c r="BI214" s="222">
        <f>IF(N214="nulová",J214,0)</f>
        <v>0</v>
      </c>
      <c r="BJ214" s="21" t="s">
        <v>74</v>
      </c>
      <c r="BK214" s="222">
        <f>ROUND(I214*H214,2)</f>
        <v>0</v>
      </c>
      <c r="BL214" s="21" t="s">
        <v>124</v>
      </c>
      <c r="BM214" s="21" t="s">
        <v>336</v>
      </c>
    </row>
    <row r="215" s="1" customFormat="1">
      <c r="B215" s="43"/>
      <c r="C215" s="71"/>
      <c r="D215" s="223" t="s">
        <v>126</v>
      </c>
      <c r="E215" s="71"/>
      <c r="F215" s="224" t="s">
        <v>337</v>
      </c>
      <c r="G215" s="71"/>
      <c r="H215" s="71"/>
      <c r="I215" s="182"/>
      <c r="J215" s="71"/>
      <c r="K215" s="71"/>
      <c r="L215" s="69"/>
      <c r="M215" s="225"/>
      <c r="N215" s="44"/>
      <c r="O215" s="44"/>
      <c r="P215" s="44"/>
      <c r="Q215" s="44"/>
      <c r="R215" s="44"/>
      <c r="S215" s="44"/>
      <c r="T215" s="92"/>
      <c r="AT215" s="21" t="s">
        <v>126</v>
      </c>
      <c r="AU215" s="21" t="s">
        <v>81</v>
      </c>
    </row>
    <row r="216" s="10" customFormat="1" ht="29.88" customHeight="1">
      <c r="B216" s="195"/>
      <c r="C216" s="196"/>
      <c r="D216" s="197" t="s">
        <v>68</v>
      </c>
      <c r="E216" s="209" t="s">
        <v>338</v>
      </c>
      <c r="F216" s="209" t="s">
        <v>339</v>
      </c>
      <c r="G216" s="196"/>
      <c r="H216" s="196"/>
      <c r="I216" s="199"/>
      <c r="J216" s="210">
        <f>BK216</f>
        <v>0</v>
      </c>
      <c r="K216" s="196"/>
      <c r="L216" s="201"/>
      <c r="M216" s="202"/>
      <c r="N216" s="203"/>
      <c r="O216" s="203"/>
      <c r="P216" s="204">
        <f>SUM(P217:P219)</f>
        <v>0</v>
      </c>
      <c r="Q216" s="203"/>
      <c r="R216" s="204">
        <f>SUM(R217:R219)</f>
        <v>0</v>
      </c>
      <c r="S216" s="203"/>
      <c r="T216" s="205">
        <f>SUM(T217:T219)</f>
        <v>0</v>
      </c>
      <c r="AR216" s="206" t="s">
        <v>74</v>
      </c>
      <c r="AT216" s="207" t="s">
        <v>68</v>
      </c>
      <c r="AU216" s="207" t="s">
        <v>74</v>
      </c>
      <c r="AY216" s="206" t="s">
        <v>117</v>
      </c>
      <c r="BK216" s="208">
        <f>SUM(BK217:BK219)</f>
        <v>0</v>
      </c>
    </row>
    <row r="217" s="1" customFormat="1" ht="16.5" customHeight="1">
      <c r="B217" s="43"/>
      <c r="C217" s="211" t="s">
        <v>340</v>
      </c>
      <c r="D217" s="211" t="s">
        <v>119</v>
      </c>
      <c r="E217" s="212" t="s">
        <v>341</v>
      </c>
      <c r="F217" s="213" t="s">
        <v>342</v>
      </c>
      <c r="G217" s="214" t="s">
        <v>168</v>
      </c>
      <c r="H217" s="215">
        <v>31.975000000000001</v>
      </c>
      <c r="I217" s="216"/>
      <c r="J217" s="217">
        <f>ROUND(I217*H217,2)</f>
        <v>0</v>
      </c>
      <c r="K217" s="213" t="s">
        <v>123</v>
      </c>
      <c r="L217" s="69"/>
      <c r="M217" s="218" t="s">
        <v>21</v>
      </c>
      <c r="N217" s="219" t="s">
        <v>40</v>
      </c>
      <c r="O217" s="44"/>
      <c r="P217" s="220">
        <f>O217*H217</f>
        <v>0</v>
      </c>
      <c r="Q217" s="220">
        <v>0</v>
      </c>
      <c r="R217" s="220">
        <f>Q217*H217</f>
        <v>0</v>
      </c>
      <c r="S217" s="220">
        <v>0</v>
      </c>
      <c r="T217" s="221">
        <f>S217*H217</f>
        <v>0</v>
      </c>
      <c r="AR217" s="21" t="s">
        <v>124</v>
      </c>
      <c r="AT217" s="21" t="s">
        <v>119</v>
      </c>
      <c r="AU217" s="21" t="s">
        <v>81</v>
      </c>
      <c r="AY217" s="21" t="s">
        <v>117</v>
      </c>
      <c r="BE217" s="222">
        <f>IF(N217="základní",J217,0)</f>
        <v>0</v>
      </c>
      <c r="BF217" s="222">
        <f>IF(N217="snížená",J217,0)</f>
        <v>0</v>
      </c>
      <c r="BG217" s="222">
        <f>IF(N217="zákl. přenesená",J217,0)</f>
        <v>0</v>
      </c>
      <c r="BH217" s="222">
        <f>IF(N217="sníž. přenesená",J217,0)</f>
        <v>0</v>
      </c>
      <c r="BI217" s="222">
        <f>IF(N217="nulová",J217,0)</f>
        <v>0</v>
      </c>
      <c r="BJ217" s="21" t="s">
        <v>74</v>
      </c>
      <c r="BK217" s="222">
        <f>ROUND(I217*H217,2)</f>
        <v>0</v>
      </c>
      <c r="BL217" s="21" t="s">
        <v>124</v>
      </c>
      <c r="BM217" s="21" t="s">
        <v>343</v>
      </c>
    </row>
    <row r="218" s="1" customFormat="1">
      <c r="B218" s="43"/>
      <c r="C218" s="71"/>
      <c r="D218" s="223" t="s">
        <v>126</v>
      </c>
      <c r="E218" s="71"/>
      <c r="F218" s="224" t="s">
        <v>344</v>
      </c>
      <c r="G218" s="71"/>
      <c r="H218" s="71"/>
      <c r="I218" s="182"/>
      <c r="J218" s="71"/>
      <c r="K218" s="71"/>
      <c r="L218" s="69"/>
      <c r="M218" s="225"/>
      <c r="N218" s="44"/>
      <c r="O218" s="44"/>
      <c r="P218" s="44"/>
      <c r="Q218" s="44"/>
      <c r="R218" s="44"/>
      <c r="S218" s="44"/>
      <c r="T218" s="92"/>
      <c r="AT218" s="21" t="s">
        <v>126</v>
      </c>
      <c r="AU218" s="21" t="s">
        <v>81</v>
      </c>
    </row>
    <row r="219" s="1" customFormat="1">
      <c r="B219" s="43"/>
      <c r="C219" s="71"/>
      <c r="D219" s="223" t="s">
        <v>134</v>
      </c>
      <c r="E219" s="71"/>
      <c r="F219" s="237" t="s">
        <v>345</v>
      </c>
      <c r="G219" s="71"/>
      <c r="H219" s="71"/>
      <c r="I219" s="182"/>
      <c r="J219" s="71"/>
      <c r="K219" s="71"/>
      <c r="L219" s="69"/>
      <c r="M219" s="225"/>
      <c r="N219" s="44"/>
      <c r="O219" s="44"/>
      <c r="P219" s="44"/>
      <c r="Q219" s="44"/>
      <c r="R219" s="44"/>
      <c r="S219" s="44"/>
      <c r="T219" s="92"/>
      <c r="AT219" s="21" t="s">
        <v>134</v>
      </c>
      <c r="AU219" s="21" t="s">
        <v>81</v>
      </c>
    </row>
    <row r="220" s="10" customFormat="1" ht="37.44" customHeight="1">
      <c r="B220" s="195"/>
      <c r="C220" s="196"/>
      <c r="D220" s="197" t="s">
        <v>68</v>
      </c>
      <c r="E220" s="198" t="s">
        <v>346</v>
      </c>
      <c r="F220" s="198" t="s">
        <v>347</v>
      </c>
      <c r="G220" s="196"/>
      <c r="H220" s="196"/>
      <c r="I220" s="199"/>
      <c r="J220" s="200">
        <f>BK220</f>
        <v>0</v>
      </c>
      <c r="K220" s="196"/>
      <c r="L220" s="201"/>
      <c r="M220" s="202"/>
      <c r="N220" s="203"/>
      <c r="O220" s="203"/>
      <c r="P220" s="204">
        <f>P221</f>
        <v>0</v>
      </c>
      <c r="Q220" s="203"/>
      <c r="R220" s="204">
        <f>R221</f>
        <v>0.43959799999999999</v>
      </c>
      <c r="S220" s="203"/>
      <c r="T220" s="205">
        <f>T221</f>
        <v>0</v>
      </c>
      <c r="AR220" s="206" t="s">
        <v>81</v>
      </c>
      <c r="AT220" s="207" t="s">
        <v>68</v>
      </c>
      <c r="AU220" s="207" t="s">
        <v>69</v>
      </c>
      <c r="AY220" s="206" t="s">
        <v>117</v>
      </c>
      <c r="BK220" s="208">
        <f>BK221</f>
        <v>0</v>
      </c>
    </row>
    <row r="221" s="10" customFormat="1" ht="19.92" customHeight="1">
      <c r="B221" s="195"/>
      <c r="C221" s="196"/>
      <c r="D221" s="197" t="s">
        <v>68</v>
      </c>
      <c r="E221" s="209" t="s">
        <v>348</v>
      </c>
      <c r="F221" s="209" t="s">
        <v>349</v>
      </c>
      <c r="G221" s="196"/>
      <c r="H221" s="196"/>
      <c r="I221" s="199"/>
      <c r="J221" s="210">
        <f>BK221</f>
        <v>0</v>
      </c>
      <c r="K221" s="196"/>
      <c r="L221" s="201"/>
      <c r="M221" s="202"/>
      <c r="N221" s="203"/>
      <c r="O221" s="203"/>
      <c r="P221" s="204">
        <f>SUM(P222:P242)</f>
        <v>0</v>
      </c>
      <c r="Q221" s="203"/>
      <c r="R221" s="204">
        <f>SUM(R222:R242)</f>
        <v>0.43959799999999999</v>
      </c>
      <c r="S221" s="203"/>
      <c r="T221" s="205">
        <f>SUM(T222:T242)</f>
        <v>0</v>
      </c>
      <c r="AR221" s="206" t="s">
        <v>81</v>
      </c>
      <c r="AT221" s="207" t="s">
        <v>68</v>
      </c>
      <c r="AU221" s="207" t="s">
        <v>74</v>
      </c>
      <c r="AY221" s="206" t="s">
        <v>117</v>
      </c>
      <c r="BK221" s="208">
        <f>SUM(BK222:BK242)</f>
        <v>0</v>
      </c>
    </row>
    <row r="222" s="1" customFormat="1" ht="16.5" customHeight="1">
      <c r="B222" s="43"/>
      <c r="C222" s="211" t="s">
        <v>350</v>
      </c>
      <c r="D222" s="211" t="s">
        <v>119</v>
      </c>
      <c r="E222" s="212" t="s">
        <v>351</v>
      </c>
      <c r="F222" s="213" t="s">
        <v>352</v>
      </c>
      <c r="G222" s="214" t="s">
        <v>207</v>
      </c>
      <c r="H222" s="215">
        <v>69.200000000000003</v>
      </c>
      <c r="I222" s="216"/>
      <c r="J222" s="217">
        <f>ROUND(I222*H222,2)</f>
        <v>0</v>
      </c>
      <c r="K222" s="213" t="s">
        <v>123</v>
      </c>
      <c r="L222" s="69"/>
      <c r="M222" s="218" t="s">
        <v>21</v>
      </c>
      <c r="N222" s="219" t="s">
        <v>40</v>
      </c>
      <c r="O222" s="44"/>
      <c r="P222" s="220">
        <f>O222*H222</f>
        <v>0</v>
      </c>
      <c r="Q222" s="220">
        <v>0</v>
      </c>
      <c r="R222" s="220">
        <f>Q222*H222</f>
        <v>0</v>
      </c>
      <c r="S222" s="220">
        <v>0</v>
      </c>
      <c r="T222" s="221">
        <f>S222*H222</f>
        <v>0</v>
      </c>
      <c r="AR222" s="21" t="s">
        <v>225</v>
      </c>
      <c r="AT222" s="21" t="s">
        <v>119</v>
      </c>
      <c r="AU222" s="21" t="s">
        <v>81</v>
      </c>
      <c r="AY222" s="21" t="s">
        <v>117</v>
      </c>
      <c r="BE222" s="222">
        <f>IF(N222="základní",J222,0)</f>
        <v>0</v>
      </c>
      <c r="BF222" s="222">
        <f>IF(N222="snížená",J222,0)</f>
        <v>0</v>
      </c>
      <c r="BG222" s="222">
        <f>IF(N222="zákl. přenesená",J222,0)</f>
        <v>0</v>
      </c>
      <c r="BH222" s="222">
        <f>IF(N222="sníž. přenesená",J222,0)</f>
        <v>0</v>
      </c>
      <c r="BI222" s="222">
        <f>IF(N222="nulová",J222,0)</f>
        <v>0</v>
      </c>
      <c r="BJ222" s="21" t="s">
        <v>74</v>
      </c>
      <c r="BK222" s="222">
        <f>ROUND(I222*H222,2)</f>
        <v>0</v>
      </c>
      <c r="BL222" s="21" t="s">
        <v>225</v>
      </c>
      <c r="BM222" s="21" t="s">
        <v>353</v>
      </c>
    </row>
    <row r="223" s="1" customFormat="1">
      <c r="B223" s="43"/>
      <c r="C223" s="71"/>
      <c r="D223" s="223" t="s">
        <v>126</v>
      </c>
      <c r="E223" s="71"/>
      <c r="F223" s="224" t="s">
        <v>354</v>
      </c>
      <c r="G223" s="71"/>
      <c r="H223" s="71"/>
      <c r="I223" s="182"/>
      <c r="J223" s="71"/>
      <c r="K223" s="71"/>
      <c r="L223" s="69"/>
      <c r="M223" s="225"/>
      <c r="N223" s="44"/>
      <c r="O223" s="44"/>
      <c r="P223" s="44"/>
      <c r="Q223" s="44"/>
      <c r="R223" s="44"/>
      <c r="S223" s="44"/>
      <c r="T223" s="92"/>
      <c r="AT223" s="21" t="s">
        <v>126</v>
      </c>
      <c r="AU223" s="21" t="s">
        <v>81</v>
      </c>
    </row>
    <row r="224" s="11" customFormat="1">
      <c r="B224" s="226"/>
      <c r="C224" s="227"/>
      <c r="D224" s="223" t="s">
        <v>128</v>
      </c>
      <c r="E224" s="228" t="s">
        <v>21</v>
      </c>
      <c r="F224" s="229" t="s">
        <v>355</v>
      </c>
      <c r="G224" s="227"/>
      <c r="H224" s="230">
        <v>28</v>
      </c>
      <c r="I224" s="231"/>
      <c r="J224" s="227"/>
      <c r="K224" s="227"/>
      <c r="L224" s="232"/>
      <c r="M224" s="233"/>
      <c r="N224" s="234"/>
      <c r="O224" s="234"/>
      <c r="P224" s="234"/>
      <c r="Q224" s="234"/>
      <c r="R224" s="234"/>
      <c r="S224" s="234"/>
      <c r="T224" s="235"/>
      <c r="AT224" s="236" t="s">
        <v>128</v>
      </c>
      <c r="AU224" s="236" t="s">
        <v>81</v>
      </c>
      <c r="AV224" s="11" t="s">
        <v>81</v>
      </c>
      <c r="AW224" s="11" t="s">
        <v>33</v>
      </c>
      <c r="AX224" s="11" t="s">
        <v>69</v>
      </c>
      <c r="AY224" s="236" t="s">
        <v>117</v>
      </c>
    </row>
    <row r="225" s="11" customFormat="1">
      <c r="B225" s="226"/>
      <c r="C225" s="227"/>
      <c r="D225" s="223" t="s">
        <v>128</v>
      </c>
      <c r="E225" s="228" t="s">
        <v>21</v>
      </c>
      <c r="F225" s="229" t="s">
        <v>356</v>
      </c>
      <c r="G225" s="227"/>
      <c r="H225" s="230">
        <v>41.200000000000003</v>
      </c>
      <c r="I225" s="231"/>
      <c r="J225" s="227"/>
      <c r="K225" s="227"/>
      <c r="L225" s="232"/>
      <c r="M225" s="233"/>
      <c r="N225" s="234"/>
      <c r="O225" s="234"/>
      <c r="P225" s="234"/>
      <c r="Q225" s="234"/>
      <c r="R225" s="234"/>
      <c r="S225" s="234"/>
      <c r="T225" s="235"/>
      <c r="AT225" s="236" t="s">
        <v>128</v>
      </c>
      <c r="AU225" s="236" t="s">
        <v>81</v>
      </c>
      <c r="AV225" s="11" t="s">
        <v>81</v>
      </c>
      <c r="AW225" s="11" t="s">
        <v>33</v>
      </c>
      <c r="AX225" s="11" t="s">
        <v>69</v>
      </c>
      <c r="AY225" s="236" t="s">
        <v>117</v>
      </c>
    </row>
    <row r="226" s="1" customFormat="1" ht="16.5" customHeight="1">
      <c r="B226" s="43"/>
      <c r="C226" s="238" t="s">
        <v>357</v>
      </c>
      <c r="D226" s="238" t="s">
        <v>165</v>
      </c>
      <c r="E226" s="239" t="s">
        <v>358</v>
      </c>
      <c r="F226" s="240" t="s">
        <v>359</v>
      </c>
      <c r="G226" s="241" t="s">
        <v>168</v>
      </c>
      <c r="H226" s="242">
        <v>0.024</v>
      </c>
      <c r="I226" s="243"/>
      <c r="J226" s="244">
        <f>ROUND(I226*H226,2)</f>
        <v>0</v>
      </c>
      <c r="K226" s="240" t="s">
        <v>123</v>
      </c>
      <c r="L226" s="245"/>
      <c r="M226" s="246" t="s">
        <v>21</v>
      </c>
      <c r="N226" s="247" t="s">
        <v>40</v>
      </c>
      <c r="O226" s="44"/>
      <c r="P226" s="220">
        <f>O226*H226</f>
        <v>0</v>
      </c>
      <c r="Q226" s="220">
        <v>1</v>
      </c>
      <c r="R226" s="220">
        <f>Q226*H226</f>
        <v>0.024</v>
      </c>
      <c r="S226" s="220">
        <v>0</v>
      </c>
      <c r="T226" s="221">
        <f>S226*H226</f>
        <v>0</v>
      </c>
      <c r="AR226" s="21" t="s">
        <v>331</v>
      </c>
      <c r="AT226" s="21" t="s">
        <v>165</v>
      </c>
      <c r="AU226" s="21" t="s">
        <v>81</v>
      </c>
      <c r="AY226" s="21" t="s">
        <v>117</v>
      </c>
      <c r="BE226" s="222">
        <f>IF(N226="základní",J226,0)</f>
        <v>0</v>
      </c>
      <c r="BF226" s="222">
        <f>IF(N226="snížená",J226,0)</f>
        <v>0</v>
      </c>
      <c r="BG226" s="222">
        <f>IF(N226="zákl. přenesená",J226,0)</f>
        <v>0</v>
      </c>
      <c r="BH226" s="222">
        <f>IF(N226="sníž. přenesená",J226,0)</f>
        <v>0</v>
      </c>
      <c r="BI226" s="222">
        <f>IF(N226="nulová",J226,0)</f>
        <v>0</v>
      </c>
      <c r="BJ226" s="21" t="s">
        <v>74</v>
      </c>
      <c r="BK226" s="222">
        <f>ROUND(I226*H226,2)</f>
        <v>0</v>
      </c>
      <c r="BL226" s="21" t="s">
        <v>225</v>
      </c>
      <c r="BM226" s="21" t="s">
        <v>360</v>
      </c>
    </row>
    <row r="227" s="1" customFormat="1">
      <c r="B227" s="43"/>
      <c r="C227" s="71"/>
      <c r="D227" s="223" t="s">
        <v>126</v>
      </c>
      <c r="E227" s="71"/>
      <c r="F227" s="224" t="s">
        <v>361</v>
      </c>
      <c r="G227" s="71"/>
      <c r="H227" s="71"/>
      <c r="I227" s="182"/>
      <c r="J227" s="71"/>
      <c r="K227" s="71"/>
      <c r="L227" s="69"/>
      <c r="M227" s="225"/>
      <c r="N227" s="44"/>
      <c r="O227" s="44"/>
      <c r="P227" s="44"/>
      <c r="Q227" s="44"/>
      <c r="R227" s="44"/>
      <c r="S227" s="44"/>
      <c r="T227" s="92"/>
      <c r="AT227" s="21" t="s">
        <v>126</v>
      </c>
      <c r="AU227" s="21" t="s">
        <v>81</v>
      </c>
    </row>
    <row r="228" s="11" customFormat="1">
      <c r="B228" s="226"/>
      <c r="C228" s="227"/>
      <c r="D228" s="223" t="s">
        <v>128</v>
      </c>
      <c r="E228" s="227"/>
      <c r="F228" s="229" t="s">
        <v>362</v>
      </c>
      <c r="G228" s="227"/>
      <c r="H228" s="230">
        <v>0.024</v>
      </c>
      <c r="I228" s="231"/>
      <c r="J228" s="227"/>
      <c r="K228" s="227"/>
      <c r="L228" s="232"/>
      <c r="M228" s="233"/>
      <c r="N228" s="234"/>
      <c r="O228" s="234"/>
      <c r="P228" s="234"/>
      <c r="Q228" s="234"/>
      <c r="R228" s="234"/>
      <c r="S228" s="234"/>
      <c r="T228" s="235"/>
      <c r="AT228" s="236" t="s">
        <v>128</v>
      </c>
      <c r="AU228" s="236" t="s">
        <v>81</v>
      </c>
      <c r="AV228" s="11" t="s">
        <v>81</v>
      </c>
      <c r="AW228" s="11" t="s">
        <v>6</v>
      </c>
      <c r="AX228" s="11" t="s">
        <v>74</v>
      </c>
      <c r="AY228" s="236" t="s">
        <v>117</v>
      </c>
    </row>
    <row r="229" s="1" customFormat="1" ht="16.5" customHeight="1">
      <c r="B229" s="43"/>
      <c r="C229" s="211" t="s">
        <v>363</v>
      </c>
      <c r="D229" s="211" t="s">
        <v>119</v>
      </c>
      <c r="E229" s="212" t="s">
        <v>364</v>
      </c>
      <c r="F229" s="213" t="s">
        <v>365</v>
      </c>
      <c r="G229" s="214" t="s">
        <v>207</v>
      </c>
      <c r="H229" s="215">
        <v>69.200000000000003</v>
      </c>
      <c r="I229" s="216"/>
      <c r="J229" s="217">
        <f>ROUND(I229*H229,2)</f>
        <v>0</v>
      </c>
      <c r="K229" s="213" t="s">
        <v>123</v>
      </c>
      <c r="L229" s="69"/>
      <c r="M229" s="218" t="s">
        <v>21</v>
      </c>
      <c r="N229" s="219" t="s">
        <v>40</v>
      </c>
      <c r="O229" s="44"/>
      <c r="P229" s="220">
        <f>O229*H229</f>
        <v>0</v>
      </c>
      <c r="Q229" s="220">
        <v>0.00040000000000000002</v>
      </c>
      <c r="R229" s="220">
        <f>Q229*H229</f>
        <v>0.027680000000000003</v>
      </c>
      <c r="S229" s="220">
        <v>0</v>
      </c>
      <c r="T229" s="221">
        <f>S229*H229</f>
        <v>0</v>
      </c>
      <c r="AR229" s="21" t="s">
        <v>225</v>
      </c>
      <c r="AT229" s="21" t="s">
        <v>119</v>
      </c>
      <c r="AU229" s="21" t="s">
        <v>81</v>
      </c>
      <c r="AY229" s="21" t="s">
        <v>117</v>
      </c>
      <c r="BE229" s="222">
        <f>IF(N229="základní",J229,0)</f>
        <v>0</v>
      </c>
      <c r="BF229" s="222">
        <f>IF(N229="snížená",J229,0)</f>
        <v>0</v>
      </c>
      <c r="BG229" s="222">
        <f>IF(N229="zákl. přenesená",J229,0)</f>
        <v>0</v>
      </c>
      <c r="BH229" s="222">
        <f>IF(N229="sníž. přenesená",J229,0)</f>
        <v>0</v>
      </c>
      <c r="BI229" s="222">
        <f>IF(N229="nulová",J229,0)</f>
        <v>0</v>
      </c>
      <c r="BJ229" s="21" t="s">
        <v>74</v>
      </c>
      <c r="BK229" s="222">
        <f>ROUND(I229*H229,2)</f>
        <v>0</v>
      </c>
      <c r="BL229" s="21" t="s">
        <v>225</v>
      </c>
      <c r="BM229" s="21" t="s">
        <v>366</v>
      </c>
    </row>
    <row r="230" s="1" customFormat="1">
      <c r="B230" s="43"/>
      <c r="C230" s="71"/>
      <c r="D230" s="223" t="s">
        <v>126</v>
      </c>
      <c r="E230" s="71"/>
      <c r="F230" s="224" t="s">
        <v>367</v>
      </c>
      <c r="G230" s="71"/>
      <c r="H230" s="71"/>
      <c r="I230" s="182"/>
      <c r="J230" s="71"/>
      <c r="K230" s="71"/>
      <c r="L230" s="69"/>
      <c r="M230" s="225"/>
      <c r="N230" s="44"/>
      <c r="O230" s="44"/>
      <c r="P230" s="44"/>
      <c r="Q230" s="44"/>
      <c r="R230" s="44"/>
      <c r="S230" s="44"/>
      <c r="T230" s="92"/>
      <c r="AT230" s="21" t="s">
        <v>126</v>
      </c>
      <c r="AU230" s="21" t="s">
        <v>81</v>
      </c>
    </row>
    <row r="231" s="11" customFormat="1">
      <c r="B231" s="226"/>
      <c r="C231" s="227"/>
      <c r="D231" s="223" t="s">
        <v>128</v>
      </c>
      <c r="E231" s="228" t="s">
        <v>21</v>
      </c>
      <c r="F231" s="229" t="s">
        <v>355</v>
      </c>
      <c r="G231" s="227"/>
      <c r="H231" s="230">
        <v>28</v>
      </c>
      <c r="I231" s="231"/>
      <c r="J231" s="227"/>
      <c r="K231" s="227"/>
      <c r="L231" s="232"/>
      <c r="M231" s="233"/>
      <c r="N231" s="234"/>
      <c r="O231" s="234"/>
      <c r="P231" s="234"/>
      <c r="Q231" s="234"/>
      <c r="R231" s="234"/>
      <c r="S231" s="234"/>
      <c r="T231" s="235"/>
      <c r="AT231" s="236" t="s">
        <v>128</v>
      </c>
      <c r="AU231" s="236" t="s">
        <v>81</v>
      </c>
      <c r="AV231" s="11" t="s">
        <v>81</v>
      </c>
      <c r="AW231" s="11" t="s">
        <v>33</v>
      </c>
      <c r="AX231" s="11" t="s">
        <v>69</v>
      </c>
      <c r="AY231" s="236" t="s">
        <v>117</v>
      </c>
    </row>
    <row r="232" s="11" customFormat="1">
      <c r="B232" s="226"/>
      <c r="C232" s="227"/>
      <c r="D232" s="223" t="s">
        <v>128</v>
      </c>
      <c r="E232" s="228" t="s">
        <v>21</v>
      </c>
      <c r="F232" s="229" t="s">
        <v>356</v>
      </c>
      <c r="G232" s="227"/>
      <c r="H232" s="230">
        <v>41.200000000000003</v>
      </c>
      <c r="I232" s="231"/>
      <c r="J232" s="227"/>
      <c r="K232" s="227"/>
      <c r="L232" s="232"/>
      <c r="M232" s="233"/>
      <c r="N232" s="234"/>
      <c r="O232" s="234"/>
      <c r="P232" s="234"/>
      <c r="Q232" s="234"/>
      <c r="R232" s="234"/>
      <c r="S232" s="234"/>
      <c r="T232" s="235"/>
      <c r="AT232" s="236" t="s">
        <v>128</v>
      </c>
      <c r="AU232" s="236" t="s">
        <v>81</v>
      </c>
      <c r="AV232" s="11" t="s">
        <v>81</v>
      </c>
      <c r="AW232" s="11" t="s">
        <v>33</v>
      </c>
      <c r="AX232" s="11" t="s">
        <v>69</v>
      </c>
      <c r="AY232" s="236" t="s">
        <v>117</v>
      </c>
    </row>
    <row r="233" s="1" customFormat="1" ht="16.5" customHeight="1">
      <c r="B233" s="43"/>
      <c r="C233" s="238" t="s">
        <v>368</v>
      </c>
      <c r="D233" s="238" t="s">
        <v>165</v>
      </c>
      <c r="E233" s="239" t="s">
        <v>369</v>
      </c>
      <c r="F233" s="240" t="s">
        <v>370</v>
      </c>
      <c r="G233" s="241" t="s">
        <v>207</v>
      </c>
      <c r="H233" s="242">
        <v>83.040000000000006</v>
      </c>
      <c r="I233" s="243"/>
      <c r="J233" s="244">
        <f>ROUND(I233*H233,2)</f>
        <v>0</v>
      </c>
      <c r="K233" s="240" t="s">
        <v>123</v>
      </c>
      <c r="L233" s="245"/>
      <c r="M233" s="246" t="s">
        <v>21</v>
      </c>
      <c r="N233" s="247" t="s">
        <v>40</v>
      </c>
      <c r="O233" s="44"/>
      <c r="P233" s="220">
        <f>O233*H233</f>
        <v>0</v>
      </c>
      <c r="Q233" s="220">
        <v>0.0044999999999999997</v>
      </c>
      <c r="R233" s="220">
        <f>Q233*H233</f>
        <v>0.37368000000000001</v>
      </c>
      <c r="S233" s="220">
        <v>0</v>
      </c>
      <c r="T233" s="221">
        <f>S233*H233</f>
        <v>0</v>
      </c>
      <c r="AR233" s="21" t="s">
        <v>331</v>
      </c>
      <c r="AT233" s="21" t="s">
        <v>165</v>
      </c>
      <c r="AU233" s="21" t="s">
        <v>81</v>
      </c>
      <c r="AY233" s="21" t="s">
        <v>117</v>
      </c>
      <c r="BE233" s="222">
        <f>IF(N233="základní",J233,0)</f>
        <v>0</v>
      </c>
      <c r="BF233" s="222">
        <f>IF(N233="snížená",J233,0)</f>
        <v>0</v>
      </c>
      <c r="BG233" s="222">
        <f>IF(N233="zákl. přenesená",J233,0)</f>
        <v>0</v>
      </c>
      <c r="BH233" s="222">
        <f>IF(N233="sníž. přenesená",J233,0)</f>
        <v>0</v>
      </c>
      <c r="BI233" s="222">
        <f>IF(N233="nulová",J233,0)</f>
        <v>0</v>
      </c>
      <c r="BJ233" s="21" t="s">
        <v>74</v>
      </c>
      <c r="BK233" s="222">
        <f>ROUND(I233*H233,2)</f>
        <v>0</v>
      </c>
      <c r="BL233" s="21" t="s">
        <v>225</v>
      </c>
      <c r="BM233" s="21" t="s">
        <v>371</v>
      </c>
    </row>
    <row r="234" s="11" customFormat="1">
      <c r="B234" s="226"/>
      <c r="C234" s="227"/>
      <c r="D234" s="223" t="s">
        <v>128</v>
      </c>
      <c r="E234" s="227"/>
      <c r="F234" s="229" t="s">
        <v>372</v>
      </c>
      <c r="G234" s="227"/>
      <c r="H234" s="230">
        <v>83.040000000000006</v>
      </c>
      <c r="I234" s="231"/>
      <c r="J234" s="227"/>
      <c r="K234" s="227"/>
      <c r="L234" s="232"/>
      <c r="M234" s="233"/>
      <c r="N234" s="234"/>
      <c r="O234" s="234"/>
      <c r="P234" s="234"/>
      <c r="Q234" s="234"/>
      <c r="R234" s="234"/>
      <c r="S234" s="234"/>
      <c r="T234" s="235"/>
      <c r="AT234" s="236" t="s">
        <v>128</v>
      </c>
      <c r="AU234" s="236" t="s">
        <v>81</v>
      </c>
      <c r="AV234" s="11" t="s">
        <v>81</v>
      </c>
      <c r="AW234" s="11" t="s">
        <v>6</v>
      </c>
      <c r="AX234" s="11" t="s">
        <v>74</v>
      </c>
      <c r="AY234" s="236" t="s">
        <v>117</v>
      </c>
    </row>
    <row r="235" s="1" customFormat="1" ht="16.5" customHeight="1">
      <c r="B235" s="43"/>
      <c r="C235" s="211" t="s">
        <v>373</v>
      </c>
      <c r="D235" s="211" t="s">
        <v>119</v>
      </c>
      <c r="E235" s="212" t="s">
        <v>374</v>
      </c>
      <c r="F235" s="213" t="s">
        <v>375</v>
      </c>
      <c r="G235" s="214" t="s">
        <v>207</v>
      </c>
      <c r="H235" s="215">
        <v>45.200000000000003</v>
      </c>
      <c r="I235" s="216"/>
      <c r="J235" s="217">
        <f>ROUND(I235*H235,2)</f>
        <v>0</v>
      </c>
      <c r="K235" s="213" t="s">
        <v>123</v>
      </c>
      <c r="L235" s="69"/>
      <c r="M235" s="218" t="s">
        <v>21</v>
      </c>
      <c r="N235" s="219" t="s">
        <v>40</v>
      </c>
      <c r="O235" s="44"/>
      <c r="P235" s="220">
        <f>O235*H235</f>
        <v>0</v>
      </c>
      <c r="Q235" s="220">
        <v>0</v>
      </c>
      <c r="R235" s="220">
        <f>Q235*H235</f>
        <v>0</v>
      </c>
      <c r="S235" s="220">
        <v>0</v>
      </c>
      <c r="T235" s="221">
        <f>S235*H235</f>
        <v>0</v>
      </c>
      <c r="AR235" s="21" t="s">
        <v>225</v>
      </c>
      <c r="AT235" s="21" t="s">
        <v>119</v>
      </c>
      <c r="AU235" s="21" t="s">
        <v>81</v>
      </c>
      <c r="AY235" s="21" t="s">
        <v>117</v>
      </c>
      <c r="BE235" s="222">
        <f>IF(N235="základní",J235,0)</f>
        <v>0</v>
      </c>
      <c r="BF235" s="222">
        <f>IF(N235="snížená",J235,0)</f>
        <v>0</v>
      </c>
      <c r="BG235" s="222">
        <f>IF(N235="zákl. přenesená",J235,0)</f>
        <v>0</v>
      </c>
      <c r="BH235" s="222">
        <f>IF(N235="sníž. přenesená",J235,0)</f>
        <v>0</v>
      </c>
      <c r="BI235" s="222">
        <f>IF(N235="nulová",J235,0)</f>
        <v>0</v>
      </c>
      <c r="BJ235" s="21" t="s">
        <v>74</v>
      </c>
      <c r="BK235" s="222">
        <f>ROUND(I235*H235,2)</f>
        <v>0</v>
      </c>
      <c r="BL235" s="21" t="s">
        <v>225</v>
      </c>
      <c r="BM235" s="21" t="s">
        <v>376</v>
      </c>
    </row>
    <row r="236" s="1" customFormat="1">
      <c r="B236" s="43"/>
      <c r="C236" s="71"/>
      <c r="D236" s="223" t="s">
        <v>126</v>
      </c>
      <c r="E236" s="71"/>
      <c r="F236" s="224" t="s">
        <v>377</v>
      </c>
      <c r="G236" s="71"/>
      <c r="H236" s="71"/>
      <c r="I236" s="182"/>
      <c r="J236" s="71"/>
      <c r="K236" s="71"/>
      <c r="L236" s="69"/>
      <c r="M236" s="225"/>
      <c r="N236" s="44"/>
      <c r="O236" s="44"/>
      <c r="P236" s="44"/>
      <c r="Q236" s="44"/>
      <c r="R236" s="44"/>
      <c r="S236" s="44"/>
      <c r="T236" s="92"/>
      <c r="AT236" s="21" t="s">
        <v>126</v>
      </c>
      <c r="AU236" s="21" t="s">
        <v>81</v>
      </c>
    </row>
    <row r="237" s="11" customFormat="1">
      <c r="B237" s="226"/>
      <c r="C237" s="227"/>
      <c r="D237" s="223" t="s">
        <v>128</v>
      </c>
      <c r="E237" s="228" t="s">
        <v>21</v>
      </c>
      <c r="F237" s="229" t="s">
        <v>378</v>
      </c>
      <c r="G237" s="227"/>
      <c r="H237" s="230">
        <v>45.200000000000003</v>
      </c>
      <c r="I237" s="231"/>
      <c r="J237" s="227"/>
      <c r="K237" s="227"/>
      <c r="L237" s="232"/>
      <c r="M237" s="233"/>
      <c r="N237" s="234"/>
      <c r="O237" s="234"/>
      <c r="P237" s="234"/>
      <c r="Q237" s="234"/>
      <c r="R237" s="234"/>
      <c r="S237" s="234"/>
      <c r="T237" s="235"/>
      <c r="AT237" s="236" t="s">
        <v>128</v>
      </c>
      <c r="AU237" s="236" t="s">
        <v>81</v>
      </c>
      <c r="AV237" s="11" t="s">
        <v>81</v>
      </c>
      <c r="AW237" s="11" t="s">
        <v>33</v>
      </c>
      <c r="AX237" s="11" t="s">
        <v>69</v>
      </c>
      <c r="AY237" s="236" t="s">
        <v>117</v>
      </c>
    </row>
    <row r="238" s="1" customFormat="1" ht="16.5" customHeight="1">
      <c r="B238" s="43"/>
      <c r="C238" s="238" t="s">
        <v>379</v>
      </c>
      <c r="D238" s="238" t="s">
        <v>165</v>
      </c>
      <c r="E238" s="239" t="s">
        <v>380</v>
      </c>
      <c r="F238" s="240" t="s">
        <v>381</v>
      </c>
      <c r="G238" s="241" t="s">
        <v>207</v>
      </c>
      <c r="H238" s="242">
        <v>47.460000000000001</v>
      </c>
      <c r="I238" s="243"/>
      <c r="J238" s="244">
        <f>ROUND(I238*H238,2)</f>
        <v>0</v>
      </c>
      <c r="K238" s="240" t="s">
        <v>123</v>
      </c>
      <c r="L238" s="245"/>
      <c r="M238" s="246" t="s">
        <v>21</v>
      </c>
      <c r="N238" s="247" t="s">
        <v>40</v>
      </c>
      <c r="O238" s="44"/>
      <c r="P238" s="220">
        <f>O238*H238</f>
        <v>0</v>
      </c>
      <c r="Q238" s="220">
        <v>0.00029999999999999997</v>
      </c>
      <c r="R238" s="220">
        <f>Q238*H238</f>
        <v>0.014237999999999999</v>
      </c>
      <c r="S238" s="220">
        <v>0</v>
      </c>
      <c r="T238" s="221">
        <f>S238*H238</f>
        <v>0</v>
      </c>
      <c r="AR238" s="21" t="s">
        <v>331</v>
      </c>
      <c r="AT238" s="21" t="s">
        <v>165</v>
      </c>
      <c r="AU238" s="21" t="s">
        <v>81</v>
      </c>
      <c r="AY238" s="21" t="s">
        <v>117</v>
      </c>
      <c r="BE238" s="222">
        <f>IF(N238="základní",J238,0)</f>
        <v>0</v>
      </c>
      <c r="BF238" s="222">
        <f>IF(N238="snížená",J238,0)</f>
        <v>0</v>
      </c>
      <c r="BG238" s="222">
        <f>IF(N238="zákl. přenesená",J238,0)</f>
        <v>0</v>
      </c>
      <c r="BH238" s="222">
        <f>IF(N238="sníž. přenesená",J238,0)</f>
        <v>0</v>
      </c>
      <c r="BI238" s="222">
        <f>IF(N238="nulová",J238,0)</f>
        <v>0</v>
      </c>
      <c r="BJ238" s="21" t="s">
        <v>74</v>
      </c>
      <c r="BK238" s="222">
        <f>ROUND(I238*H238,2)</f>
        <v>0</v>
      </c>
      <c r="BL238" s="21" t="s">
        <v>225</v>
      </c>
      <c r="BM238" s="21" t="s">
        <v>382</v>
      </c>
    </row>
    <row r="239" s="11" customFormat="1">
      <c r="B239" s="226"/>
      <c r="C239" s="227"/>
      <c r="D239" s="223" t="s">
        <v>128</v>
      </c>
      <c r="E239" s="227"/>
      <c r="F239" s="229" t="s">
        <v>383</v>
      </c>
      <c r="G239" s="227"/>
      <c r="H239" s="230">
        <v>47.460000000000001</v>
      </c>
      <c r="I239" s="231"/>
      <c r="J239" s="227"/>
      <c r="K239" s="227"/>
      <c r="L239" s="232"/>
      <c r="M239" s="233"/>
      <c r="N239" s="234"/>
      <c r="O239" s="234"/>
      <c r="P239" s="234"/>
      <c r="Q239" s="234"/>
      <c r="R239" s="234"/>
      <c r="S239" s="234"/>
      <c r="T239" s="235"/>
      <c r="AT239" s="236" t="s">
        <v>128</v>
      </c>
      <c r="AU239" s="236" t="s">
        <v>81</v>
      </c>
      <c r="AV239" s="11" t="s">
        <v>81</v>
      </c>
      <c r="AW239" s="11" t="s">
        <v>6</v>
      </c>
      <c r="AX239" s="11" t="s">
        <v>74</v>
      </c>
      <c r="AY239" s="236" t="s">
        <v>117</v>
      </c>
    </row>
    <row r="240" s="1" customFormat="1" ht="25.5" customHeight="1">
      <c r="B240" s="43"/>
      <c r="C240" s="211" t="s">
        <v>384</v>
      </c>
      <c r="D240" s="211" t="s">
        <v>119</v>
      </c>
      <c r="E240" s="212" t="s">
        <v>385</v>
      </c>
      <c r="F240" s="213" t="s">
        <v>386</v>
      </c>
      <c r="G240" s="214" t="s">
        <v>387</v>
      </c>
      <c r="H240" s="248"/>
      <c r="I240" s="216"/>
      <c r="J240" s="217">
        <f>ROUND(I240*H240,2)</f>
        <v>0</v>
      </c>
      <c r="K240" s="213" t="s">
        <v>123</v>
      </c>
      <c r="L240" s="69"/>
      <c r="M240" s="218" t="s">
        <v>21</v>
      </c>
      <c r="N240" s="219" t="s">
        <v>40</v>
      </c>
      <c r="O240" s="44"/>
      <c r="P240" s="220">
        <f>O240*H240</f>
        <v>0</v>
      </c>
      <c r="Q240" s="220">
        <v>0</v>
      </c>
      <c r="R240" s="220">
        <f>Q240*H240</f>
        <v>0</v>
      </c>
      <c r="S240" s="220">
        <v>0</v>
      </c>
      <c r="T240" s="221">
        <f>S240*H240</f>
        <v>0</v>
      </c>
      <c r="AR240" s="21" t="s">
        <v>225</v>
      </c>
      <c r="AT240" s="21" t="s">
        <v>119</v>
      </c>
      <c r="AU240" s="21" t="s">
        <v>81</v>
      </c>
      <c r="AY240" s="21" t="s">
        <v>117</v>
      </c>
      <c r="BE240" s="222">
        <f>IF(N240="základní",J240,0)</f>
        <v>0</v>
      </c>
      <c r="BF240" s="222">
        <f>IF(N240="snížená",J240,0)</f>
        <v>0</v>
      </c>
      <c r="BG240" s="222">
        <f>IF(N240="zákl. přenesená",J240,0)</f>
        <v>0</v>
      </c>
      <c r="BH240" s="222">
        <f>IF(N240="sníž. přenesená",J240,0)</f>
        <v>0</v>
      </c>
      <c r="BI240" s="222">
        <f>IF(N240="nulová",J240,0)</f>
        <v>0</v>
      </c>
      <c r="BJ240" s="21" t="s">
        <v>74</v>
      </c>
      <c r="BK240" s="222">
        <f>ROUND(I240*H240,2)</f>
        <v>0</v>
      </c>
      <c r="BL240" s="21" t="s">
        <v>225</v>
      </c>
      <c r="BM240" s="21" t="s">
        <v>388</v>
      </c>
    </row>
    <row r="241" s="1" customFormat="1">
      <c r="B241" s="43"/>
      <c r="C241" s="71"/>
      <c r="D241" s="223" t="s">
        <v>126</v>
      </c>
      <c r="E241" s="71"/>
      <c r="F241" s="224" t="s">
        <v>389</v>
      </c>
      <c r="G241" s="71"/>
      <c r="H241" s="71"/>
      <c r="I241" s="182"/>
      <c r="J241" s="71"/>
      <c r="K241" s="71"/>
      <c r="L241" s="69"/>
      <c r="M241" s="225"/>
      <c r="N241" s="44"/>
      <c r="O241" s="44"/>
      <c r="P241" s="44"/>
      <c r="Q241" s="44"/>
      <c r="R241" s="44"/>
      <c r="S241" s="44"/>
      <c r="T241" s="92"/>
      <c r="AT241" s="21" t="s">
        <v>126</v>
      </c>
      <c r="AU241" s="21" t="s">
        <v>81</v>
      </c>
    </row>
    <row r="242" s="1" customFormat="1">
      <c r="B242" s="43"/>
      <c r="C242" s="71"/>
      <c r="D242" s="223" t="s">
        <v>134</v>
      </c>
      <c r="E242" s="71"/>
      <c r="F242" s="237" t="s">
        <v>390</v>
      </c>
      <c r="G242" s="71"/>
      <c r="H242" s="71"/>
      <c r="I242" s="182"/>
      <c r="J242" s="71"/>
      <c r="K242" s="71"/>
      <c r="L242" s="69"/>
      <c r="M242" s="225"/>
      <c r="N242" s="44"/>
      <c r="O242" s="44"/>
      <c r="P242" s="44"/>
      <c r="Q242" s="44"/>
      <c r="R242" s="44"/>
      <c r="S242" s="44"/>
      <c r="T242" s="92"/>
      <c r="AT242" s="21" t="s">
        <v>134</v>
      </c>
      <c r="AU242" s="21" t="s">
        <v>81</v>
      </c>
    </row>
    <row r="243" s="10" customFormat="1" ht="37.44" customHeight="1">
      <c r="B243" s="195"/>
      <c r="C243" s="196"/>
      <c r="D243" s="197" t="s">
        <v>68</v>
      </c>
      <c r="E243" s="198" t="s">
        <v>165</v>
      </c>
      <c r="F243" s="198" t="s">
        <v>391</v>
      </c>
      <c r="G243" s="196"/>
      <c r="H243" s="196"/>
      <c r="I243" s="199"/>
      <c r="J243" s="200">
        <f>BK243</f>
        <v>0</v>
      </c>
      <c r="K243" s="196"/>
      <c r="L243" s="201"/>
      <c r="M243" s="202"/>
      <c r="N243" s="203"/>
      <c r="O243" s="203"/>
      <c r="P243" s="204">
        <f>P244</f>
        <v>0</v>
      </c>
      <c r="Q243" s="203"/>
      <c r="R243" s="204">
        <f>R244</f>
        <v>0.7340000000000001</v>
      </c>
      <c r="S243" s="203"/>
      <c r="T243" s="205">
        <f>T244</f>
        <v>0</v>
      </c>
      <c r="AR243" s="206" t="s">
        <v>138</v>
      </c>
      <c r="AT243" s="207" t="s">
        <v>68</v>
      </c>
      <c r="AU243" s="207" t="s">
        <v>69</v>
      </c>
      <c r="AY243" s="206" t="s">
        <v>117</v>
      </c>
      <c r="BK243" s="208">
        <f>BK244</f>
        <v>0</v>
      </c>
    </row>
    <row r="244" s="10" customFormat="1" ht="19.92" customHeight="1">
      <c r="B244" s="195"/>
      <c r="C244" s="196"/>
      <c r="D244" s="197" t="s">
        <v>68</v>
      </c>
      <c r="E244" s="209" t="s">
        <v>392</v>
      </c>
      <c r="F244" s="209" t="s">
        <v>393</v>
      </c>
      <c r="G244" s="196"/>
      <c r="H244" s="196"/>
      <c r="I244" s="199"/>
      <c r="J244" s="210">
        <f>BK244</f>
        <v>0</v>
      </c>
      <c r="K244" s="196"/>
      <c r="L244" s="201"/>
      <c r="M244" s="202"/>
      <c r="N244" s="203"/>
      <c r="O244" s="203"/>
      <c r="P244" s="204">
        <f>SUM(P245:P254)</f>
        <v>0</v>
      </c>
      <c r="Q244" s="203"/>
      <c r="R244" s="204">
        <f>SUM(R245:R254)</f>
        <v>0.7340000000000001</v>
      </c>
      <c r="S244" s="203"/>
      <c r="T244" s="205">
        <f>SUM(T245:T254)</f>
        <v>0</v>
      </c>
      <c r="AR244" s="206" t="s">
        <v>138</v>
      </c>
      <c r="AT244" s="207" t="s">
        <v>68</v>
      </c>
      <c r="AU244" s="207" t="s">
        <v>74</v>
      </c>
      <c r="AY244" s="206" t="s">
        <v>117</v>
      </c>
      <c r="BK244" s="208">
        <f>SUM(BK245:BK254)</f>
        <v>0</v>
      </c>
    </row>
    <row r="245" s="1" customFormat="1" ht="25.5" customHeight="1">
      <c r="B245" s="43"/>
      <c r="C245" s="211" t="s">
        <v>394</v>
      </c>
      <c r="D245" s="211" t="s">
        <v>119</v>
      </c>
      <c r="E245" s="212" t="s">
        <v>395</v>
      </c>
      <c r="F245" s="213" t="s">
        <v>396</v>
      </c>
      <c r="G245" s="214" t="s">
        <v>274</v>
      </c>
      <c r="H245" s="215">
        <v>40</v>
      </c>
      <c r="I245" s="216"/>
      <c r="J245" s="217">
        <f>ROUND(I245*H245,2)</f>
        <v>0</v>
      </c>
      <c r="K245" s="213" t="s">
        <v>123</v>
      </c>
      <c r="L245" s="69"/>
      <c r="M245" s="218" t="s">
        <v>21</v>
      </c>
      <c r="N245" s="219" t="s">
        <v>40</v>
      </c>
      <c r="O245" s="44"/>
      <c r="P245" s="220">
        <f>O245*H245</f>
        <v>0</v>
      </c>
      <c r="Q245" s="220">
        <v>0.018350000000000002</v>
      </c>
      <c r="R245" s="220">
        <f>Q245*H245</f>
        <v>0.7340000000000001</v>
      </c>
      <c r="S245" s="220">
        <v>0</v>
      </c>
      <c r="T245" s="221">
        <f>S245*H245</f>
        <v>0</v>
      </c>
      <c r="AR245" s="21" t="s">
        <v>397</v>
      </c>
      <c r="AT245" s="21" t="s">
        <v>119</v>
      </c>
      <c r="AU245" s="21" t="s">
        <v>81</v>
      </c>
      <c r="AY245" s="21" t="s">
        <v>117</v>
      </c>
      <c r="BE245" s="222">
        <f>IF(N245="základní",J245,0)</f>
        <v>0</v>
      </c>
      <c r="BF245" s="222">
        <f>IF(N245="snížená",J245,0)</f>
        <v>0</v>
      </c>
      <c r="BG245" s="222">
        <f>IF(N245="zákl. přenesená",J245,0)</f>
        <v>0</v>
      </c>
      <c r="BH245" s="222">
        <f>IF(N245="sníž. přenesená",J245,0)</f>
        <v>0</v>
      </c>
      <c r="BI245" s="222">
        <f>IF(N245="nulová",J245,0)</f>
        <v>0</v>
      </c>
      <c r="BJ245" s="21" t="s">
        <v>74</v>
      </c>
      <c r="BK245" s="222">
        <f>ROUND(I245*H245,2)</f>
        <v>0</v>
      </c>
      <c r="BL245" s="21" t="s">
        <v>397</v>
      </c>
      <c r="BM245" s="21" t="s">
        <v>398</v>
      </c>
    </row>
    <row r="246" s="1" customFormat="1">
      <c r="B246" s="43"/>
      <c r="C246" s="71"/>
      <c r="D246" s="223" t="s">
        <v>126</v>
      </c>
      <c r="E246" s="71"/>
      <c r="F246" s="224" t="s">
        <v>399</v>
      </c>
      <c r="G246" s="71"/>
      <c r="H246" s="71"/>
      <c r="I246" s="182"/>
      <c r="J246" s="71"/>
      <c r="K246" s="71"/>
      <c r="L246" s="69"/>
      <c r="M246" s="225"/>
      <c r="N246" s="44"/>
      <c r="O246" s="44"/>
      <c r="P246" s="44"/>
      <c r="Q246" s="44"/>
      <c r="R246" s="44"/>
      <c r="S246" s="44"/>
      <c r="T246" s="92"/>
      <c r="AT246" s="21" t="s">
        <v>126</v>
      </c>
      <c r="AU246" s="21" t="s">
        <v>81</v>
      </c>
    </row>
    <row r="247" s="1" customFormat="1">
      <c r="B247" s="43"/>
      <c r="C247" s="71"/>
      <c r="D247" s="223" t="s">
        <v>134</v>
      </c>
      <c r="E247" s="71"/>
      <c r="F247" s="237" t="s">
        <v>400</v>
      </c>
      <c r="G247" s="71"/>
      <c r="H247" s="71"/>
      <c r="I247" s="182"/>
      <c r="J247" s="71"/>
      <c r="K247" s="71"/>
      <c r="L247" s="69"/>
      <c r="M247" s="225"/>
      <c r="N247" s="44"/>
      <c r="O247" s="44"/>
      <c r="P247" s="44"/>
      <c r="Q247" s="44"/>
      <c r="R247" s="44"/>
      <c r="S247" s="44"/>
      <c r="T247" s="92"/>
      <c r="AT247" s="21" t="s">
        <v>134</v>
      </c>
      <c r="AU247" s="21" t="s">
        <v>81</v>
      </c>
    </row>
    <row r="248" s="11" customFormat="1">
      <c r="B248" s="226"/>
      <c r="C248" s="227"/>
      <c r="D248" s="223" t="s">
        <v>128</v>
      </c>
      <c r="E248" s="228" t="s">
        <v>21</v>
      </c>
      <c r="F248" s="229" t="s">
        <v>401</v>
      </c>
      <c r="G248" s="227"/>
      <c r="H248" s="230">
        <v>40</v>
      </c>
      <c r="I248" s="231"/>
      <c r="J248" s="227"/>
      <c r="K248" s="227"/>
      <c r="L248" s="232"/>
      <c r="M248" s="233"/>
      <c r="N248" s="234"/>
      <c r="O248" s="234"/>
      <c r="P248" s="234"/>
      <c r="Q248" s="234"/>
      <c r="R248" s="234"/>
      <c r="S248" s="234"/>
      <c r="T248" s="235"/>
      <c r="AT248" s="236" t="s">
        <v>128</v>
      </c>
      <c r="AU248" s="236" t="s">
        <v>81</v>
      </c>
      <c r="AV248" s="11" t="s">
        <v>81</v>
      </c>
      <c r="AW248" s="11" t="s">
        <v>33</v>
      </c>
      <c r="AX248" s="11" t="s">
        <v>69</v>
      </c>
      <c r="AY248" s="236" t="s">
        <v>117</v>
      </c>
    </row>
    <row r="249" s="1" customFormat="1" ht="16.5" customHeight="1">
      <c r="B249" s="43"/>
      <c r="C249" s="238" t="s">
        <v>402</v>
      </c>
      <c r="D249" s="238" t="s">
        <v>165</v>
      </c>
      <c r="E249" s="239" t="s">
        <v>403</v>
      </c>
      <c r="F249" s="240" t="s">
        <v>404</v>
      </c>
      <c r="G249" s="241" t="s">
        <v>405</v>
      </c>
      <c r="H249" s="242">
        <v>40</v>
      </c>
      <c r="I249" s="243"/>
      <c r="J249" s="244">
        <f>ROUND(I249*H249,2)</f>
        <v>0</v>
      </c>
      <c r="K249" s="240" t="s">
        <v>21</v>
      </c>
      <c r="L249" s="245"/>
      <c r="M249" s="246" t="s">
        <v>21</v>
      </c>
      <c r="N249" s="247" t="s">
        <v>40</v>
      </c>
      <c r="O249" s="44"/>
      <c r="P249" s="220">
        <f>O249*H249</f>
        <v>0</v>
      </c>
      <c r="Q249" s="220">
        <v>0</v>
      </c>
      <c r="R249" s="220">
        <f>Q249*H249</f>
        <v>0</v>
      </c>
      <c r="S249" s="220">
        <v>0</v>
      </c>
      <c r="T249" s="221">
        <f>S249*H249</f>
        <v>0</v>
      </c>
      <c r="AR249" s="21" t="s">
        <v>406</v>
      </c>
      <c r="AT249" s="21" t="s">
        <v>165</v>
      </c>
      <c r="AU249" s="21" t="s">
        <v>81</v>
      </c>
      <c r="AY249" s="21" t="s">
        <v>117</v>
      </c>
      <c r="BE249" s="222">
        <f>IF(N249="základní",J249,0)</f>
        <v>0</v>
      </c>
      <c r="BF249" s="222">
        <f>IF(N249="snížená",J249,0)</f>
        <v>0</v>
      </c>
      <c r="BG249" s="222">
        <f>IF(N249="zákl. přenesená",J249,0)</f>
        <v>0</v>
      </c>
      <c r="BH249" s="222">
        <f>IF(N249="sníž. přenesená",J249,0)</f>
        <v>0</v>
      </c>
      <c r="BI249" s="222">
        <f>IF(N249="nulová",J249,0)</f>
        <v>0</v>
      </c>
      <c r="BJ249" s="21" t="s">
        <v>74</v>
      </c>
      <c r="BK249" s="222">
        <f>ROUND(I249*H249,2)</f>
        <v>0</v>
      </c>
      <c r="BL249" s="21" t="s">
        <v>397</v>
      </c>
      <c r="BM249" s="21" t="s">
        <v>407</v>
      </c>
    </row>
    <row r="250" s="1" customFormat="1">
      <c r="B250" s="43"/>
      <c r="C250" s="71"/>
      <c r="D250" s="223" t="s">
        <v>126</v>
      </c>
      <c r="E250" s="71"/>
      <c r="F250" s="224" t="s">
        <v>408</v>
      </c>
      <c r="G250" s="71"/>
      <c r="H250" s="71"/>
      <c r="I250" s="182"/>
      <c r="J250" s="71"/>
      <c r="K250" s="71"/>
      <c r="L250" s="69"/>
      <c r="M250" s="225"/>
      <c r="N250" s="44"/>
      <c r="O250" s="44"/>
      <c r="P250" s="44"/>
      <c r="Q250" s="44"/>
      <c r="R250" s="44"/>
      <c r="S250" s="44"/>
      <c r="T250" s="92"/>
      <c r="AT250" s="21" t="s">
        <v>126</v>
      </c>
      <c r="AU250" s="21" t="s">
        <v>81</v>
      </c>
    </row>
    <row r="251" s="11" customFormat="1">
      <c r="B251" s="226"/>
      <c r="C251" s="227"/>
      <c r="D251" s="223" t="s">
        <v>128</v>
      </c>
      <c r="E251" s="228" t="s">
        <v>21</v>
      </c>
      <c r="F251" s="229" t="s">
        <v>409</v>
      </c>
      <c r="G251" s="227"/>
      <c r="H251" s="230">
        <v>40</v>
      </c>
      <c r="I251" s="231"/>
      <c r="J251" s="227"/>
      <c r="K251" s="227"/>
      <c r="L251" s="232"/>
      <c r="M251" s="233"/>
      <c r="N251" s="234"/>
      <c r="O251" s="234"/>
      <c r="P251" s="234"/>
      <c r="Q251" s="234"/>
      <c r="R251" s="234"/>
      <c r="S251" s="234"/>
      <c r="T251" s="235"/>
      <c r="AT251" s="236" t="s">
        <v>128</v>
      </c>
      <c r="AU251" s="236" t="s">
        <v>81</v>
      </c>
      <c r="AV251" s="11" t="s">
        <v>81</v>
      </c>
      <c r="AW251" s="11" t="s">
        <v>33</v>
      </c>
      <c r="AX251" s="11" t="s">
        <v>69</v>
      </c>
      <c r="AY251" s="236" t="s">
        <v>117</v>
      </c>
    </row>
    <row r="252" s="1" customFormat="1" ht="16.5" customHeight="1">
      <c r="B252" s="43"/>
      <c r="C252" s="238" t="s">
        <v>410</v>
      </c>
      <c r="D252" s="238" t="s">
        <v>165</v>
      </c>
      <c r="E252" s="239" t="s">
        <v>411</v>
      </c>
      <c r="F252" s="240" t="s">
        <v>412</v>
      </c>
      <c r="G252" s="241" t="s">
        <v>405</v>
      </c>
      <c r="H252" s="242">
        <v>80</v>
      </c>
      <c r="I252" s="243"/>
      <c r="J252" s="244">
        <f>ROUND(I252*H252,2)</f>
        <v>0</v>
      </c>
      <c r="K252" s="240" t="s">
        <v>21</v>
      </c>
      <c r="L252" s="245"/>
      <c r="M252" s="246" t="s">
        <v>21</v>
      </c>
      <c r="N252" s="247" t="s">
        <v>40</v>
      </c>
      <c r="O252" s="44"/>
      <c r="P252" s="220">
        <f>O252*H252</f>
        <v>0</v>
      </c>
      <c r="Q252" s="220">
        <v>0</v>
      </c>
      <c r="R252" s="220">
        <f>Q252*H252</f>
        <v>0</v>
      </c>
      <c r="S252" s="220">
        <v>0</v>
      </c>
      <c r="T252" s="221">
        <f>S252*H252</f>
        <v>0</v>
      </c>
      <c r="AR252" s="21" t="s">
        <v>406</v>
      </c>
      <c r="AT252" s="21" t="s">
        <v>165</v>
      </c>
      <c r="AU252" s="21" t="s">
        <v>81</v>
      </c>
      <c r="AY252" s="21" t="s">
        <v>117</v>
      </c>
      <c r="BE252" s="222">
        <f>IF(N252="základní",J252,0)</f>
        <v>0</v>
      </c>
      <c r="BF252" s="222">
        <f>IF(N252="snížená",J252,0)</f>
        <v>0</v>
      </c>
      <c r="BG252" s="222">
        <f>IF(N252="zákl. přenesená",J252,0)</f>
        <v>0</v>
      </c>
      <c r="BH252" s="222">
        <f>IF(N252="sníž. přenesená",J252,0)</f>
        <v>0</v>
      </c>
      <c r="BI252" s="222">
        <f>IF(N252="nulová",J252,0)</f>
        <v>0</v>
      </c>
      <c r="BJ252" s="21" t="s">
        <v>74</v>
      </c>
      <c r="BK252" s="222">
        <f>ROUND(I252*H252,2)</f>
        <v>0</v>
      </c>
      <c r="BL252" s="21" t="s">
        <v>397</v>
      </c>
      <c r="BM252" s="21" t="s">
        <v>413</v>
      </c>
    </row>
    <row r="253" s="1" customFormat="1">
      <c r="B253" s="43"/>
      <c r="C253" s="71"/>
      <c r="D253" s="223" t="s">
        <v>126</v>
      </c>
      <c r="E253" s="71"/>
      <c r="F253" s="224" t="s">
        <v>408</v>
      </c>
      <c r="G253" s="71"/>
      <c r="H253" s="71"/>
      <c r="I253" s="182"/>
      <c r="J253" s="71"/>
      <c r="K253" s="71"/>
      <c r="L253" s="69"/>
      <c r="M253" s="225"/>
      <c r="N253" s="44"/>
      <c r="O253" s="44"/>
      <c r="P253" s="44"/>
      <c r="Q253" s="44"/>
      <c r="R253" s="44"/>
      <c r="S253" s="44"/>
      <c r="T253" s="92"/>
      <c r="AT253" s="21" t="s">
        <v>126</v>
      </c>
      <c r="AU253" s="21" t="s">
        <v>81</v>
      </c>
    </row>
    <row r="254" s="11" customFormat="1">
      <c r="B254" s="226"/>
      <c r="C254" s="227"/>
      <c r="D254" s="223" t="s">
        <v>128</v>
      </c>
      <c r="E254" s="228" t="s">
        <v>21</v>
      </c>
      <c r="F254" s="229" t="s">
        <v>414</v>
      </c>
      <c r="G254" s="227"/>
      <c r="H254" s="230">
        <v>80</v>
      </c>
      <c r="I254" s="231"/>
      <c r="J254" s="227"/>
      <c r="K254" s="227"/>
      <c r="L254" s="232"/>
      <c r="M254" s="249"/>
      <c r="N254" s="250"/>
      <c r="O254" s="250"/>
      <c r="P254" s="250"/>
      <c r="Q254" s="250"/>
      <c r="R254" s="250"/>
      <c r="S254" s="250"/>
      <c r="T254" s="251"/>
      <c r="AT254" s="236" t="s">
        <v>128</v>
      </c>
      <c r="AU254" s="236" t="s">
        <v>81</v>
      </c>
      <c r="AV254" s="11" t="s">
        <v>81</v>
      </c>
      <c r="AW254" s="11" t="s">
        <v>33</v>
      </c>
      <c r="AX254" s="11" t="s">
        <v>69</v>
      </c>
      <c r="AY254" s="236" t="s">
        <v>117</v>
      </c>
    </row>
    <row r="255" s="1" customFormat="1" ht="6.96" customHeight="1">
      <c r="B255" s="64"/>
      <c r="C255" s="65"/>
      <c r="D255" s="65"/>
      <c r="E255" s="65"/>
      <c r="F255" s="65"/>
      <c r="G255" s="65"/>
      <c r="H255" s="65"/>
      <c r="I255" s="157"/>
      <c r="J255" s="65"/>
      <c r="K255" s="65"/>
      <c r="L255" s="69"/>
    </row>
  </sheetData>
  <sheetProtection sheet="1" autoFilter="0" formatColumns="0" formatRows="0" objects="1" scenarios="1" spinCount="100000" saltValue="mXc0y0OpT9TPa8tkPBNC9ONLCrwCcB4NYGdRemlgEQ3H0rvL1724YSC0Y1vK8MRldUVxErHEQtqBSvH9O3lIAw==" hashValue="MaPNMiDCYXATs5leACk2ZaXH2lcEeG35n+57zb8P///Impj1E3dX1aFEH3mfbhhfjBfU4aW5UC8DOoPimZ9rQg==" algorithmName="SHA-512" password="CC35"/>
  <autoFilter ref="C82:K254"/>
  <mergeCells count="7">
    <mergeCell ref="E7:H7"/>
    <mergeCell ref="E22:H22"/>
    <mergeCell ref="E43:H43"/>
    <mergeCell ref="J47:J48"/>
    <mergeCell ref="E75:H75"/>
    <mergeCell ref="G1:H1"/>
    <mergeCell ref="L2:V2"/>
  </mergeCells>
  <hyperlinks>
    <hyperlink ref="F1:G1" location="C2" display="1) Krycí list soupisu"/>
    <hyperlink ref="G1:H1" location="C50"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52" customWidth="1"/>
    <col min="2" max="2" width="1.664063" style="252" customWidth="1"/>
    <col min="3" max="4" width="5" style="252" customWidth="1"/>
    <col min="5" max="5" width="11.67" style="252" customWidth="1"/>
    <col min="6" max="6" width="9.17" style="252" customWidth="1"/>
    <col min="7" max="7" width="5" style="252" customWidth="1"/>
    <col min="8" max="8" width="77.83" style="252" customWidth="1"/>
    <col min="9" max="10" width="20" style="252" customWidth="1"/>
    <col min="11" max="11" width="1.664063" style="252" customWidth="1"/>
  </cols>
  <sheetData>
    <row r="1" ht="37.5" customHeight="1"/>
    <row r="2" ht="7.5" customHeight="1">
      <c r="B2" s="253"/>
      <c r="C2" s="254"/>
      <c r="D2" s="254"/>
      <c r="E2" s="254"/>
      <c r="F2" s="254"/>
      <c r="G2" s="254"/>
      <c r="H2" s="254"/>
      <c r="I2" s="254"/>
      <c r="J2" s="254"/>
      <c r="K2" s="255"/>
    </row>
    <row r="3" s="12" customFormat="1" ht="45" customHeight="1">
      <c r="B3" s="256"/>
      <c r="C3" s="257" t="s">
        <v>415</v>
      </c>
      <c r="D3" s="257"/>
      <c r="E3" s="257"/>
      <c r="F3" s="257"/>
      <c r="G3" s="257"/>
      <c r="H3" s="257"/>
      <c r="I3" s="257"/>
      <c r="J3" s="257"/>
      <c r="K3" s="258"/>
    </row>
    <row r="4" ht="25.5" customHeight="1">
      <c r="B4" s="259"/>
      <c r="C4" s="260" t="s">
        <v>416</v>
      </c>
      <c r="D4" s="260"/>
      <c r="E4" s="260"/>
      <c r="F4" s="260"/>
      <c r="G4" s="260"/>
      <c r="H4" s="260"/>
      <c r="I4" s="260"/>
      <c r="J4" s="260"/>
      <c r="K4" s="261"/>
    </row>
    <row r="5" ht="5.25" customHeight="1">
      <c r="B5" s="259"/>
      <c r="C5" s="262"/>
      <c r="D5" s="262"/>
      <c r="E5" s="262"/>
      <c r="F5" s="262"/>
      <c r="G5" s="262"/>
      <c r="H5" s="262"/>
      <c r="I5" s="262"/>
      <c r="J5" s="262"/>
      <c r="K5" s="261"/>
    </row>
    <row r="6" ht="15" customHeight="1">
      <c r="B6" s="259"/>
      <c r="C6" s="263" t="s">
        <v>417</v>
      </c>
      <c r="D6" s="263"/>
      <c r="E6" s="263"/>
      <c r="F6" s="263"/>
      <c r="G6" s="263"/>
      <c r="H6" s="263"/>
      <c r="I6" s="263"/>
      <c r="J6" s="263"/>
      <c r="K6" s="261"/>
    </row>
    <row r="7" ht="15" customHeight="1">
      <c r="B7" s="264"/>
      <c r="C7" s="263" t="s">
        <v>418</v>
      </c>
      <c r="D7" s="263"/>
      <c r="E7" s="263"/>
      <c r="F7" s="263"/>
      <c r="G7" s="263"/>
      <c r="H7" s="263"/>
      <c r="I7" s="263"/>
      <c r="J7" s="263"/>
      <c r="K7" s="261"/>
    </row>
    <row r="8" ht="12.75" customHeight="1">
      <c r="B8" s="264"/>
      <c r="C8" s="263"/>
      <c r="D8" s="263"/>
      <c r="E8" s="263"/>
      <c r="F8" s="263"/>
      <c r="G8" s="263"/>
      <c r="H8" s="263"/>
      <c r="I8" s="263"/>
      <c r="J8" s="263"/>
      <c r="K8" s="261"/>
    </row>
    <row r="9" ht="15" customHeight="1">
      <c r="B9" s="264"/>
      <c r="C9" s="263" t="s">
        <v>419</v>
      </c>
      <c r="D9" s="263"/>
      <c r="E9" s="263"/>
      <c r="F9" s="263"/>
      <c r="G9" s="263"/>
      <c r="H9" s="263"/>
      <c r="I9" s="263"/>
      <c r="J9" s="263"/>
      <c r="K9" s="261"/>
    </row>
    <row r="10" ht="15" customHeight="1">
      <c r="B10" s="264"/>
      <c r="C10" s="263"/>
      <c r="D10" s="263" t="s">
        <v>420</v>
      </c>
      <c r="E10" s="263"/>
      <c r="F10" s="263"/>
      <c r="G10" s="263"/>
      <c r="H10" s="263"/>
      <c r="I10" s="263"/>
      <c r="J10" s="263"/>
      <c r="K10" s="261"/>
    </row>
    <row r="11" ht="15" customHeight="1">
      <c r="B11" s="264"/>
      <c r="C11" s="265"/>
      <c r="D11" s="263" t="s">
        <v>421</v>
      </c>
      <c r="E11" s="263"/>
      <c r="F11" s="263"/>
      <c r="G11" s="263"/>
      <c r="H11" s="263"/>
      <c r="I11" s="263"/>
      <c r="J11" s="263"/>
      <c r="K11" s="261"/>
    </row>
    <row r="12" ht="12.75" customHeight="1">
      <c r="B12" s="264"/>
      <c r="C12" s="265"/>
      <c r="D12" s="265"/>
      <c r="E12" s="265"/>
      <c r="F12" s="265"/>
      <c r="G12" s="265"/>
      <c r="H12" s="265"/>
      <c r="I12" s="265"/>
      <c r="J12" s="265"/>
      <c r="K12" s="261"/>
    </row>
    <row r="13" ht="15" customHeight="1">
      <c r="B13" s="264"/>
      <c r="C13" s="265"/>
      <c r="D13" s="263" t="s">
        <v>422</v>
      </c>
      <c r="E13" s="263"/>
      <c r="F13" s="263"/>
      <c r="G13" s="263"/>
      <c r="H13" s="263"/>
      <c r="I13" s="263"/>
      <c r="J13" s="263"/>
      <c r="K13" s="261"/>
    </row>
    <row r="14" ht="15" customHeight="1">
      <c r="B14" s="264"/>
      <c r="C14" s="265"/>
      <c r="D14" s="263" t="s">
        <v>423</v>
      </c>
      <c r="E14" s="263"/>
      <c r="F14" s="263"/>
      <c r="G14" s="263"/>
      <c r="H14" s="263"/>
      <c r="I14" s="263"/>
      <c r="J14" s="263"/>
      <c r="K14" s="261"/>
    </row>
    <row r="15" ht="15" customHeight="1">
      <c r="B15" s="264"/>
      <c r="C15" s="265"/>
      <c r="D15" s="263" t="s">
        <v>424</v>
      </c>
      <c r="E15" s="263"/>
      <c r="F15" s="263"/>
      <c r="G15" s="263"/>
      <c r="H15" s="263"/>
      <c r="I15" s="263"/>
      <c r="J15" s="263"/>
      <c r="K15" s="261"/>
    </row>
    <row r="16" ht="15" customHeight="1">
      <c r="B16" s="264"/>
      <c r="C16" s="265"/>
      <c r="D16" s="265"/>
      <c r="E16" s="266" t="s">
        <v>73</v>
      </c>
      <c r="F16" s="263" t="s">
        <v>425</v>
      </c>
      <c r="G16" s="263"/>
      <c r="H16" s="263"/>
      <c r="I16" s="263"/>
      <c r="J16" s="263"/>
      <c r="K16" s="261"/>
    </row>
    <row r="17" ht="15" customHeight="1">
      <c r="B17" s="264"/>
      <c r="C17" s="265"/>
      <c r="D17" s="265"/>
      <c r="E17" s="266" t="s">
        <v>426</v>
      </c>
      <c r="F17" s="263" t="s">
        <v>427</v>
      </c>
      <c r="G17" s="263"/>
      <c r="H17" s="263"/>
      <c r="I17" s="263"/>
      <c r="J17" s="263"/>
      <c r="K17" s="261"/>
    </row>
    <row r="18" ht="15" customHeight="1">
      <c r="B18" s="264"/>
      <c r="C18" s="265"/>
      <c r="D18" s="265"/>
      <c r="E18" s="266" t="s">
        <v>428</v>
      </c>
      <c r="F18" s="263" t="s">
        <v>429</v>
      </c>
      <c r="G18" s="263"/>
      <c r="H18" s="263"/>
      <c r="I18" s="263"/>
      <c r="J18" s="263"/>
      <c r="K18" s="261"/>
    </row>
    <row r="19" ht="15" customHeight="1">
      <c r="B19" s="264"/>
      <c r="C19" s="265"/>
      <c r="D19" s="265"/>
      <c r="E19" s="266" t="s">
        <v>430</v>
      </c>
      <c r="F19" s="263" t="s">
        <v>431</v>
      </c>
      <c r="G19" s="263"/>
      <c r="H19" s="263"/>
      <c r="I19" s="263"/>
      <c r="J19" s="263"/>
      <c r="K19" s="261"/>
    </row>
    <row r="20" ht="15" customHeight="1">
      <c r="B20" s="264"/>
      <c r="C20" s="265"/>
      <c r="D20" s="265"/>
      <c r="E20" s="266" t="s">
        <v>432</v>
      </c>
      <c r="F20" s="263" t="s">
        <v>433</v>
      </c>
      <c r="G20" s="263"/>
      <c r="H20" s="263"/>
      <c r="I20" s="263"/>
      <c r="J20" s="263"/>
      <c r="K20" s="261"/>
    </row>
    <row r="21" ht="15" customHeight="1">
      <c r="B21" s="264"/>
      <c r="C21" s="265"/>
      <c r="D21" s="265"/>
      <c r="E21" s="266" t="s">
        <v>434</v>
      </c>
      <c r="F21" s="263" t="s">
        <v>435</v>
      </c>
      <c r="G21" s="263"/>
      <c r="H21" s="263"/>
      <c r="I21" s="263"/>
      <c r="J21" s="263"/>
      <c r="K21" s="261"/>
    </row>
    <row r="22" ht="12.75" customHeight="1">
      <c r="B22" s="264"/>
      <c r="C22" s="265"/>
      <c r="D22" s="265"/>
      <c r="E22" s="265"/>
      <c r="F22" s="265"/>
      <c r="G22" s="265"/>
      <c r="H22" s="265"/>
      <c r="I22" s="265"/>
      <c r="J22" s="265"/>
      <c r="K22" s="261"/>
    </row>
    <row r="23" ht="15" customHeight="1">
      <c r="B23" s="264"/>
      <c r="C23" s="263" t="s">
        <v>436</v>
      </c>
      <c r="D23" s="263"/>
      <c r="E23" s="263"/>
      <c r="F23" s="263"/>
      <c r="G23" s="263"/>
      <c r="H23" s="263"/>
      <c r="I23" s="263"/>
      <c r="J23" s="263"/>
      <c r="K23" s="261"/>
    </row>
    <row r="24" ht="15" customHeight="1">
      <c r="B24" s="264"/>
      <c r="C24" s="263" t="s">
        <v>437</v>
      </c>
      <c r="D24" s="263"/>
      <c r="E24" s="263"/>
      <c r="F24" s="263"/>
      <c r="G24" s="263"/>
      <c r="H24" s="263"/>
      <c r="I24" s="263"/>
      <c r="J24" s="263"/>
      <c r="K24" s="261"/>
    </row>
    <row r="25" ht="15" customHeight="1">
      <c r="B25" s="264"/>
      <c r="C25" s="263"/>
      <c r="D25" s="263" t="s">
        <v>438</v>
      </c>
      <c r="E25" s="263"/>
      <c r="F25" s="263"/>
      <c r="G25" s="263"/>
      <c r="H25" s="263"/>
      <c r="I25" s="263"/>
      <c r="J25" s="263"/>
      <c r="K25" s="261"/>
    </row>
    <row r="26" ht="15" customHeight="1">
      <c r="B26" s="264"/>
      <c r="C26" s="265"/>
      <c r="D26" s="263" t="s">
        <v>439</v>
      </c>
      <c r="E26" s="263"/>
      <c r="F26" s="263"/>
      <c r="G26" s="263"/>
      <c r="H26" s="263"/>
      <c r="I26" s="263"/>
      <c r="J26" s="263"/>
      <c r="K26" s="261"/>
    </row>
    <row r="27" ht="12.75" customHeight="1">
      <c r="B27" s="264"/>
      <c r="C27" s="265"/>
      <c r="D27" s="265"/>
      <c r="E27" s="265"/>
      <c r="F27" s="265"/>
      <c r="G27" s="265"/>
      <c r="H27" s="265"/>
      <c r="I27" s="265"/>
      <c r="J27" s="265"/>
      <c r="K27" s="261"/>
    </row>
    <row r="28" ht="15" customHeight="1">
      <c r="B28" s="264"/>
      <c r="C28" s="265"/>
      <c r="D28" s="263" t="s">
        <v>440</v>
      </c>
      <c r="E28" s="263"/>
      <c r="F28" s="263"/>
      <c r="G28" s="263"/>
      <c r="H28" s="263"/>
      <c r="I28" s="263"/>
      <c r="J28" s="263"/>
      <c r="K28" s="261"/>
    </row>
    <row r="29" ht="15" customHeight="1">
      <c r="B29" s="264"/>
      <c r="C29" s="265"/>
      <c r="D29" s="263" t="s">
        <v>441</v>
      </c>
      <c r="E29" s="263"/>
      <c r="F29" s="263"/>
      <c r="G29" s="263"/>
      <c r="H29" s="263"/>
      <c r="I29" s="263"/>
      <c r="J29" s="263"/>
      <c r="K29" s="261"/>
    </row>
    <row r="30" ht="12.75" customHeight="1">
      <c r="B30" s="264"/>
      <c r="C30" s="265"/>
      <c r="D30" s="265"/>
      <c r="E30" s="265"/>
      <c r="F30" s="265"/>
      <c r="G30" s="265"/>
      <c r="H30" s="265"/>
      <c r="I30" s="265"/>
      <c r="J30" s="265"/>
      <c r="K30" s="261"/>
    </row>
    <row r="31" ht="15" customHeight="1">
      <c r="B31" s="264"/>
      <c r="C31" s="265"/>
      <c r="D31" s="263" t="s">
        <v>442</v>
      </c>
      <c r="E31" s="263"/>
      <c r="F31" s="263"/>
      <c r="G31" s="263"/>
      <c r="H31" s="263"/>
      <c r="I31" s="263"/>
      <c r="J31" s="263"/>
      <c r="K31" s="261"/>
    </row>
    <row r="32" ht="15" customHeight="1">
      <c r="B32" s="264"/>
      <c r="C32" s="265"/>
      <c r="D32" s="263" t="s">
        <v>443</v>
      </c>
      <c r="E32" s="263"/>
      <c r="F32" s="263"/>
      <c r="G32" s="263"/>
      <c r="H32" s="263"/>
      <c r="I32" s="263"/>
      <c r="J32" s="263"/>
      <c r="K32" s="261"/>
    </row>
    <row r="33" ht="15" customHeight="1">
      <c r="B33" s="264"/>
      <c r="C33" s="265"/>
      <c r="D33" s="263" t="s">
        <v>444</v>
      </c>
      <c r="E33" s="263"/>
      <c r="F33" s="263"/>
      <c r="G33" s="263"/>
      <c r="H33" s="263"/>
      <c r="I33" s="263"/>
      <c r="J33" s="263"/>
      <c r="K33" s="261"/>
    </row>
    <row r="34" ht="15" customHeight="1">
      <c r="B34" s="264"/>
      <c r="C34" s="265"/>
      <c r="D34" s="263"/>
      <c r="E34" s="267" t="s">
        <v>102</v>
      </c>
      <c r="F34" s="263"/>
      <c r="G34" s="263" t="s">
        <v>445</v>
      </c>
      <c r="H34" s="263"/>
      <c r="I34" s="263"/>
      <c r="J34" s="263"/>
      <c r="K34" s="261"/>
    </row>
    <row r="35" ht="30.75" customHeight="1">
      <c r="B35" s="264"/>
      <c r="C35" s="265"/>
      <c r="D35" s="263"/>
      <c r="E35" s="267" t="s">
        <v>446</v>
      </c>
      <c r="F35" s="263"/>
      <c r="G35" s="263" t="s">
        <v>447</v>
      </c>
      <c r="H35" s="263"/>
      <c r="I35" s="263"/>
      <c r="J35" s="263"/>
      <c r="K35" s="261"/>
    </row>
    <row r="36" ht="15" customHeight="1">
      <c r="B36" s="264"/>
      <c r="C36" s="265"/>
      <c r="D36" s="263"/>
      <c r="E36" s="267" t="s">
        <v>50</v>
      </c>
      <c r="F36" s="263"/>
      <c r="G36" s="263" t="s">
        <v>448</v>
      </c>
      <c r="H36" s="263"/>
      <c r="I36" s="263"/>
      <c r="J36" s="263"/>
      <c r="K36" s="261"/>
    </row>
    <row r="37" ht="15" customHeight="1">
      <c r="B37" s="264"/>
      <c r="C37" s="265"/>
      <c r="D37" s="263"/>
      <c r="E37" s="267" t="s">
        <v>103</v>
      </c>
      <c r="F37" s="263"/>
      <c r="G37" s="263" t="s">
        <v>449</v>
      </c>
      <c r="H37" s="263"/>
      <c r="I37" s="263"/>
      <c r="J37" s="263"/>
      <c r="K37" s="261"/>
    </row>
    <row r="38" ht="15" customHeight="1">
      <c r="B38" s="264"/>
      <c r="C38" s="265"/>
      <c r="D38" s="263"/>
      <c r="E38" s="267" t="s">
        <v>104</v>
      </c>
      <c r="F38" s="263"/>
      <c r="G38" s="263" t="s">
        <v>450</v>
      </c>
      <c r="H38" s="263"/>
      <c r="I38" s="263"/>
      <c r="J38" s="263"/>
      <c r="K38" s="261"/>
    </row>
    <row r="39" ht="15" customHeight="1">
      <c r="B39" s="264"/>
      <c r="C39" s="265"/>
      <c r="D39" s="263"/>
      <c r="E39" s="267" t="s">
        <v>105</v>
      </c>
      <c r="F39" s="263"/>
      <c r="G39" s="263" t="s">
        <v>451</v>
      </c>
      <c r="H39" s="263"/>
      <c r="I39" s="263"/>
      <c r="J39" s="263"/>
      <c r="K39" s="261"/>
    </row>
    <row r="40" ht="15" customHeight="1">
      <c r="B40" s="264"/>
      <c r="C40" s="265"/>
      <c r="D40" s="263"/>
      <c r="E40" s="267" t="s">
        <v>452</v>
      </c>
      <c r="F40" s="263"/>
      <c r="G40" s="263" t="s">
        <v>453</v>
      </c>
      <c r="H40" s="263"/>
      <c r="I40" s="263"/>
      <c r="J40" s="263"/>
      <c r="K40" s="261"/>
    </row>
    <row r="41" ht="15" customHeight="1">
      <c r="B41" s="264"/>
      <c r="C41" s="265"/>
      <c r="D41" s="263"/>
      <c r="E41" s="267"/>
      <c r="F41" s="263"/>
      <c r="G41" s="263" t="s">
        <v>454</v>
      </c>
      <c r="H41" s="263"/>
      <c r="I41" s="263"/>
      <c r="J41" s="263"/>
      <c r="K41" s="261"/>
    </row>
    <row r="42" ht="15" customHeight="1">
      <c r="B42" s="264"/>
      <c r="C42" s="265"/>
      <c r="D42" s="263"/>
      <c r="E42" s="267" t="s">
        <v>455</v>
      </c>
      <c r="F42" s="263"/>
      <c r="G42" s="263" t="s">
        <v>456</v>
      </c>
      <c r="H42" s="263"/>
      <c r="I42" s="263"/>
      <c r="J42" s="263"/>
      <c r="K42" s="261"/>
    </row>
    <row r="43" ht="15" customHeight="1">
      <c r="B43" s="264"/>
      <c r="C43" s="265"/>
      <c r="D43" s="263"/>
      <c r="E43" s="267" t="s">
        <v>107</v>
      </c>
      <c r="F43" s="263"/>
      <c r="G43" s="263" t="s">
        <v>457</v>
      </c>
      <c r="H43" s="263"/>
      <c r="I43" s="263"/>
      <c r="J43" s="263"/>
      <c r="K43" s="261"/>
    </row>
    <row r="44" ht="12.75" customHeight="1">
      <c r="B44" s="264"/>
      <c r="C44" s="265"/>
      <c r="D44" s="263"/>
      <c r="E44" s="263"/>
      <c r="F44" s="263"/>
      <c r="G44" s="263"/>
      <c r="H44" s="263"/>
      <c r="I44" s="263"/>
      <c r="J44" s="263"/>
      <c r="K44" s="261"/>
    </row>
    <row r="45" ht="15" customHeight="1">
      <c r="B45" s="264"/>
      <c r="C45" s="265"/>
      <c r="D45" s="263" t="s">
        <v>458</v>
      </c>
      <c r="E45" s="263"/>
      <c r="F45" s="263"/>
      <c r="G45" s="263"/>
      <c r="H45" s="263"/>
      <c r="I45" s="263"/>
      <c r="J45" s="263"/>
      <c r="K45" s="261"/>
    </row>
    <row r="46" ht="15" customHeight="1">
      <c r="B46" s="264"/>
      <c r="C46" s="265"/>
      <c r="D46" s="265"/>
      <c r="E46" s="263" t="s">
        <v>459</v>
      </c>
      <c r="F46" s="263"/>
      <c r="G46" s="263"/>
      <c r="H46" s="263"/>
      <c r="I46" s="263"/>
      <c r="J46" s="263"/>
      <c r="K46" s="261"/>
    </row>
    <row r="47" ht="15" customHeight="1">
      <c r="B47" s="264"/>
      <c r="C47" s="265"/>
      <c r="D47" s="265"/>
      <c r="E47" s="263" t="s">
        <v>460</v>
      </c>
      <c r="F47" s="263"/>
      <c r="G47" s="263"/>
      <c r="H47" s="263"/>
      <c r="I47" s="263"/>
      <c r="J47" s="263"/>
      <c r="K47" s="261"/>
    </row>
    <row r="48" ht="15" customHeight="1">
      <c r="B48" s="264"/>
      <c r="C48" s="265"/>
      <c r="D48" s="265"/>
      <c r="E48" s="263" t="s">
        <v>461</v>
      </c>
      <c r="F48" s="263"/>
      <c r="G48" s="263"/>
      <c r="H48" s="263"/>
      <c r="I48" s="263"/>
      <c r="J48" s="263"/>
      <c r="K48" s="261"/>
    </row>
    <row r="49" ht="15" customHeight="1">
      <c r="B49" s="264"/>
      <c r="C49" s="265"/>
      <c r="D49" s="263" t="s">
        <v>462</v>
      </c>
      <c r="E49" s="263"/>
      <c r="F49" s="263"/>
      <c r="G49" s="263"/>
      <c r="H49" s="263"/>
      <c r="I49" s="263"/>
      <c r="J49" s="263"/>
      <c r="K49" s="261"/>
    </row>
    <row r="50" ht="25.5" customHeight="1">
      <c r="B50" s="259"/>
      <c r="C50" s="260" t="s">
        <v>463</v>
      </c>
      <c r="D50" s="260"/>
      <c r="E50" s="260"/>
      <c r="F50" s="260"/>
      <c r="G50" s="260"/>
      <c r="H50" s="260"/>
      <c r="I50" s="260"/>
      <c r="J50" s="260"/>
      <c r="K50" s="261"/>
    </row>
    <row r="51" ht="5.25" customHeight="1">
      <c r="B51" s="259"/>
      <c r="C51" s="262"/>
      <c r="D51" s="262"/>
      <c r="E51" s="262"/>
      <c r="F51" s="262"/>
      <c r="G51" s="262"/>
      <c r="H51" s="262"/>
      <c r="I51" s="262"/>
      <c r="J51" s="262"/>
      <c r="K51" s="261"/>
    </row>
    <row r="52" ht="15" customHeight="1">
      <c r="B52" s="259"/>
      <c r="C52" s="263" t="s">
        <v>464</v>
      </c>
      <c r="D52" s="263"/>
      <c r="E52" s="263"/>
      <c r="F52" s="263"/>
      <c r="G52" s="263"/>
      <c r="H52" s="263"/>
      <c r="I52" s="263"/>
      <c r="J52" s="263"/>
      <c r="K52" s="261"/>
    </row>
    <row r="53" ht="15" customHeight="1">
      <c r="B53" s="259"/>
      <c r="C53" s="263" t="s">
        <v>465</v>
      </c>
      <c r="D53" s="263"/>
      <c r="E53" s="263"/>
      <c r="F53" s="263"/>
      <c r="G53" s="263"/>
      <c r="H53" s="263"/>
      <c r="I53" s="263"/>
      <c r="J53" s="263"/>
      <c r="K53" s="261"/>
    </row>
    <row r="54" ht="12.75" customHeight="1">
      <c r="B54" s="259"/>
      <c r="C54" s="263"/>
      <c r="D54" s="263"/>
      <c r="E54" s="263"/>
      <c r="F54" s="263"/>
      <c r="G54" s="263"/>
      <c r="H54" s="263"/>
      <c r="I54" s="263"/>
      <c r="J54" s="263"/>
      <c r="K54" s="261"/>
    </row>
    <row r="55" ht="15" customHeight="1">
      <c r="B55" s="259"/>
      <c r="C55" s="263" t="s">
        <v>466</v>
      </c>
      <c r="D55" s="263"/>
      <c r="E55" s="263"/>
      <c r="F55" s="263"/>
      <c r="G55" s="263"/>
      <c r="H55" s="263"/>
      <c r="I55" s="263"/>
      <c r="J55" s="263"/>
      <c r="K55" s="261"/>
    </row>
    <row r="56" ht="15" customHeight="1">
      <c r="B56" s="259"/>
      <c r="C56" s="265"/>
      <c r="D56" s="263" t="s">
        <v>467</v>
      </c>
      <c r="E56" s="263"/>
      <c r="F56" s="263"/>
      <c r="G56" s="263"/>
      <c r="H56" s="263"/>
      <c r="I56" s="263"/>
      <c r="J56" s="263"/>
      <c r="K56" s="261"/>
    </row>
    <row r="57" ht="15" customHeight="1">
      <c r="B57" s="259"/>
      <c r="C57" s="265"/>
      <c r="D57" s="263" t="s">
        <v>468</v>
      </c>
      <c r="E57" s="263"/>
      <c r="F57" s="263"/>
      <c r="G57" s="263"/>
      <c r="H57" s="263"/>
      <c r="I57" s="263"/>
      <c r="J57" s="263"/>
      <c r="K57" s="261"/>
    </row>
    <row r="58" ht="15" customHeight="1">
      <c r="B58" s="259"/>
      <c r="C58" s="265"/>
      <c r="D58" s="263" t="s">
        <v>469</v>
      </c>
      <c r="E58" s="263"/>
      <c r="F58" s="263"/>
      <c r="G58" s="263"/>
      <c r="H58" s="263"/>
      <c r="I58" s="263"/>
      <c r="J58" s="263"/>
      <c r="K58" s="261"/>
    </row>
    <row r="59" ht="15" customHeight="1">
      <c r="B59" s="259"/>
      <c r="C59" s="265"/>
      <c r="D59" s="263" t="s">
        <v>470</v>
      </c>
      <c r="E59" s="263"/>
      <c r="F59" s="263"/>
      <c r="G59" s="263"/>
      <c r="H59" s="263"/>
      <c r="I59" s="263"/>
      <c r="J59" s="263"/>
      <c r="K59" s="261"/>
    </row>
    <row r="60" ht="15" customHeight="1">
      <c r="B60" s="259"/>
      <c r="C60" s="265"/>
      <c r="D60" s="268" t="s">
        <v>471</v>
      </c>
      <c r="E60" s="268"/>
      <c r="F60" s="268"/>
      <c r="G60" s="268"/>
      <c r="H60" s="268"/>
      <c r="I60" s="268"/>
      <c r="J60" s="268"/>
      <c r="K60" s="261"/>
    </row>
    <row r="61" ht="15" customHeight="1">
      <c r="B61" s="259"/>
      <c r="C61" s="265"/>
      <c r="D61" s="263" t="s">
        <v>472</v>
      </c>
      <c r="E61" s="263"/>
      <c r="F61" s="263"/>
      <c r="G61" s="263"/>
      <c r="H61" s="263"/>
      <c r="I61" s="263"/>
      <c r="J61" s="263"/>
      <c r="K61" s="261"/>
    </row>
    <row r="62" ht="12.75" customHeight="1">
      <c r="B62" s="259"/>
      <c r="C62" s="265"/>
      <c r="D62" s="265"/>
      <c r="E62" s="269"/>
      <c r="F62" s="265"/>
      <c r="G62" s="265"/>
      <c r="H62" s="265"/>
      <c r="I62" s="265"/>
      <c r="J62" s="265"/>
      <c r="K62" s="261"/>
    </row>
    <row r="63" ht="15" customHeight="1">
      <c r="B63" s="259"/>
      <c r="C63" s="265"/>
      <c r="D63" s="263" t="s">
        <v>473</v>
      </c>
      <c r="E63" s="263"/>
      <c r="F63" s="263"/>
      <c r="G63" s="263"/>
      <c r="H63" s="263"/>
      <c r="I63" s="263"/>
      <c r="J63" s="263"/>
      <c r="K63" s="261"/>
    </row>
    <row r="64" ht="15" customHeight="1">
      <c r="B64" s="259"/>
      <c r="C64" s="265"/>
      <c r="D64" s="268" t="s">
        <v>474</v>
      </c>
      <c r="E64" s="268"/>
      <c r="F64" s="268"/>
      <c r="G64" s="268"/>
      <c r="H64" s="268"/>
      <c r="I64" s="268"/>
      <c r="J64" s="268"/>
      <c r="K64" s="261"/>
    </row>
    <row r="65" ht="15" customHeight="1">
      <c r="B65" s="259"/>
      <c r="C65" s="265"/>
      <c r="D65" s="263" t="s">
        <v>475</v>
      </c>
      <c r="E65" s="263"/>
      <c r="F65" s="263"/>
      <c r="G65" s="263"/>
      <c r="H65" s="263"/>
      <c r="I65" s="263"/>
      <c r="J65" s="263"/>
      <c r="K65" s="261"/>
    </row>
    <row r="66" ht="15" customHeight="1">
      <c r="B66" s="259"/>
      <c r="C66" s="265"/>
      <c r="D66" s="263" t="s">
        <v>476</v>
      </c>
      <c r="E66" s="263"/>
      <c r="F66" s="263"/>
      <c r="G66" s="263"/>
      <c r="H66" s="263"/>
      <c r="I66" s="263"/>
      <c r="J66" s="263"/>
      <c r="K66" s="261"/>
    </row>
    <row r="67" ht="15" customHeight="1">
      <c r="B67" s="259"/>
      <c r="C67" s="265"/>
      <c r="D67" s="263" t="s">
        <v>477</v>
      </c>
      <c r="E67" s="263"/>
      <c r="F67" s="263"/>
      <c r="G67" s="263"/>
      <c r="H67" s="263"/>
      <c r="I67" s="263"/>
      <c r="J67" s="263"/>
      <c r="K67" s="261"/>
    </row>
    <row r="68" ht="15" customHeight="1">
      <c r="B68" s="259"/>
      <c r="C68" s="265"/>
      <c r="D68" s="263" t="s">
        <v>478</v>
      </c>
      <c r="E68" s="263"/>
      <c r="F68" s="263"/>
      <c r="G68" s="263"/>
      <c r="H68" s="263"/>
      <c r="I68" s="263"/>
      <c r="J68" s="263"/>
      <c r="K68" s="261"/>
    </row>
    <row r="69" ht="12.75" customHeight="1">
      <c r="B69" s="270"/>
      <c r="C69" s="271"/>
      <c r="D69" s="271"/>
      <c r="E69" s="271"/>
      <c r="F69" s="271"/>
      <c r="G69" s="271"/>
      <c r="H69" s="271"/>
      <c r="I69" s="271"/>
      <c r="J69" s="271"/>
      <c r="K69" s="272"/>
    </row>
    <row r="70" ht="18.75" customHeight="1">
      <c r="B70" s="273"/>
      <c r="C70" s="273"/>
      <c r="D70" s="273"/>
      <c r="E70" s="273"/>
      <c r="F70" s="273"/>
      <c r="G70" s="273"/>
      <c r="H70" s="273"/>
      <c r="I70" s="273"/>
      <c r="J70" s="273"/>
      <c r="K70" s="274"/>
    </row>
    <row r="71" ht="18.75" customHeight="1">
      <c r="B71" s="274"/>
      <c r="C71" s="274"/>
      <c r="D71" s="274"/>
      <c r="E71" s="274"/>
      <c r="F71" s="274"/>
      <c r="G71" s="274"/>
      <c r="H71" s="274"/>
      <c r="I71" s="274"/>
      <c r="J71" s="274"/>
      <c r="K71" s="274"/>
    </row>
    <row r="72" ht="7.5" customHeight="1">
      <c r="B72" s="275"/>
      <c r="C72" s="276"/>
      <c r="D72" s="276"/>
      <c r="E72" s="276"/>
      <c r="F72" s="276"/>
      <c r="G72" s="276"/>
      <c r="H72" s="276"/>
      <c r="I72" s="276"/>
      <c r="J72" s="276"/>
      <c r="K72" s="277"/>
    </row>
    <row r="73" ht="45" customHeight="1">
      <c r="B73" s="278"/>
      <c r="C73" s="279" t="s">
        <v>80</v>
      </c>
      <c r="D73" s="279"/>
      <c r="E73" s="279"/>
      <c r="F73" s="279"/>
      <c r="G73" s="279"/>
      <c r="H73" s="279"/>
      <c r="I73" s="279"/>
      <c r="J73" s="279"/>
      <c r="K73" s="280"/>
    </row>
    <row r="74" ht="17.25" customHeight="1">
      <c r="B74" s="278"/>
      <c r="C74" s="281" t="s">
        <v>479</v>
      </c>
      <c r="D74" s="281"/>
      <c r="E74" s="281"/>
      <c r="F74" s="281" t="s">
        <v>480</v>
      </c>
      <c r="G74" s="282"/>
      <c r="H74" s="281" t="s">
        <v>103</v>
      </c>
      <c r="I74" s="281" t="s">
        <v>54</v>
      </c>
      <c r="J74" s="281" t="s">
        <v>481</v>
      </c>
      <c r="K74" s="280"/>
    </row>
    <row r="75" ht="17.25" customHeight="1">
      <c r="B75" s="278"/>
      <c r="C75" s="283" t="s">
        <v>482</v>
      </c>
      <c r="D75" s="283"/>
      <c r="E75" s="283"/>
      <c r="F75" s="284" t="s">
        <v>483</v>
      </c>
      <c r="G75" s="285"/>
      <c r="H75" s="283"/>
      <c r="I75" s="283"/>
      <c r="J75" s="283" t="s">
        <v>484</v>
      </c>
      <c r="K75" s="280"/>
    </row>
    <row r="76" ht="5.25" customHeight="1">
      <c r="B76" s="278"/>
      <c r="C76" s="286"/>
      <c r="D76" s="286"/>
      <c r="E76" s="286"/>
      <c r="F76" s="286"/>
      <c r="G76" s="287"/>
      <c r="H76" s="286"/>
      <c r="I76" s="286"/>
      <c r="J76" s="286"/>
      <c r="K76" s="280"/>
    </row>
    <row r="77" ht="15" customHeight="1">
      <c r="B77" s="278"/>
      <c r="C77" s="267" t="s">
        <v>50</v>
      </c>
      <c r="D77" s="286"/>
      <c r="E77" s="286"/>
      <c r="F77" s="288" t="s">
        <v>485</v>
      </c>
      <c r="G77" s="287"/>
      <c r="H77" s="267" t="s">
        <v>486</v>
      </c>
      <c r="I77" s="267" t="s">
        <v>487</v>
      </c>
      <c r="J77" s="267">
        <v>20</v>
      </c>
      <c r="K77" s="280"/>
    </row>
    <row r="78" ht="15" customHeight="1">
      <c r="B78" s="278"/>
      <c r="C78" s="267" t="s">
        <v>488</v>
      </c>
      <c r="D78" s="267"/>
      <c r="E78" s="267"/>
      <c r="F78" s="288" t="s">
        <v>485</v>
      </c>
      <c r="G78" s="287"/>
      <c r="H78" s="267" t="s">
        <v>489</v>
      </c>
      <c r="I78" s="267" t="s">
        <v>487</v>
      </c>
      <c r="J78" s="267">
        <v>120</v>
      </c>
      <c r="K78" s="280"/>
    </row>
    <row r="79" ht="15" customHeight="1">
      <c r="B79" s="289"/>
      <c r="C79" s="267" t="s">
        <v>490</v>
      </c>
      <c r="D79" s="267"/>
      <c r="E79" s="267"/>
      <c r="F79" s="288" t="s">
        <v>491</v>
      </c>
      <c r="G79" s="287"/>
      <c r="H79" s="267" t="s">
        <v>492</v>
      </c>
      <c r="I79" s="267" t="s">
        <v>487</v>
      </c>
      <c r="J79" s="267">
        <v>50</v>
      </c>
      <c r="K79" s="280"/>
    </row>
    <row r="80" ht="15" customHeight="1">
      <c r="B80" s="289"/>
      <c r="C80" s="267" t="s">
        <v>493</v>
      </c>
      <c r="D80" s="267"/>
      <c r="E80" s="267"/>
      <c r="F80" s="288" t="s">
        <v>485</v>
      </c>
      <c r="G80" s="287"/>
      <c r="H80" s="267" t="s">
        <v>494</v>
      </c>
      <c r="I80" s="267" t="s">
        <v>495</v>
      </c>
      <c r="J80" s="267"/>
      <c r="K80" s="280"/>
    </row>
    <row r="81" ht="15" customHeight="1">
      <c r="B81" s="289"/>
      <c r="C81" s="290" t="s">
        <v>496</v>
      </c>
      <c r="D81" s="290"/>
      <c r="E81" s="290"/>
      <c r="F81" s="291" t="s">
        <v>491</v>
      </c>
      <c r="G81" s="290"/>
      <c r="H81" s="290" t="s">
        <v>497</v>
      </c>
      <c r="I81" s="290" t="s">
        <v>487</v>
      </c>
      <c r="J81" s="290">
        <v>15</v>
      </c>
      <c r="K81" s="280"/>
    </row>
    <row r="82" ht="15" customHeight="1">
      <c r="B82" s="289"/>
      <c r="C82" s="290" t="s">
        <v>498</v>
      </c>
      <c r="D82" s="290"/>
      <c r="E82" s="290"/>
      <c r="F82" s="291" t="s">
        <v>491</v>
      </c>
      <c r="G82" s="290"/>
      <c r="H82" s="290" t="s">
        <v>499</v>
      </c>
      <c r="I82" s="290" t="s">
        <v>487</v>
      </c>
      <c r="J82" s="290">
        <v>15</v>
      </c>
      <c r="K82" s="280"/>
    </row>
    <row r="83" ht="15" customHeight="1">
      <c r="B83" s="289"/>
      <c r="C83" s="290" t="s">
        <v>500</v>
      </c>
      <c r="D83" s="290"/>
      <c r="E83" s="290"/>
      <c r="F83" s="291" t="s">
        <v>491</v>
      </c>
      <c r="G83" s="290"/>
      <c r="H83" s="290" t="s">
        <v>501</v>
      </c>
      <c r="I83" s="290" t="s">
        <v>487</v>
      </c>
      <c r="J83" s="290">
        <v>20</v>
      </c>
      <c r="K83" s="280"/>
    </row>
    <row r="84" ht="15" customHeight="1">
      <c r="B84" s="289"/>
      <c r="C84" s="290" t="s">
        <v>502</v>
      </c>
      <c r="D84" s="290"/>
      <c r="E84" s="290"/>
      <c r="F84" s="291" t="s">
        <v>491</v>
      </c>
      <c r="G84" s="290"/>
      <c r="H84" s="290" t="s">
        <v>503</v>
      </c>
      <c r="I84" s="290" t="s">
        <v>487</v>
      </c>
      <c r="J84" s="290">
        <v>20</v>
      </c>
      <c r="K84" s="280"/>
    </row>
    <row r="85" ht="15" customHeight="1">
      <c r="B85" s="289"/>
      <c r="C85" s="267" t="s">
        <v>504</v>
      </c>
      <c r="D85" s="267"/>
      <c r="E85" s="267"/>
      <c r="F85" s="288" t="s">
        <v>491</v>
      </c>
      <c r="G85" s="287"/>
      <c r="H85" s="267" t="s">
        <v>505</v>
      </c>
      <c r="I85" s="267" t="s">
        <v>487</v>
      </c>
      <c r="J85" s="267">
        <v>50</v>
      </c>
      <c r="K85" s="280"/>
    </row>
    <row r="86" ht="15" customHeight="1">
      <c r="B86" s="289"/>
      <c r="C86" s="267" t="s">
        <v>506</v>
      </c>
      <c r="D86" s="267"/>
      <c r="E86" s="267"/>
      <c r="F86" s="288" t="s">
        <v>491</v>
      </c>
      <c r="G86" s="287"/>
      <c r="H86" s="267" t="s">
        <v>507</v>
      </c>
      <c r="I86" s="267" t="s">
        <v>487</v>
      </c>
      <c r="J86" s="267">
        <v>20</v>
      </c>
      <c r="K86" s="280"/>
    </row>
    <row r="87" ht="15" customHeight="1">
      <c r="B87" s="289"/>
      <c r="C87" s="267" t="s">
        <v>508</v>
      </c>
      <c r="D87" s="267"/>
      <c r="E87" s="267"/>
      <c r="F87" s="288" t="s">
        <v>491</v>
      </c>
      <c r="G87" s="287"/>
      <c r="H87" s="267" t="s">
        <v>509</v>
      </c>
      <c r="I87" s="267" t="s">
        <v>487</v>
      </c>
      <c r="J87" s="267">
        <v>20</v>
      </c>
      <c r="K87" s="280"/>
    </row>
    <row r="88" ht="15" customHeight="1">
      <c r="B88" s="289"/>
      <c r="C88" s="267" t="s">
        <v>510</v>
      </c>
      <c r="D88" s="267"/>
      <c r="E88" s="267"/>
      <c r="F88" s="288" t="s">
        <v>491</v>
      </c>
      <c r="G88" s="287"/>
      <c r="H88" s="267" t="s">
        <v>511</v>
      </c>
      <c r="I88" s="267" t="s">
        <v>487</v>
      </c>
      <c r="J88" s="267">
        <v>50</v>
      </c>
      <c r="K88" s="280"/>
    </row>
    <row r="89" ht="15" customHeight="1">
      <c r="B89" s="289"/>
      <c r="C89" s="267" t="s">
        <v>512</v>
      </c>
      <c r="D89" s="267"/>
      <c r="E89" s="267"/>
      <c r="F89" s="288" t="s">
        <v>491</v>
      </c>
      <c r="G89" s="287"/>
      <c r="H89" s="267" t="s">
        <v>512</v>
      </c>
      <c r="I89" s="267" t="s">
        <v>487</v>
      </c>
      <c r="J89" s="267">
        <v>50</v>
      </c>
      <c r="K89" s="280"/>
    </row>
    <row r="90" ht="15" customHeight="1">
      <c r="B90" s="289"/>
      <c r="C90" s="267" t="s">
        <v>108</v>
      </c>
      <c r="D90" s="267"/>
      <c r="E90" s="267"/>
      <c r="F90" s="288" t="s">
        <v>491</v>
      </c>
      <c r="G90" s="287"/>
      <c r="H90" s="267" t="s">
        <v>513</v>
      </c>
      <c r="I90" s="267" t="s">
        <v>487</v>
      </c>
      <c r="J90" s="267">
        <v>255</v>
      </c>
      <c r="K90" s="280"/>
    </row>
    <row r="91" ht="15" customHeight="1">
      <c r="B91" s="289"/>
      <c r="C91" s="267" t="s">
        <v>514</v>
      </c>
      <c r="D91" s="267"/>
      <c r="E91" s="267"/>
      <c r="F91" s="288" t="s">
        <v>485</v>
      </c>
      <c r="G91" s="287"/>
      <c r="H91" s="267" t="s">
        <v>515</v>
      </c>
      <c r="I91" s="267" t="s">
        <v>516</v>
      </c>
      <c r="J91" s="267"/>
      <c r="K91" s="280"/>
    </row>
    <row r="92" ht="15" customHeight="1">
      <c r="B92" s="289"/>
      <c r="C92" s="267" t="s">
        <v>517</v>
      </c>
      <c r="D92" s="267"/>
      <c r="E92" s="267"/>
      <c r="F92" s="288" t="s">
        <v>485</v>
      </c>
      <c r="G92" s="287"/>
      <c r="H92" s="267" t="s">
        <v>518</v>
      </c>
      <c r="I92" s="267" t="s">
        <v>519</v>
      </c>
      <c r="J92" s="267"/>
      <c r="K92" s="280"/>
    </row>
    <row r="93" ht="15" customHeight="1">
      <c r="B93" s="289"/>
      <c r="C93" s="267" t="s">
        <v>520</v>
      </c>
      <c r="D93" s="267"/>
      <c r="E93" s="267"/>
      <c r="F93" s="288" t="s">
        <v>485</v>
      </c>
      <c r="G93" s="287"/>
      <c r="H93" s="267" t="s">
        <v>520</v>
      </c>
      <c r="I93" s="267" t="s">
        <v>519</v>
      </c>
      <c r="J93" s="267"/>
      <c r="K93" s="280"/>
    </row>
    <row r="94" ht="15" customHeight="1">
      <c r="B94" s="289"/>
      <c r="C94" s="267" t="s">
        <v>35</v>
      </c>
      <c r="D94" s="267"/>
      <c r="E94" s="267"/>
      <c r="F94" s="288" t="s">
        <v>485</v>
      </c>
      <c r="G94" s="287"/>
      <c r="H94" s="267" t="s">
        <v>521</v>
      </c>
      <c r="I94" s="267" t="s">
        <v>519</v>
      </c>
      <c r="J94" s="267"/>
      <c r="K94" s="280"/>
    </row>
    <row r="95" ht="15" customHeight="1">
      <c r="B95" s="289"/>
      <c r="C95" s="267" t="s">
        <v>45</v>
      </c>
      <c r="D95" s="267"/>
      <c r="E95" s="267"/>
      <c r="F95" s="288" t="s">
        <v>485</v>
      </c>
      <c r="G95" s="287"/>
      <c r="H95" s="267" t="s">
        <v>522</v>
      </c>
      <c r="I95" s="267" t="s">
        <v>519</v>
      </c>
      <c r="J95" s="267"/>
      <c r="K95" s="280"/>
    </row>
    <row r="96" ht="15" customHeight="1">
      <c r="B96" s="292"/>
      <c r="C96" s="293"/>
      <c r="D96" s="293"/>
      <c r="E96" s="293"/>
      <c r="F96" s="293"/>
      <c r="G96" s="293"/>
      <c r="H96" s="293"/>
      <c r="I96" s="293"/>
      <c r="J96" s="293"/>
      <c r="K96" s="294"/>
    </row>
    <row r="97" ht="18.75" customHeight="1">
      <c r="B97" s="295"/>
      <c r="C97" s="296"/>
      <c r="D97" s="296"/>
      <c r="E97" s="296"/>
      <c r="F97" s="296"/>
      <c r="G97" s="296"/>
      <c r="H97" s="296"/>
      <c r="I97" s="296"/>
      <c r="J97" s="296"/>
      <c r="K97" s="295"/>
    </row>
    <row r="98" ht="18.75" customHeight="1">
      <c r="B98" s="274"/>
      <c r="C98" s="274"/>
      <c r="D98" s="274"/>
      <c r="E98" s="274"/>
      <c r="F98" s="274"/>
      <c r="G98" s="274"/>
      <c r="H98" s="274"/>
      <c r="I98" s="274"/>
      <c r="J98" s="274"/>
      <c r="K98" s="274"/>
    </row>
    <row r="99" ht="7.5" customHeight="1">
      <c r="B99" s="275"/>
      <c r="C99" s="276"/>
      <c r="D99" s="276"/>
      <c r="E99" s="276"/>
      <c r="F99" s="276"/>
      <c r="G99" s="276"/>
      <c r="H99" s="276"/>
      <c r="I99" s="276"/>
      <c r="J99" s="276"/>
      <c r="K99" s="277"/>
    </row>
    <row r="100" ht="45" customHeight="1">
      <c r="B100" s="278"/>
      <c r="C100" s="279" t="s">
        <v>523</v>
      </c>
      <c r="D100" s="279"/>
      <c r="E100" s="279"/>
      <c r="F100" s="279"/>
      <c r="G100" s="279"/>
      <c r="H100" s="279"/>
      <c r="I100" s="279"/>
      <c r="J100" s="279"/>
      <c r="K100" s="280"/>
    </row>
    <row r="101" ht="17.25" customHeight="1">
      <c r="B101" s="278"/>
      <c r="C101" s="281" t="s">
        <v>479</v>
      </c>
      <c r="D101" s="281"/>
      <c r="E101" s="281"/>
      <c r="F101" s="281" t="s">
        <v>480</v>
      </c>
      <c r="G101" s="282"/>
      <c r="H101" s="281" t="s">
        <v>103</v>
      </c>
      <c r="I101" s="281" t="s">
        <v>54</v>
      </c>
      <c r="J101" s="281" t="s">
        <v>481</v>
      </c>
      <c r="K101" s="280"/>
    </row>
    <row r="102" ht="17.25" customHeight="1">
      <c r="B102" s="278"/>
      <c r="C102" s="283" t="s">
        <v>482</v>
      </c>
      <c r="D102" s="283"/>
      <c r="E102" s="283"/>
      <c r="F102" s="284" t="s">
        <v>483</v>
      </c>
      <c r="G102" s="285"/>
      <c r="H102" s="283"/>
      <c r="I102" s="283"/>
      <c r="J102" s="283" t="s">
        <v>484</v>
      </c>
      <c r="K102" s="280"/>
    </row>
    <row r="103" ht="5.25" customHeight="1">
      <c r="B103" s="278"/>
      <c r="C103" s="281"/>
      <c r="D103" s="281"/>
      <c r="E103" s="281"/>
      <c r="F103" s="281"/>
      <c r="G103" s="297"/>
      <c r="H103" s="281"/>
      <c r="I103" s="281"/>
      <c r="J103" s="281"/>
      <c r="K103" s="280"/>
    </row>
    <row r="104" ht="15" customHeight="1">
      <c r="B104" s="278"/>
      <c r="C104" s="267" t="s">
        <v>50</v>
      </c>
      <c r="D104" s="286"/>
      <c r="E104" s="286"/>
      <c r="F104" s="288" t="s">
        <v>485</v>
      </c>
      <c r="G104" s="297"/>
      <c r="H104" s="267" t="s">
        <v>524</v>
      </c>
      <c r="I104" s="267" t="s">
        <v>487</v>
      </c>
      <c r="J104" s="267">
        <v>20</v>
      </c>
      <c r="K104" s="280"/>
    </row>
    <row r="105" ht="15" customHeight="1">
      <c r="B105" s="278"/>
      <c r="C105" s="267" t="s">
        <v>488</v>
      </c>
      <c r="D105" s="267"/>
      <c r="E105" s="267"/>
      <c r="F105" s="288" t="s">
        <v>485</v>
      </c>
      <c r="G105" s="267"/>
      <c r="H105" s="267" t="s">
        <v>524</v>
      </c>
      <c r="I105" s="267" t="s">
        <v>487</v>
      </c>
      <c r="J105" s="267">
        <v>120</v>
      </c>
      <c r="K105" s="280"/>
    </row>
    <row r="106" ht="15" customHeight="1">
      <c r="B106" s="289"/>
      <c r="C106" s="267" t="s">
        <v>490</v>
      </c>
      <c r="D106" s="267"/>
      <c r="E106" s="267"/>
      <c r="F106" s="288" t="s">
        <v>491</v>
      </c>
      <c r="G106" s="267"/>
      <c r="H106" s="267" t="s">
        <v>524</v>
      </c>
      <c r="I106" s="267" t="s">
        <v>487</v>
      </c>
      <c r="J106" s="267">
        <v>50</v>
      </c>
      <c r="K106" s="280"/>
    </row>
    <row r="107" ht="15" customHeight="1">
      <c r="B107" s="289"/>
      <c r="C107" s="267" t="s">
        <v>493</v>
      </c>
      <c r="D107" s="267"/>
      <c r="E107" s="267"/>
      <c r="F107" s="288" t="s">
        <v>485</v>
      </c>
      <c r="G107" s="267"/>
      <c r="H107" s="267" t="s">
        <v>524</v>
      </c>
      <c r="I107" s="267" t="s">
        <v>495</v>
      </c>
      <c r="J107" s="267"/>
      <c r="K107" s="280"/>
    </row>
    <row r="108" ht="15" customHeight="1">
      <c r="B108" s="289"/>
      <c r="C108" s="267" t="s">
        <v>504</v>
      </c>
      <c r="D108" s="267"/>
      <c r="E108" s="267"/>
      <c r="F108" s="288" t="s">
        <v>491</v>
      </c>
      <c r="G108" s="267"/>
      <c r="H108" s="267" t="s">
        <v>524</v>
      </c>
      <c r="I108" s="267" t="s">
        <v>487</v>
      </c>
      <c r="J108" s="267">
        <v>50</v>
      </c>
      <c r="K108" s="280"/>
    </row>
    <row r="109" ht="15" customHeight="1">
      <c r="B109" s="289"/>
      <c r="C109" s="267" t="s">
        <v>512</v>
      </c>
      <c r="D109" s="267"/>
      <c r="E109" s="267"/>
      <c r="F109" s="288" t="s">
        <v>491</v>
      </c>
      <c r="G109" s="267"/>
      <c r="H109" s="267" t="s">
        <v>524</v>
      </c>
      <c r="I109" s="267" t="s">
        <v>487</v>
      </c>
      <c r="J109" s="267">
        <v>50</v>
      </c>
      <c r="K109" s="280"/>
    </row>
    <row r="110" ht="15" customHeight="1">
      <c r="B110" s="289"/>
      <c r="C110" s="267" t="s">
        <v>510</v>
      </c>
      <c r="D110" s="267"/>
      <c r="E110" s="267"/>
      <c r="F110" s="288" t="s">
        <v>491</v>
      </c>
      <c r="G110" s="267"/>
      <c r="H110" s="267" t="s">
        <v>524</v>
      </c>
      <c r="I110" s="267" t="s">
        <v>487</v>
      </c>
      <c r="J110" s="267">
        <v>50</v>
      </c>
      <c r="K110" s="280"/>
    </row>
    <row r="111" ht="15" customHeight="1">
      <c r="B111" s="289"/>
      <c r="C111" s="267" t="s">
        <v>50</v>
      </c>
      <c r="D111" s="267"/>
      <c r="E111" s="267"/>
      <c r="F111" s="288" t="s">
        <v>485</v>
      </c>
      <c r="G111" s="267"/>
      <c r="H111" s="267" t="s">
        <v>525</v>
      </c>
      <c r="I111" s="267" t="s">
        <v>487</v>
      </c>
      <c r="J111" s="267">
        <v>20</v>
      </c>
      <c r="K111" s="280"/>
    </row>
    <row r="112" ht="15" customHeight="1">
      <c r="B112" s="289"/>
      <c r="C112" s="267" t="s">
        <v>526</v>
      </c>
      <c r="D112" s="267"/>
      <c r="E112" s="267"/>
      <c r="F112" s="288" t="s">
        <v>485</v>
      </c>
      <c r="G112" s="267"/>
      <c r="H112" s="267" t="s">
        <v>527</v>
      </c>
      <c r="I112" s="267" t="s">
        <v>487</v>
      </c>
      <c r="J112" s="267">
        <v>120</v>
      </c>
      <c r="K112" s="280"/>
    </row>
    <row r="113" ht="15" customHeight="1">
      <c r="B113" s="289"/>
      <c r="C113" s="267" t="s">
        <v>35</v>
      </c>
      <c r="D113" s="267"/>
      <c r="E113" s="267"/>
      <c r="F113" s="288" t="s">
        <v>485</v>
      </c>
      <c r="G113" s="267"/>
      <c r="H113" s="267" t="s">
        <v>528</v>
      </c>
      <c r="I113" s="267" t="s">
        <v>519</v>
      </c>
      <c r="J113" s="267"/>
      <c r="K113" s="280"/>
    </row>
    <row r="114" ht="15" customHeight="1">
      <c r="B114" s="289"/>
      <c r="C114" s="267" t="s">
        <v>45</v>
      </c>
      <c r="D114" s="267"/>
      <c r="E114" s="267"/>
      <c r="F114" s="288" t="s">
        <v>485</v>
      </c>
      <c r="G114" s="267"/>
      <c r="H114" s="267" t="s">
        <v>529</v>
      </c>
      <c r="I114" s="267" t="s">
        <v>519</v>
      </c>
      <c r="J114" s="267"/>
      <c r="K114" s="280"/>
    </row>
    <row r="115" ht="15" customHeight="1">
      <c r="B115" s="289"/>
      <c r="C115" s="267" t="s">
        <v>54</v>
      </c>
      <c r="D115" s="267"/>
      <c r="E115" s="267"/>
      <c r="F115" s="288" t="s">
        <v>485</v>
      </c>
      <c r="G115" s="267"/>
      <c r="H115" s="267" t="s">
        <v>530</v>
      </c>
      <c r="I115" s="267" t="s">
        <v>531</v>
      </c>
      <c r="J115" s="267"/>
      <c r="K115" s="280"/>
    </row>
    <row r="116" ht="15" customHeight="1">
      <c r="B116" s="292"/>
      <c r="C116" s="298"/>
      <c r="D116" s="298"/>
      <c r="E116" s="298"/>
      <c r="F116" s="298"/>
      <c r="G116" s="298"/>
      <c r="H116" s="298"/>
      <c r="I116" s="298"/>
      <c r="J116" s="298"/>
      <c r="K116" s="294"/>
    </row>
    <row r="117" ht="18.75" customHeight="1">
      <c r="B117" s="299"/>
      <c r="C117" s="263"/>
      <c r="D117" s="263"/>
      <c r="E117" s="263"/>
      <c r="F117" s="300"/>
      <c r="G117" s="263"/>
      <c r="H117" s="263"/>
      <c r="I117" s="263"/>
      <c r="J117" s="263"/>
      <c r="K117" s="299"/>
    </row>
    <row r="118" ht="18.75" customHeight="1">
      <c r="B118" s="274"/>
      <c r="C118" s="274"/>
      <c r="D118" s="274"/>
      <c r="E118" s="274"/>
      <c r="F118" s="274"/>
      <c r="G118" s="274"/>
      <c r="H118" s="274"/>
      <c r="I118" s="274"/>
      <c r="J118" s="274"/>
      <c r="K118" s="274"/>
    </row>
    <row r="119" ht="7.5" customHeight="1">
      <c r="B119" s="301"/>
      <c r="C119" s="302"/>
      <c r="D119" s="302"/>
      <c r="E119" s="302"/>
      <c r="F119" s="302"/>
      <c r="G119" s="302"/>
      <c r="H119" s="302"/>
      <c r="I119" s="302"/>
      <c r="J119" s="302"/>
      <c r="K119" s="303"/>
    </row>
    <row r="120" ht="45" customHeight="1">
      <c r="B120" s="304"/>
      <c r="C120" s="257" t="s">
        <v>532</v>
      </c>
      <c r="D120" s="257"/>
      <c r="E120" s="257"/>
      <c r="F120" s="257"/>
      <c r="G120" s="257"/>
      <c r="H120" s="257"/>
      <c r="I120" s="257"/>
      <c r="J120" s="257"/>
      <c r="K120" s="305"/>
    </row>
    <row r="121" ht="17.25" customHeight="1">
      <c r="B121" s="306"/>
      <c r="C121" s="281" t="s">
        <v>479</v>
      </c>
      <c r="D121" s="281"/>
      <c r="E121" s="281"/>
      <c r="F121" s="281" t="s">
        <v>480</v>
      </c>
      <c r="G121" s="282"/>
      <c r="H121" s="281" t="s">
        <v>103</v>
      </c>
      <c r="I121" s="281" t="s">
        <v>54</v>
      </c>
      <c r="J121" s="281" t="s">
        <v>481</v>
      </c>
      <c r="K121" s="307"/>
    </row>
    <row r="122" ht="17.25" customHeight="1">
      <c r="B122" s="306"/>
      <c r="C122" s="283" t="s">
        <v>482</v>
      </c>
      <c r="D122" s="283"/>
      <c r="E122" s="283"/>
      <c r="F122" s="284" t="s">
        <v>483</v>
      </c>
      <c r="G122" s="285"/>
      <c r="H122" s="283"/>
      <c r="I122" s="283"/>
      <c r="J122" s="283" t="s">
        <v>484</v>
      </c>
      <c r="K122" s="307"/>
    </row>
    <row r="123" ht="5.25" customHeight="1">
      <c r="B123" s="308"/>
      <c r="C123" s="286"/>
      <c r="D123" s="286"/>
      <c r="E123" s="286"/>
      <c r="F123" s="286"/>
      <c r="G123" s="267"/>
      <c r="H123" s="286"/>
      <c r="I123" s="286"/>
      <c r="J123" s="286"/>
      <c r="K123" s="309"/>
    </row>
    <row r="124" ht="15" customHeight="1">
      <c r="B124" s="308"/>
      <c r="C124" s="267" t="s">
        <v>488</v>
      </c>
      <c r="D124" s="286"/>
      <c r="E124" s="286"/>
      <c r="F124" s="288" t="s">
        <v>485</v>
      </c>
      <c r="G124" s="267"/>
      <c r="H124" s="267" t="s">
        <v>524</v>
      </c>
      <c r="I124" s="267" t="s">
        <v>487</v>
      </c>
      <c r="J124" s="267">
        <v>120</v>
      </c>
      <c r="K124" s="310"/>
    </row>
    <row r="125" ht="15" customHeight="1">
      <c r="B125" s="308"/>
      <c r="C125" s="267" t="s">
        <v>533</v>
      </c>
      <c r="D125" s="267"/>
      <c r="E125" s="267"/>
      <c r="F125" s="288" t="s">
        <v>485</v>
      </c>
      <c r="G125" s="267"/>
      <c r="H125" s="267" t="s">
        <v>534</v>
      </c>
      <c r="I125" s="267" t="s">
        <v>487</v>
      </c>
      <c r="J125" s="267" t="s">
        <v>535</v>
      </c>
      <c r="K125" s="310"/>
    </row>
    <row r="126" ht="15" customHeight="1">
      <c r="B126" s="308"/>
      <c r="C126" s="267" t="s">
        <v>434</v>
      </c>
      <c r="D126" s="267"/>
      <c r="E126" s="267"/>
      <c r="F126" s="288" t="s">
        <v>485</v>
      </c>
      <c r="G126" s="267"/>
      <c r="H126" s="267" t="s">
        <v>536</v>
      </c>
      <c r="I126" s="267" t="s">
        <v>487</v>
      </c>
      <c r="J126" s="267" t="s">
        <v>535</v>
      </c>
      <c r="K126" s="310"/>
    </row>
    <row r="127" ht="15" customHeight="1">
      <c r="B127" s="308"/>
      <c r="C127" s="267" t="s">
        <v>496</v>
      </c>
      <c r="D127" s="267"/>
      <c r="E127" s="267"/>
      <c r="F127" s="288" t="s">
        <v>491</v>
      </c>
      <c r="G127" s="267"/>
      <c r="H127" s="267" t="s">
        <v>497</v>
      </c>
      <c r="I127" s="267" t="s">
        <v>487</v>
      </c>
      <c r="J127" s="267">
        <v>15</v>
      </c>
      <c r="K127" s="310"/>
    </row>
    <row r="128" ht="15" customHeight="1">
      <c r="B128" s="308"/>
      <c r="C128" s="290" t="s">
        <v>498</v>
      </c>
      <c r="D128" s="290"/>
      <c r="E128" s="290"/>
      <c r="F128" s="291" t="s">
        <v>491</v>
      </c>
      <c r="G128" s="290"/>
      <c r="H128" s="290" t="s">
        <v>499</v>
      </c>
      <c r="I128" s="290" t="s">
        <v>487</v>
      </c>
      <c r="J128" s="290">
        <v>15</v>
      </c>
      <c r="K128" s="310"/>
    </row>
    <row r="129" ht="15" customHeight="1">
      <c r="B129" s="308"/>
      <c r="C129" s="290" t="s">
        <v>500</v>
      </c>
      <c r="D129" s="290"/>
      <c r="E129" s="290"/>
      <c r="F129" s="291" t="s">
        <v>491</v>
      </c>
      <c r="G129" s="290"/>
      <c r="H129" s="290" t="s">
        <v>501</v>
      </c>
      <c r="I129" s="290" t="s">
        <v>487</v>
      </c>
      <c r="J129" s="290">
        <v>20</v>
      </c>
      <c r="K129" s="310"/>
    </row>
    <row r="130" ht="15" customHeight="1">
      <c r="B130" s="308"/>
      <c r="C130" s="290" t="s">
        <v>502</v>
      </c>
      <c r="D130" s="290"/>
      <c r="E130" s="290"/>
      <c r="F130" s="291" t="s">
        <v>491</v>
      </c>
      <c r="G130" s="290"/>
      <c r="H130" s="290" t="s">
        <v>503</v>
      </c>
      <c r="I130" s="290" t="s">
        <v>487</v>
      </c>
      <c r="J130" s="290">
        <v>20</v>
      </c>
      <c r="K130" s="310"/>
    </row>
    <row r="131" ht="15" customHeight="1">
      <c r="B131" s="308"/>
      <c r="C131" s="267" t="s">
        <v>490</v>
      </c>
      <c r="D131" s="267"/>
      <c r="E131" s="267"/>
      <c r="F131" s="288" t="s">
        <v>491</v>
      </c>
      <c r="G131" s="267"/>
      <c r="H131" s="267" t="s">
        <v>524</v>
      </c>
      <c r="I131" s="267" t="s">
        <v>487</v>
      </c>
      <c r="J131" s="267">
        <v>50</v>
      </c>
      <c r="K131" s="310"/>
    </row>
    <row r="132" ht="15" customHeight="1">
      <c r="B132" s="308"/>
      <c r="C132" s="267" t="s">
        <v>504</v>
      </c>
      <c r="D132" s="267"/>
      <c r="E132" s="267"/>
      <c r="F132" s="288" t="s">
        <v>491</v>
      </c>
      <c r="G132" s="267"/>
      <c r="H132" s="267" t="s">
        <v>524</v>
      </c>
      <c r="I132" s="267" t="s">
        <v>487</v>
      </c>
      <c r="J132" s="267">
        <v>50</v>
      </c>
      <c r="K132" s="310"/>
    </row>
    <row r="133" ht="15" customHeight="1">
      <c r="B133" s="308"/>
      <c r="C133" s="267" t="s">
        <v>510</v>
      </c>
      <c r="D133" s="267"/>
      <c r="E133" s="267"/>
      <c r="F133" s="288" t="s">
        <v>491</v>
      </c>
      <c r="G133" s="267"/>
      <c r="H133" s="267" t="s">
        <v>524</v>
      </c>
      <c r="I133" s="267" t="s">
        <v>487</v>
      </c>
      <c r="J133" s="267">
        <v>50</v>
      </c>
      <c r="K133" s="310"/>
    </row>
    <row r="134" ht="15" customHeight="1">
      <c r="B134" s="308"/>
      <c r="C134" s="267" t="s">
        <v>512</v>
      </c>
      <c r="D134" s="267"/>
      <c r="E134" s="267"/>
      <c r="F134" s="288" t="s">
        <v>491</v>
      </c>
      <c r="G134" s="267"/>
      <c r="H134" s="267" t="s">
        <v>524</v>
      </c>
      <c r="I134" s="267" t="s">
        <v>487</v>
      </c>
      <c r="J134" s="267">
        <v>50</v>
      </c>
      <c r="K134" s="310"/>
    </row>
    <row r="135" ht="15" customHeight="1">
      <c r="B135" s="308"/>
      <c r="C135" s="267" t="s">
        <v>108</v>
      </c>
      <c r="D135" s="267"/>
      <c r="E135" s="267"/>
      <c r="F135" s="288" t="s">
        <v>491</v>
      </c>
      <c r="G135" s="267"/>
      <c r="H135" s="267" t="s">
        <v>537</v>
      </c>
      <c r="I135" s="267" t="s">
        <v>487</v>
      </c>
      <c r="J135" s="267">
        <v>255</v>
      </c>
      <c r="K135" s="310"/>
    </row>
    <row r="136" ht="15" customHeight="1">
      <c r="B136" s="308"/>
      <c r="C136" s="267" t="s">
        <v>514</v>
      </c>
      <c r="D136" s="267"/>
      <c r="E136" s="267"/>
      <c r="F136" s="288" t="s">
        <v>485</v>
      </c>
      <c r="G136" s="267"/>
      <c r="H136" s="267" t="s">
        <v>538</v>
      </c>
      <c r="I136" s="267" t="s">
        <v>516</v>
      </c>
      <c r="J136" s="267"/>
      <c r="K136" s="310"/>
    </row>
    <row r="137" ht="15" customHeight="1">
      <c r="B137" s="308"/>
      <c r="C137" s="267" t="s">
        <v>517</v>
      </c>
      <c r="D137" s="267"/>
      <c r="E137" s="267"/>
      <c r="F137" s="288" t="s">
        <v>485</v>
      </c>
      <c r="G137" s="267"/>
      <c r="H137" s="267" t="s">
        <v>539</v>
      </c>
      <c r="I137" s="267" t="s">
        <v>519</v>
      </c>
      <c r="J137" s="267"/>
      <c r="K137" s="310"/>
    </row>
    <row r="138" ht="15" customHeight="1">
      <c r="B138" s="308"/>
      <c r="C138" s="267" t="s">
        <v>520</v>
      </c>
      <c r="D138" s="267"/>
      <c r="E138" s="267"/>
      <c r="F138" s="288" t="s">
        <v>485</v>
      </c>
      <c r="G138" s="267"/>
      <c r="H138" s="267" t="s">
        <v>520</v>
      </c>
      <c r="I138" s="267" t="s">
        <v>519</v>
      </c>
      <c r="J138" s="267"/>
      <c r="K138" s="310"/>
    </row>
    <row r="139" ht="15" customHeight="1">
      <c r="B139" s="308"/>
      <c r="C139" s="267" t="s">
        <v>35</v>
      </c>
      <c r="D139" s="267"/>
      <c r="E139" s="267"/>
      <c r="F139" s="288" t="s">
        <v>485</v>
      </c>
      <c r="G139" s="267"/>
      <c r="H139" s="267" t="s">
        <v>540</v>
      </c>
      <c r="I139" s="267" t="s">
        <v>519</v>
      </c>
      <c r="J139" s="267"/>
      <c r="K139" s="310"/>
    </row>
    <row r="140" ht="15" customHeight="1">
      <c r="B140" s="308"/>
      <c r="C140" s="267" t="s">
        <v>541</v>
      </c>
      <c r="D140" s="267"/>
      <c r="E140" s="267"/>
      <c r="F140" s="288" t="s">
        <v>485</v>
      </c>
      <c r="G140" s="267"/>
      <c r="H140" s="267" t="s">
        <v>542</v>
      </c>
      <c r="I140" s="267" t="s">
        <v>519</v>
      </c>
      <c r="J140" s="267"/>
      <c r="K140" s="310"/>
    </row>
    <row r="141" ht="15" customHeight="1">
      <c r="B141" s="311"/>
      <c r="C141" s="312"/>
      <c r="D141" s="312"/>
      <c r="E141" s="312"/>
      <c r="F141" s="312"/>
      <c r="G141" s="312"/>
      <c r="H141" s="312"/>
      <c r="I141" s="312"/>
      <c r="J141" s="312"/>
      <c r="K141" s="313"/>
    </row>
    <row r="142" ht="18.75" customHeight="1">
      <c r="B142" s="263"/>
      <c r="C142" s="263"/>
      <c r="D142" s="263"/>
      <c r="E142" s="263"/>
      <c r="F142" s="300"/>
      <c r="G142" s="263"/>
      <c r="H142" s="263"/>
      <c r="I142" s="263"/>
      <c r="J142" s="263"/>
      <c r="K142" s="263"/>
    </row>
    <row r="143" ht="18.75" customHeight="1">
      <c r="B143" s="274"/>
      <c r="C143" s="274"/>
      <c r="D143" s="274"/>
      <c r="E143" s="274"/>
      <c r="F143" s="274"/>
      <c r="G143" s="274"/>
      <c r="H143" s="274"/>
      <c r="I143" s="274"/>
      <c r="J143" s="274"/>
      <c r="K143" s="274"/>
    </row>
    <row r="144" ht="7.5" customHeight="1">
      <c r="B144" s="275"/>
      <c r="C144" s="276"/>
      <c r="D144" s="276"/>
      <c r="E144" s="276"/>
      <c r="F144" s="276"/>
      <c r="G144" s="276"/>
      <c r="H144" s="276"/>
      <c r="I144" s="276"/>
      <c r="J144" s="276"/>
      <c r="K144" s="277"/>
    </row>
    <row r="145" ht="45" customHeight="1">
      <c r="B145" s="278"/>
      <c r="C145" s="279" t="s">
        <v>543</v>
      </c>
      <c r="D145" s="279"/>
      <c r="E145" s="279"/>
      <c r="F145" s="279"/>
      <c r="G145" s="279"/>
      <c r="H145" s="279"/>
      <c r="I145" s="279"/>
      <c r="J145" s="279"/>
      <c r="K145" s="280"/>
    </row>
    <row r="146" ht="17.25" customHeight="1">
      <c r="B146" s="278"/>
      <c r="C146" s="281" t="s">
        <v>479</v>
      </c>
      <c r="D146" s="281"/>
      <c r="E146" s="281"/>
      <c r="F146" s="281" t="s">
        <v>480</v>
      </c>
      <c r="G146" s="282"/>
      <c r="H146" s="281" t="s">
        <v>103</v>
      </c>
      <c r="I146" s="281" t="s">
        <v>54</v>
      </c>
      <c r="J146" s="281" t="s">
        <v>481</v>
      </c>
      <c r="K146" s="280"/>
    </row>
    <row r="147" ht="17.25" customHeight="1">
      <c r="B147" s="278"/>
      <c r="C147" s="283" t="s">
        <v>482</v>
      </c>
      <c r="D147" s="283"/>
      <c r="E147" s="283"/>
      <c r="F147" s="284" t="s">
        <v>483</v>
      </c>
      <c r="G147" s="285"/>
      <c r="H147" s="283"/>
      <c r="I147" s="283"/>
      <c r="J147" s="283" t="s">
        <v>484</v>
      </c>
      <c r="K147" s="280"/>
    </row>
    <row r="148" ht="5.25" customHeight="1">
      <c r="B148" s="289"/>
      <c r="C148" s="286"/>
      <c r="D148" s="286"/>
      <c r="E148" s="286"/>
      <c r="F148" s="286"/>
      <c r="G148" s="287"/>
      <c r="H148" s="286"/>
      <c r="I148" s="286"/>
      <c r="J148" s="286"/>
      <c r="K148" s="310"/>
    </row>
    <row r="149" ht="15" customHeight="1">
      <c r="B149" s="289"/>
      <c r="C149" s="314" t="s">
        <v>488</v>
      </c>
      <c r="D149" s="267"/>
      <c r="E149" s="267"/>
      <c r="F149" s="315" t="s">
        <v>485</v>
      </c>
      <c r="G149" s="267"/>
      <c r="H149" s="314" t="s">
        <v>524</v>
      </c>
      <c r="I149" s="314" t="s">
        <v>487</v>
      </c>
      <c r="J149" s="314">
        <v>120</v>
      </c>
      <c r="K149" s="310"/>
    </row>
    <row r="150" ht="15" customHeight="1">
      <c r="B150" s="289"/>
      <c r="C150" s="314" t="s">
        <v>533</v>
      </c>
      <c r="D150" s="267"/>
      <c r="E150" s="267"/>
      <c r="F150" s="315" t="s">
        <v>485</v>
      </c>
      <c r="G150" s="267"/>
      <c r="H150" s="314" t="s">
        <v>544</v>
      </c>
      <c r="I150" s="314" t="s">
        <v>487</v>
      </c>
      <c r="J150" s="314" t="s">
        <v>535</v>
      </c>
      <c r="K150" s="310"/>
    </row>
    <row r="151" ht="15" customHeight="1">
      <c r="B151" s="289"/>
      <c r="C151" s="314" t="s">
        <v>434</v>
      </c>
      <c r="D151" s="267"/>
      <c r="E151" s="267"/>
      <c r="F151" s="315" t="s">
        <v>485</v>
      </c>
      <c r="G151" s="267"/>
      <c r="H151" s="314" t="s">
        <v>545</v>
      </c>
      <c r="I151" s="314" t="s">
        <v>487</v>
      </c>
      <c r="J151" s="314" t="s">
        <v>535</v>
      </c>
      <c r="K151" s="310"/>
    </row>
    <row r="152" ht="15" customHeight="1">
      <c r="B152" s="289"/>
      <c r="C152" s="314" t="s">
        <v>490</v>
      </c>
      <c r="D152" s="267"/>
      <c r="E152" s="267"/>
      <c r="F152" s="315" t="s">
        <v>491</v>
      </c>
      <c r="G152" s="267"/>
      <c r="H152" s="314" t="s">
        <v>524</v>
      </c>
      <c r="I152" s="314" t="s">
        <v>487</v>
      </c>
      <c r="J152" s="314">
        <v>50</v>
      </c>
      <c r="K152" s="310"/>
    </row>
    <row r="153" ht="15" customHeight="1">
      <c r="B153" s="289"/>
      <c r="C153" s="314" t="s">
        <v>493</v>
      </c>
      <c r="D153" s="267"/>
      <c r="E153" s="267"/>
      <c r="F153" s="315" t="s">
        <v>485</v>
      </c>
      <c r="G153" s="267"/>
      <c r="H153" s="314" t="s">
        <v>524</v>
      </c>
      <c r="I153" s="314" t="s">
        <v>495</v>
      </c>
      <c r="J153" s="314"/>
      <c r="K153" s="310"/>
    </row>
    <row r="154" ht="15" customHeight="1">
      <c r="B154" s="289"/>
      <c r="C154" s="314" t="s">
        <v>504</v>
      </c>
      <c r="D154" s="267"/>
      <c r="E154" s="267"/>
      <c r="F154" s="315" t="s">
        <v>491</v>
      </c>
      <c r="G154" s="267"/>
      <c r="H154" s="314" t="s">
        <v>524</v>
      </c>
      <c r="I154" s="314" t="s">
        <v>487</v>
      </c>
      <c r="J154" s="314">
        <v>50</v>
      </c>
      <c r="K154" s="310"/>
    </row>
    <row r="155" ht="15" customHeight="1">
      <c r="B155" s="289"/>
      <c r="C155" s="314" t="s">
        <v>512</v>
      </c>
      <c r="D155" s="267"/>
      <c r="E155" s="267"/>
      <c r="F155" s="315" t="s">
        <v>491</v>
      </c>
      <c r="G155" s="267"/>
      <c r="H155" s="314" t="s">
        <v>524</v>
      </c>
      <c r="I155" s="314" t="s">
        <v>487</v>
      </c>
      <c r="J155" s="314">
        <v>50</v>
      </c>
      <c r="K155" s="310"/>
    </row>
    <row r="156" ht="15" customHeight="1">
      <c r="B156" s="289"/>
      <c r="C156" s="314" t="s">
        <v>510</v>
      </c>
      <c r="D156" s="267"/>
      <c r="E156" s="267"/>
      <c r="F156" s="315" t="s">
        <v>491</v>
      </c>
      <c r="G156" s="267"/>
      <c r="H156" s="314" t="s">
        <v>524</v>
      </c>
      <c r="I156" s="314" t="s">
        <v>487</v>
      </c>
      <c r="J156" s="314">
        <v>50</v>
      </c>
      <c r="K156" s="310"/>
    </row>
    <row r="157" ht="15" customHeight="1">
      <c r="B157" s="289"/>
      <c r="C157" s="314" t="s">
        <v>84</v>
      </c>
      <c r="D157" s="267"/>
      <c r="E157" s="267"/>
      <c r="F157" s="315" t="s">
        <v>485</v>
      </c>
      <c r="G157" s="267"/>
      <c r="H157" s="314" t="s">
        <v>546</v>
      </c>
      <c r="I157" s="314" t="s">
        <v>487</v>
      </c>
      <c r="J157" s="314" t="s">
        <v>547</v>
      </c>
      <c r="K157" s="310"/>
    </row>
    <row r="158" ht="15" customHeight="1">
      <c r="B158" s="289"/>
      <c r="C158" s="314" t="s">
        <v>548</v>
      </c>
      <c r="D158" s="267"/>
      <c r="E158" s="267"/>
      <c r="F158" s="315" t="s">
        <v>485</v>
      </c>
      <c r="G158" s="267"/>
      <c r="H158" s="314" t="s">
        <v>549</v>
      </c>
      <c r="I158" s="314" t="s">
        <v>519</v>
      </c>
      <c r="J158" s="314"/>
      <c r="K158" s="310"/>
    </row>
    <row r="159" ht="15" customHeight="1">
      <c r="B159" s="316"/>
      <c r="C159" s="298"/>
      <c r="D159" s="298"/>
      <c r="E159" s="298"/>
      <c r="F159" s="298"/>
      <c r="G159" s="298"/>
      <c r="H159" s="298"/>
      <c r="I159" s="298"/>
      <c r="J159" s="298"/>
      <c r="K159" s="317"/>
    </row>
    <row r="160" ht="18.75" customHeight="1">
      <c r="B160" s="263"/>
      <c r="C160" s="267"/>
      <c r="D160" s="267"/>
      <c r="E160" s="267"/>
      <c r="F160" s="288"/>
      <c r="G160" s="267"/>
      <c r="H160" s="267"/>
      <c r="I160" s="267"/>
      <c r="J160" s="267"/>
      <c r="K160" s="263"/>
    </row>
    <row r="161" ht="18.75" customHeight="1">
      <c r="B161" s="274"/>
      <c r="C161" s="274"/>
      <c r="D161" s="274"/>
      <c r="E161" s="274"/>
      <c r="F161" s="274"/>
      <c r="G161" s="274"/>
      <c r="H161" s="274"/>
      <c r="I161" s="274"/>
      <c r="J161" s="274"/>
      <c r="K161" s="274"/>
    </row>
    <row r="162" ht="7.5" customHeight="1">
      <c r="B162" s="253"/>
      <c r="C162" s="254"/>
      <c r="D162" s="254"/>
      <c r="E162" s="254"/>
      <c r="F162" s="254"/>
      <c r="G162" s="254"/>
      <c r="H162" s="254"/>
      <c r="I162" s="254"/>
      <c r="J162" s="254"/>
      <c r="K162" s="255"/>
    </row>
    <row r="163" ht="45" customHeight="1">
      <c r="B163" s="256"/>
      <c r="C163" s="257" t="s">
        <v>550</v>
      </c>
      <c r="D163" s="257"/>
      <c r="E163" s="257"/>
      <c r="F163" s="257"/>
      <c r="G163" s="257"/>
      <c r="H163" s="257"/>
      <c r="I163" s="257"/>
      <c r="J163" s="257"/>
      <c r="K163" s="258"/>
    </row>
    <row r="164" ht="17.25" customHeight="1">
      <c r="B164" s="256"/>
      <c r="C164" s="281" t="s">
        <v>479</v>
      </c>
      <c r="D164" s="281"/>
      <c r="E164" s="281"/>
      <c r="F164" s="281" t="s">
        <v>480</v>
      </c>
      <c r="G164" s="318"/>
      <c r="H164" s="319" t="s">
        <v>103</v>
      </c>
      <c r="I164" s="319" t="s">
        <v>54</v>
      </c>
      <c r="J164" s="281" t="s">
        <v>481</v>
      </c>
      <c r="K164" s="258"/>
    </row>
    <row r="165" ht="17.25" customHeight="1">
      <c r="B165" s="259"/>
      <c r="C165" s="283" t="s">
        <v>482</v>
      </c>
      <c r="D165" s="283"/>
      <c r="E165" s="283"/>
      <c r="F165" s="284" t="s">
        <v>483</v>
      </c>
      <c r="G165" s="320"/>
      <c r="H165" s="321"/>
      <c r="I165" s="321"/>
      <c r="J165" s="283" t="s">
        <v>484</v>
      </c>
      <c r="K165" s="261"/>
    </row>
    <row r="166" ht="5.25" customHeight="1">
      <c r="B166" s="289"/>
      <c r="C166" s="286"/>
      <c r="D166" s="286"/>
      <c r="E166" s="286"/>
      <c r="F166" s="286"/>
      <c r="G166" s="287"/>
      <c r="H166" s="286"/>
      <c r="I166" s="286"/>
      <c r="J166" s="286"/>
      <c r="K166" s="310"/>
    </row>
    <row r="167" ht="15" customHeight="1">
      <c r="B167" s="289"/>
      <c r="C167" s="267" t="s">
        <v>488</v>
      </c>
      <c r="D167" s="267"/>
      <c r="E167" s="267"/>
      <c r="F167" s="288" t="s">
        <v>485</v>
      </c>
      <c r="G167" s="267"/>
      <c r="H167" s="267" t="s">
        <v>524</v>
      </c>
      <c r="I167" s="267" t="s">
        <v>487</v>
      </c>
      <c r="J167" s="267">
        <v>120</v>
      </c>
      <c r="K167" s="310"/>
    </row>
    <row r="168" ht="15" customHeight="1">
      <c r="B168" s="289"/>
      <c r="C168" s="267" t="s">
        <v>533</v>
      </c>
      <c r="D168" s="267"/>
      <c r="E168" s="267"/>
      <c r="F168" s="288" t="s">
        <v>485</v>
      </c>
      <c r="G168" s="267"/>
      <c r="H168" s="267" t="s">
        <v>534</v>
      </c>
      <c r="I168" s="267" t="s">
        <v>487</v>
      </c>
      <c r="J168" s="267" t="s">
        <v>535</v>
      </c>
      <c r="K168" s="310"/>
    </row>
    <row r="169" ht="15" customHeight="1">
      <c r="B169" s="289"/>
      <c r="C169" s="267" t="s">
        <v>434</v>
      </c>
      <c r="D169" s="267"/>
      <c r="E169" s="267"/>
      <c r="F169" s="288" t="s">
        <v>485</v>
      </c>
      <c r="G169" s="267"/>
      <c r="H169" s="267" t="s">
        <v>551</v>
      </c>
      <c r="I169" s="267" t="s">
        <v>487</v>
      </c>
      <c r="J169" s="267" t="s">
        <v>535</v>
      </c>
      <c r="K169" s="310"/>
    </row>
    <row r="170" ht="15" customHeight="1">
      <c r="B170" s="289"/>
      <c r="C170" s="267" t="s">
        <v>490</v>
      </c>
      <c r="D170" s="267"/>
      <c r="E170" s="267"/>
      <c r="F170" s="288" t="s">
        <v>491</v>
      </c>
      <c r="G170" s="267"/>
      <c r="H170" s="267" t="s">
        <v>551</v>
      </c>
      <c r="I170" s="267" t="s">
        <v>487</v>
      </c>
      <c r="J170" s="267">
        <v>50</v>
      </c>
      <c r="K170" s="310"/>
    </row>
    <row r="171" ht="15" customHeight="1">
      <c r="B171" s="289"/>
      <c r="C171" s="267" t="s">
        <v>493</v>
      </c>
      <c r="D171" s="267"/>
      <c r="E171" s="267"/>
      <c r="F171" s="288" t="s">
        <v>485</v>
      </c>
      <c r="G171" s="267"/>
      <c r="H171" s="267" t="s">
        <v>551</v>
      </c>
      <c r="I171" s="267" t="s">
        <v>495</v>
      </c>
      <c r="J171" s="267"/>
      <c r="K171" s="310"/>
    </row>
    <row r="172" ht="15" customHeight="1">
      <c r="B172" s="289"/>
      <c r="C172" s="267" t="s">
        <v>504</v>
      </c>
      <c r="D172" s="267"/>
      <c r="E172" s="267"/>
      <c r="F172" s="288" t="s">
        <v>491</v>
      </c>
      <c r="G172" s="267"/>
      <c r="H172" s="267" t="s">
        <v>551</v>
      </c>
      <c r="I172" s="267" t="s">
        <v>487</v>
      </c>
      <c r="J172" s="267">
        <v>50</v>
      </c>
      <c r="K172" s="310"/>
    </row>
    <row r="173" ht="15" customHeight="1">
      <c r="B173" s="289"/>
      <c r="C173" s="267" t="s">
        <v>512</v>
      </c>
      <c r="D173" s="267"/>
      <c r="E173" s="267"/>
      <c r="F173" s="288" t="s">
        <v>491</v>
      </c>
      <c r="G173" s="267"/>
      <c r="H173" s="267" t="s">
        <v>551</v>
      </c>
      <c r="I173" s="267" t="s">
        <v>487</v>
      </c>
      <c r="J173" s="267">
        <v>50</v>
      </c>
      <c r="K173" s="310"/>
    </row>
    <row r="174" ht="15" customHeight="1">
      <c r="B174" s="289"/>
      <c r="C174" s="267" t="s">
        <v>510</v>
      </c>
      <c r="D174" s="267"/>
      <c r="E174" s="267"/>
      <c r="F174" s="288" t="s">
        <v>491</v>
      </c>
      <c r="G174" s="267"/>
      <c r="H174" s="267" t="s">
        <v>551</v>
      </c>
      <c r="I174" s="267" t="s">
        <v>487</v>
      </c>
      <c r="J174" s="267">
        <v>50</v>
      </c>
      <c r="K174" s="310"/>
    </row>
    <row r="175" ht="15" customHeight="1">
      <c r="B175" s="289"/>
      <c r="C175" s="267" t="s">
        <v>102</v>
      </c>
      <c r="D175" s="267"/>
      <c r="E175" s="267"/>
      <c r="F175" s="288" t="s">
        <v>485</v>
      </c>
      <c r="G175" s="267"/>
      <c r="H175" s="267" t="s">
        <v>552</v>
      </c>
      <c r="I175" s="267" t="s">
        <v>553</v>
      </c>
      <c r="J175" s="267"/>
      <c r="K175" s="310"/>
    </row>
    <row r="176" ht="15" customHeight="1">
      <c r="B176" s="289"/>
      <c r="C176" s="267" t="s">
        <v>54</v>
      </c>
      <c r="D176" s="267"/>
      <c r="E176" s="267"/>
      <c r="F176" s="288" t="s">
        <v>485</v>
      </c>
      <c r="G176" s="267"/>
      <c r="H176" s="267" t="s">
        <v>554</v>
      </c>
      <c r="I176" s="267" t="s">
        <v>555</v>
      </c>
      <c r="J176" s="267">
        <v>1</v>
      </c>
      <c r="K176" s="310"/>
    </row>
    <row r="177" ht="15" customHeight="1">
      <c r="B177" s="289"/>
      <c r="C177" s="267" t="s">
        <v>50</v>
      </c>
      <c r="D177" s="267"/>
      <c r="E177" s="267"/>
      <c r="F177" s="288" t="s">
        <v>485</v>
      </c>
      <c r="G177" s="267"/>
      <c r="H177" s="267" t="s">
        <v>556</v>
      </c>
      <c r="I177" s="267" t="s">
        <v>487</v>
      </c>
      <c r="J177" s="267">
        <v>20</v>
      </c>
      <c r="K177" s="310"/>
    </row>
    <row r="178" ht="15" customHeight="1">
      <c r="B178" s="289"/>
      <c r="C178" s="267" t="s">
        <v>103</v>
      </c>
      <c r="D178" s="267"/>
      <c r="E178" s="267"/>
      <c r="F178" s="288" t="s">
        <v>485</v>
      </c>
      <c r="G178" s="267"/>
      <c r="H178" s="267" t="s">
        <v>557</v>
      </c>
      <c r="I178" s="267" t="s">
        <v>487</v>
      </c>
      <c r="J178" s="267">
        <v>255</v>
      </c>
      <c r="K178" s="310"/>
    </row>
    <row r="179" ht="15" customHeight="1">
      <c r="B179" s="289"/>
      <c r="C179" s="267" t="s">
        <v>104</v>
      </c>
      <c r="D179" s="267"/>
      <c r="E179" s="267"/>
      <c r="F179" s="288" t="s">
        <v>485</v>
      </c>
      <c r="G179" s="267"/>
      <c r="H179" s="267" t="s">
        <v>450</v>
      </c>
      <c r="I179" s="267" t="s">
        <v>487</v>
      </c>
      <c r="J179" s="267">
        <v>10</v>
      </c>
      <c r="K179" s="310"/>
    </row>
    <row r="180" ht="15" customHeight="1">
      <c r="B180" s="289"/>
      <c r="C180" s="267" t="s">
        <v>105</v>
      </c>
      <c r="D180" s="267"/>
      <c r="E180" s="267"/>
      <c r="F180" s="288" t="s">
        <v>485</v>
      </c>
      <c r="G180" s="267"/>
      <c r="H180" s="267" t="s">
        <v>558</v>
      </c>
      <c r="I180" s="267" t="s">
        <v>519</v>
      </c>
      <c r="J180" s="267"/>
      <c r="K180" s="310"/>
    </row>
    <row r="181" ht="15" customHeight="1">
      <c r="B181" s="289"/>
      <c r="C181" s="267" t="s">
        <v>559</v>
      </c>
      <c r="D181" s="267"/>
      <c r="E181" s="267"/>
      <c r="F181" s="288" t="s">
        <v>485</v>
      </c>
      <c r="G181" s="267"/>
      <c r="H181" s="267" t="s">
        <v>560</v>
      </c>
      <c r="I181" s="267" t="s">
        <v>519</v>
      </c>
      <c r="J181" s="267"/>
      <c r="K181" s="310"/>
    </row>
    <row r="182" ht="15" customHeight="1">
      <c r="B182" s="289"/>
      <c r="C182" s="267" t="s">
        <v>548</v>
      </c>
      <c r="D182" s="267"/>
      <c r="E182" s="267"/>
      <c r="F182" s="288" t="s">
        <v>485</v>
      </c>
      <c r="G182" s="267"/>
      <c r="H182" s="267" t="s">
        <v>561</v>
      </c>
      <c r="I182" s="267" t="s">
        <v>519</v>
      </c>
      <c r="J182" s="267"/>
      <c r="K182" s="310"/>
    </row>
    <row r="183" ht="15" customHeight="1">
      <c r="B183" s="289"/>
      <c r="C183" s="267" t="s">
        <v>107</v>
      </c>
      <c r="D183" s="267"/>
      <c r="E183" s="267"/>
      <c r="F183" s="288" t="s">
        <v>491</v>
      </c>
      <c r="G183" s="267"/>
      <c r="H183" s="267" t="s">
        <v>562</v>
      </c>
      <c r="I183" s="267" t="s">
        <v>487</v>
      </c>
      <c r="J183" s="267">
        <v>50</v>
      </c>
      <c r="K183" s="310"/>
    </row>
    <row r="184" ht="15" customHeight="1">
      <c r="B184" s="289"/>
      <c r="C184" s="267" t="s">
        <v>563</v>
      </c>
      <c r="D184" s="267"/>
      <c r="E184" s="267"/>
      <c r="F184" s="288" t="s">
        <v>491</v>
      </c>
      <c r="G184" s="267"/>
      <c r="H184" s="267" t="s">
        <v>564</v>
      </c>
      <c r="I184" s="267" t="s">
        <v>565</v>
      </c>
      <c r="J184" s="267"/>
      <c r="K184" s="310"/>
    </row>
    <row r="185" ht="15" customHeight="1">
      <c r="B185" s="289"/>
      <c r="C185" s="267" t="s">
        <v>566</v>
      </c>
      <c r="D185" s="267"/>
      <c r="E185" s="267"/>
      <c r="F185" s="288" t="s">
        <v>491</v>
      </c>
      <c r="G185" s="267"/>
      <c r="H185" s="267" t="s">
        <v>567</v>
      </c>
      <c r="I185" s="267" t="s">
        <v>565</v>
      </c>
      <c r="J185" s="267"/>
      <c r="K185" s="310"/>
    </row>
    <row r="186" ht="15" customHeight="1">
      <c r="B186" s="289"/>
      <c r="C186" s="267" t="s">
        <v>568</v>
      </c>
      <c r="D186" s="267"/>
      <c r="E186" s="267"/>
      <c r="F186" s="288" t="s">
        <v>491</v>
      </c>
      <c r="G186" s="267"/>
      <c r="H186" s="267" t="s">
        <v>569</v>
      </c>
      <c r="I186" s="267" t="s">
        <v>565</v>
      </c>
      <c r="J186" s="267"/>
      <c r="K186" s="310"/>
    </row>
    <row r="187" ht="15" customHeight="1">
      <c r="B187" s="289"/>
      <c r="C187" s="322" t="s">
        <v>570</v>
      </c>
      <c r="D187" s="267"/>
      <c r="E187" s="267"/>
      <c r="F187" s="288" t="s">
        <v>491</v>
      </c>
      <c r="G187" s="267"/>
      <c r="H187" s="267" t="s">
        <v>571</v>
      </c>
      <c r="I187" s="267" t="s">
        <v>572</v>
      </c>
      <c r="J187" s="323" t="s">
        <v>573</v>
      </c>
      <c r="K187" s="310"/>
    </row>
    <row r="188" ht="15" customHeight="1">
      <c r="B188" s="289"/>
      <c r="C188" s="273" t="s">
        <v>39</v>
      </c>
      <c r="D188" s="267"/>
      <c r="E188" s="267"/>
      <c r="F188" s="288" t="s">
        <v>485</v>
      </c>
      <c r="G188" s="267"/>
      <c r="H188" s="263" t="s">
        <v>574</v>
      </c>
      <c r="I188" s="267" t="s">
        <v>575</v>
      </c>
      <c r="J188" s="267"/>
      <c r="K188" s="310"/>
    </row>
    <row r="189" ht="15" customHeight="1">
      <c r="B189" s="289"/>
      <c r="C189" s="273" t="s">
        <v>576</v>
      </c>
      <c r="D189" s="267"/>
      <c r="E189" s="267"/>
      <c r="F189" s="288" t="s">
        <v>485</v>
      </c>
      <c r="G189" s="267"/>
      <c r="H189" s="267" t="s">
        <v>577</v>
      </c>
      <c r="I189" s="267" t="s">
        <v>519</v>
      </c>
      <c r="J189" s="267"/>
      <c r="K189" s="310"/>
    </row>
    <row r="190" ht="15" customHeight="1">
      <c r="B190" s="289"/>
      <c r="C190" s="273" t="s">
        <v>578</v>
      </c>
      <c r="D190" s="267"/>
      <c r="E190" s="267"/>
      <c r="F190" s="288" t="s">
        <v>485</v>
      </c>
      <c r="G190" s="267"/>
      <c r="H190" s="267" t="s">
        <v>579</v>
      </c>
      <c r="I190" s="267" t="s">
        <v>519</v>
      </c>
      <c r="J190" s="267"/>
      <c r="K190" s="310"/>
    </row>
    <row r="191" ht="15" customHeight="1">
      <c r="B191" s="289"/>
      <c r="C191" s="273" t="s">
        <v>580</v>
      </c>
      <c r="D191" s="267"/>
      <c r="E191" s="267"/>
      <c r="F191" s="288" t="s">
        <v>491</v>
      </c>
      <c r="G191" s="267"/>
      <c r="H191" s="267" t="s">
        <v>581</v>
      </c>
      <c r="I191" s="267" t="s">
        <v>519</v>
      </c>
      <c r="J191" s="267"/>
      <c r="K191" s="310"/>
    </row>
    <row r="192" ht="15" customHeight="1">
      <c r="B192" s="316"/>
      <c r="C192" s="324"/>
      <c r="D192" s="298"/>
      <c r="E192" s="298"/>
      <c r="F192" s="298"/>
      <c r="G192" s="298"/>
      <c r="H192" s="298"/>
      <c r="I192" s="298"/>
      <c r="J192" s="298"/>
      <c r="K192" s="317"/>
    </row>
    <row r="193" ht="18.75" customHeight="1">
      <c r="B193" s="263"/>
      <c r="C193" s="267"/>
      <c r="D193" s="267"/>
      <c r="E193" s="267"/>
      <c r="F193" s="288"/>
      <c r="G193" s="267"/>
      <c r="H193" s="267"/>
      <c r="I193" s="267"/>
      <c r="J193" s="267"/>
      <c r="K193" s="263"/>
    </row>
    <row r="194" ht="18.75" customHeight="1">
      <c r="B194" s="263"/>
      <c r="C194" s="267"/>
      <c r="D194" s="267"/>
      <c r="E194" s="267"/>
      <c r="F194" s="288"/>
      <c r="G194" s="267"/>
      <c r="H194" s="267"/>
      <c r="I194" s="267"/>
      <c r="J194" s="267"/>
      <c r="K194" s="263"/>
    </row>
    <row r="195" ht="18.75" customHeight="1">
      <c r="B195" s="274"/>
      <c r="C195" s="274"/>
      <c r="D195" s="274"/>
      <c r="E195" s="274"/>
      <c r="F195" s="274"/>
      <c r="G195" s="274"/>
      <c r="H195" s="274"/>
      <c r="I195" s="274"/>
      <c r="J195" s="274"/>
      <c r="K195" s="274"/>
    </row>
    <row r="196" ht="13.5">
      <c r="B196" s="253"/>
      <c r="C196" s="254"/>
      <c r="D196" s="254"/>
      <c r="E196" s="254"/>
      <c r="F196" s="254"/>
      <c r="G196" s="254"/>
      <c r="H196" s="254"/>
      <c r="I196" s="254"/>
      <c r="J196" s="254"/>
      <c r="K196" s="255"/>
    </row>
    <row r="197" ht="21">
      <c r="B197" s="256"/>
      <c r="C197" s="257" t="s">
        <v>582</v>
      </c>
      <c r="D197" s="257"/>
      <c r="E197" s="257"/>
      <c r="F197" s="257"/>
      <c r="G197" s="257"/>
      <c r="H197" s="257"/>
      <c r="I197" s="257"/>
      <c r="J197" s="257"/>
      <c r="K197" s="258"/>
    </row>
    <row r="198" ht="25.5" customHeight="1">
      <c r="B198" s="256"/>
      <c r="C198" s="325" t="s">
        <v>583</v>
      </c>
      <c r="D198" s="325"/>
      <c r="E198" s="325"/>
      <c r="F198" s="325" t="s">
        <v>584</v>
      </c>
      <c r="G198" s="326"/>
      <c r="H198" s="325" t="s">
        <v>585</v>
      </c>
      <c r="I198" s="325"/>
      <c r="J198" s="325"/>
      <c r="K198" s="258"/>
    </row>
    <row r="199" ht="5.25" customHeight="1">
      <c r="B199" s="289"/>
      <c r="C199" s="286"/>
      <c r="D199" s="286"/>
      <c r="E199" s="286"/>
      <c r="F199" s="286"/>
      <c r="G199" s="267"/>
      <c r="H199" s="286"/>
      <c r="I199" s="286"/>
      <c r="J199" s="286"/>
      <c r="K199" s="310"/>
    </row>
    <row r="200" ht="15" customHeight="1">
      <c r="B200" s="289"/>
      <c r="C200" s="267" t="s">
        <v>575</v>
      </c>
      <c r="D200" s="267"/>
      <c r="E200" s="267"/>
      <c r="F200" s="288" t="s">
        <v>40</v>
      </c>
      <c r="G200" s="267"/>
      <c r="H200" s="267" t="s">
        <v>586</v>
      </c>
      <c r="I200" s="267"/>
      <c r="J200" s="267"/>
      <c r="K200" s="310"/>
    </row>
    <row r="201" ht="15" customHeight="1">
      <c r="B201" s="289"/>
      <c r="C201" s="295"/>
      <c r="D201" s="267"/>
      <c r="E201" s="267"/>
      <c r="F201" s="288" t="s">
        <v>41</v>
      </c>
      <c r="G201" s="267"/>
      <c r="H201" s="267" t="s">
        <v>587</v>
      </c>
      <c r="I201" s="267"/>
      <c r="J201" s="267"/>
      <c r="K201" s="310"/>
    </row>
    <row r="202" ht="15" customHeight="1">
      <c r="B202" s="289"/>
      <c r="C202" s="295"/>
      <c r="D202" s="267"/>
      <c r="E202" s="267"/>
      <c r="F202" s="288" t="s">
        <v>44</v>
      </c>
      <c r="G202" s="267"/>
      <c r="H202" s="267" t="s">
        <v>588</v>
      </c>
      <c r="I202" s="267"/>
      <c r="J202" s="267"/>
      <c r="K202" s="310"/>
    </row>
    <row r="203" ht="15" customHeight="1">
      <c r="B203" s="289"/>
      <c r="C203" s="267"/>
      <c r="D203" s="267"/>
      <c r="E203" s="267"/>
      <c r="F203" s="288" t="s">
        <v>42</v>
      </c>
      <c r="G203" s="267"/>
      <c r="H203" s="267" t="s">
        <v>589</v>
      </c>
      <c r="I203" s="267"/>
      <c r="J203" s="267"/>
      <c r="K203" s="310"/>
    </row>
    <row r="204" ht="15" customHeight="1">
      <c r="B204" s="289"/>
      <c r="C204" s="267"/>
      <c r="D204" s="267"/>
      <c r="E204" s="267"/>
      <c r="F204" s="288" t="s">
        <v>43</v>
      </c>
      <c r="G204" s="267"/>
      <c r="H204" s="267" t="s">
        <v>590</v>
      </c>
      <c r="I204" s="267"/>
      <c r="J204" s="267"/>
      <c r="K204" s="310"/>
    </row>
    <row r="205" ht="15" customHeight="1">
      <c r="B205" s="289"/>
      <c r="C205" s="267"/>
      <c r="D205" s="267"/>
      <c r="E205" s="267"/>
      <c r="F205" s="288"/>
      <c r="G205" s="267"/>
      <c r="H205" s="267"/>
      <c r="I205" s="267"/>
      <c r="J205" s="267"/>
      <c r="K205" s="310"/>
    </row>
    <row r="206" ht="15" customHeight="1">
      <c r="B206" s="289"/>
      <c r="C206" s="267" t="s">
        <v>531</v>
      </c>
      <c r="D206" s="267"/>
      <c r="E206" s="267"/>
      <c r="F206" s="288" t="s">
        <v>73</v>
      </c>
      <c r="G206" s="267"/>
      <c r="H206" s="267" t="s">
        <v>591</v>
      </c>
      <c r="I206" s="267"/>
      <c r="J206" s="267"/>
      <c r="K206" s="310"/>
    </row>
    <row r="207" ht="15" customHeight="1">
      <c r="B207" s="289"/>
      <c r="C207" s="295"/>
      <c r="D207" s="267"/>
      <c r="E207" s="267"/>
      <c r="F207" s="288" t="s">
        <v>428</v>
      </c>
      <c r="G207" s="267"/>
      <c r="H207" s="267" t="s">
        <v>429</v>
      </c>
      <c r="I207" s="267"/>
      <c r="J207" s="267"/>
      <c r="K207" s="310"/>
    </row>
    <row r="208" ht="15" customHeight="1">
      <c r="B208" s="289"/>
      <c r="C208" s="267"/>
      <c r="D208" s="267"/>
      <c r="E208" s="267"/>
      <c r="F208" s="288" t="s">
        <v>426</v>
      </c>
      <c r="G208" s="267"/>
      <c r="H208" s="267" t="s">
        <v>592</v>
      </c>
      <c r="I208" s="267"/>
      <c r="J208" s="267"/>
      <c r="K208" s="310"/>
    </row>
    <row r="209" ht="15" customHeight="1">
      <c r="B209" s="327"/>
      <c r="C209" s="295"/>
      <c r="D209" s="295"/>
      <c r="E209" s="295"/>
      <c r="F209" s="288" t="s">
        <v>430</v>
      </c>
      <c r="G209" s="273"/>
      <c r="H209" s="314" t="s">
        <v>431</v>
      </c>
      <c r="I209" s="314"/>
      <c r="J209" s="314"/>
      <c r="K209" s="328"/>
    </row>
    <row r="210" ht="15" customHeight="1">
      <c r="B210" s="327"/>
      <c r="C210" s="295"/>
      <c r="D210" s="295"/>
      <c r="E210" s="295"/>
      <c r="F210" s="288" t="s">
        <v>432</v>
      </c>
      <c r="G210" s="273"/>
      <c r="H210" s="314" t="s">
        <v>593</v>
      </c>
      <c r="I210" s="314"/>
      <c r="J210" s="314"/>
      <c r="K210" s="328"/>
    </row>
    <row r="211" ht="15" customHeight="1">
      <c r="B211" s="327"/>
      <c r="C211" s="295"/>
      <c r="D211" s="295"/>
      <c r="E211" s="295"/>
      <c r="F211" s="329"/>
      <c r="G211" s="273"/>
      <c r="H211" s="330"/>
      <c r="I211" s="330"/>
      <c r="J211" s="330"/>
      <c r="K211" s="328"/>
    </row>
    <row r="212" ht="15" customHeight="1">
      <c r="B212" s="327"/>
      <c r="C212" s="267" t="s">
        <v>555</v>
      </c>
      <c r="D212" s="295"/>
      <c r="E212" s="295"/>
      <c r="F212" s="288">
        <v>1</v>
      </c>
      <c r="G212" s="273"/>
      <c r="H212" s="314" t="s">
        <v>594</v>
      </c>
      <c r="I212" s="314"/>
      <c r="J212" s="314"/>
      <c r="K212" s="328"/>
    </row>
    <row r="213" ht="15" customHeight="1">
      <c r="B213" s="327"/>
      <c r="C213" s="295"/>
      <c r="D213" s="295"/>
      <c r="E213" s="295"/>
      <c r="F213" s="288">
        <v>2</v>
      </c>
      <c r="G213" s="273"/>
      <c r="H213" s="314" t="s">
        <v>595</v>
      </c>
      <c r="I213" s="314"/>
      <c r="J213" s="314"/>
      <c r="K213" s="328"/>
    </row>
    <row r="214" ht="15" customHeight="1">
      <c r="B214" s="327"/>
      <c r="C214" s="295"/>
      <c r="D214" s="295"/>
      <c r="E214" s="295"/>
      <c r="F214" s="288">
        <v>3</v>
      </c>
      <c r="G214" s="273"/>
      <c r="H214" s="314" t="s">
        <v>596</v>
      </c>
      <c r="I214" s="314"/>
      <c r="J214" s="314"/>
      <c r="K214" s="328"/>
    </row>
    <row r="215" ht="15" customHeight="1">
      <c r="B215" s="327"/>
      <c r="C215" s="295"/>
      <c r="D215" s="295"/>
      <c r="E215" s="295"/>
      <c r="F215" s="288">
        <v>4</v>
      </c>
      <c r="G215" s="273"/>
      <c r="H215" s="314" t="s">
        <v>597</v>
      </c>
      <c r="I215" s="314"/>
      <c r="J215" s="314"/>
      <c r="K215" s="328"/>
    </row>
    <row r="216" ht="12.75" customHeight="1">
      <c r="B216" s="331"/>
      <c r="C216" s="332"/>
      <c r="D216" s="332"/>
      <c r="E216" s="332"/>
      <c r="F216" s="332"/>
      <c r="G216" s="332"/>
      <c r="H216" s="332"/>
      <c r="I216" s="332"/>
      <c r="J216" s="332"/>
      <c r="K216" s="333"/>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Zbyněk Jarolím</dc:creator>
  <cp:lastModifiedBy>Zbyněk Jarolím</cp:lastModifiedBy>
  <dcterms:created xsi:type="dcterms:W3CDTF">2017-08-24T10:21:41Z</dcterms:created>
  <dcterms:modified xsi:type="dcterms:W3CDTF">2017-08-24T10:21:44Z</dcterms:modified>
</cp:coreProperties>
</file>